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19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pivotTables/pivotTable2.xml" ContentType="application/vnd.openxmlformats-officedocument.spreadsheetml.pivotTable+xml"/>
  <Override PartName="/xl/drawings/drawing7.xml" ContentType="application/vnd.openxmlformats-officedocument.drawing+xml"/>
  <Override PartName="/xl/pivotTables/pivotTable3.xml" ContentType="application/vnd.openxmlformats-officedocument.spreadsheetml.pivotTable+xml"/>
  <Override PartName="/xl/drawings/drawing8.xml" ContentType="application/vnd.openxmlformats-officedocument.drawing+xml"/>
  <Override PartName="/xl/pivotTables/pivotTable4.xml" ContentType="application/vnd.openxmlformats-officedocument.spreadsheetml.pivotTable+xml"/>
  <Override PartName="/xl/drawings/drawing9.xml" ContentType="application/vnd.openxmlformats-officedocument.drawing+xml"/>
  <Override PartName="/xl/pivotTables/pivotTable5.xml" ContentType="application/vnd.openxmlformats-officedocument.spreadsheetml.pivotTable+xml"/>
  <Override PartName="/xl/drawings/drawing10.xml" ContentType="application/vnd.openxmlformats-officedocument.drawing+xml"/>
  <Override PartName="/xl/pivotTables/pivotTable6.xml" ContentType="application/vnd.openxmlformats-officedocument.spreadsheetml.pivotTable+xml"/>
  <Override PartName="/xl/drawings/drawing11.xml" ContentType="application/vnd.openxmlformats-officedocument.drawing+xml"/>
  <Override PartName="/xl/pivotTables/pivotTable7.xml" ContentType="application/vnd.openxmlformats-officedocument.spreadsheetml.pivotTable+xml"/>
  <Override PartName="/xl/drawings/drawing12.xml" ContentType="application/vnd.openxmlformats-officedocument.drawing+xml"/>
  <Override PartName="/xl/pivotTables/pivotTable8.xml" ContentType="application/vnd.openxmlformats-officedocument.spreadsheetml.pivotTable+xml"/>
  <Override PartName="/xl/drawings/drawing13.xml" ContentType="application/vnd.openxmlformats-officedocument.drawing+xml"/>
  <Override PartName="/xl/pivotTables/pivotTable9.xml" ContentType="application/vnd.openxmlformats-officedocument.spreadsheetml.pivotTable+xml"/>
  <Override PartName="/xl/drawings/drawing14.xml" ContentType="application/vnd.openxmlformats-officedocument.drawing+xml"/>
  <Override PartName="/xl/pivotTables/pivotTable10.xml" ContentType="application/vnd.openxmlformats-officedocument.spreadsheetml.pivotTable+xml"/>
  <Override PartName="/xl/drawings/drawing15.xml" ContentType="application/vnd.openxmlformats-officedocument.drawing+xml"/>
  <Override PartName="/xl/pivotTables/pivotTable11.xml" ContentType="application/vnd.openxmlformats-officedocument.spreadsheetml.pivotTable+xml"/>
  <Override PartName="/xl/drawings/drawing16.xml" ContentType="application/vnd.openxmlformats-officedocument.drawing+xml"/>
  <Override PartName="/xl/pivotTables/pivotTable12.xml" ContentType="application/vnd.openxmlformats-officedocument.spreadsheetml.pivotTable+xml"/>
  <Override PartName="/xl/drawings/drawing17.xml" ContentType="application/vnd.openxmlformats-officedocument.drawing+xml"/>
  <Override PartName="/xl/pivotTables/pivotTable13.xml" ContentType="application/vnd.openxmlformats-officedocument.spreadsheetml.pivotTable+xml"/>
  <Override PartName="/xl/drawings/drawing18.xml" ContentType="application/vnd.openxmlformats-officedocument.drawing+xml"/>
  <Override PartName="/xl/pivotTables/pivotTable14.xml" ContentType="application/vnd.openxmlformats-officedocument.spreadsheetml.pivotTable+xml"/>
  <Override PartName="/xl/drawings/drawing19.xml" ContentType="application/vnd.openxmlformats-officedocument.drawing+xml"/>
  <Override PartName="/xl/pivotTables/pivotTable15.xml" ContentType="application/vnd.openxmlformats-officedocument.spreadsheetml.pivotTable+xml"/>
  <Override PartName="/xl/drawings/drawing20.xml" ContentType="application/vnd.openxmlformats-officedocument.drawing+xml"/>
  <Override PartName="/xl/pivotTables/pivotTable16.xml" ContentType="application/vnd.openxmlformats-officedocument.spreadsheetml.pivotTable+xml"/>
  <Override PartName="/xl/drawings/drawing21.xml" ContentType="application/vnd.openxmlformats-officedocument.drawing+xml"/>
  <Override PartName="/xl/pivotTables/pivotTable17.xml" ContentType="application/vnd.openxmlformats-officedocument.spreadsheetml.pivotTable+xml"/>
  <Override PartName="/xl/drawings/drawing22.xml" ContentType="application/vnd.openxmlformats-officedocument.drawing+xml"/>
  <Override PartName="/xl/pivotTables/pivotTable18.xml" ContentType="application/vnd.openxmlformats-officedocument.spreadsheetml.pivotTable+xml"/>
  <Override PartName="/xl/drawings/drawing23.xml" ContentType="application/vnd.openxmlformats-officedocument.drawing+xml"/>
  <Override PartName="/xl/pivotTables/pivotTable19.xml" ContentType="application/vnd.openxmlformats-officedocument.spreadsheetml.pivotTable+xml"/>
  <Override PartName="/xl/drawings/drawing24.xml" ContentType="application/vnd.openxmlformats-officedocument.drawing+xml"/>
  <Override PartName="/xl/pivotTables/pivotTable20.xml" ContentType="application/vnd.openxmlformats-officedocument.spreadsheetml.pivotTable+xml"/>
  <Override PartName="/xl/drawings/drawing25.xml" ContentType="application/vnd.openxmlformats-officedocument.drawing+xml"/>
  <Override PartName="/xl/pivotTables/pivotTable21.xml" ContentType="application/vnd.openxmlformats-officedocument.spreadsheetml.pivotTable+xml"/>
  <Override PartName="/xl/drawings/drawing26.xml" ContentType="application/vnd.openxmlformats-officedocument.drawing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27.xml" ContentType="application/vnd.openxmlformats-officedocument.drawing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drawings/drawing28.xml" ContentType="application/vnd.openxmlformats-officedocument.drawing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drawings/drawing29.xml" ContentType="application/vnd.openxmlformats-officedocument.drawing+xml"/>
  <Override PartName="/xl/pivotTables/pivotTable30.xml" ContentType="application/vnd.openxmlformats-officedocument.spreadsheetml.pivotTable+xml"/>
  <Override PartName="/xl/drawings/drawing30.xml" ContentType="application/vnd.openxmlformats-officedocument.drawing+xml"/>
  <Override PartName="/xl/pivotTables/pivotTable31.xml" ContentType="application/vnd.openxmlformats-officedocument.spreadsheetml.pivotTable+xml"/>
  <Override PartName="/xl/drawings/drawing31.xml" ContentType="application/vnd.openxmlformats-officedocument.drawing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drawings/drawing32.xml" ContentType="application/vnd.openxmlformats-officedocument.drawing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drawings/drawing3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activeX/activeX1.xml" ContentType="application/vnd.ms-office.activeX+xml"/>
  <Override PartName="/xl/activeX/activeX1.bin" ContentType="application/vnd.ms-office.activeX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D:\Excel\_Колледж\"/>
    </mc:Choice>
  </mc:AlternateContent>
  <xr:revisionPtr revIDLastSave="0" documentId="8_{B113461D-9AD7-8641-A3A0-30D580DD056A}" xr6:coauthVersionLast="45" xr6:coauthVersionMax="45" xr10:uidLastSave="{00000000-0000-0000-0000-000000000000}"/>
  <bookViews>
    <workbookView xWindow="0" yWindow="0" windowWidth="19200" windowHeight="10905" tabRatio="769" activeTab="2" xr2:uid="{00000000-000D-0000-FFFF-FFFF00000000}"/>
  </bookViews>
  <sheets>
    <sheet name="ИНСТРУКЦИЯ" sheetId="72" r:id="rId1"/>
    <sheet name="СПИСКИ" sheetId="37" r:id="rId2"/>
    <sheet name="Содержание" sheetId="46" r:id="rId3"/>
    <sheet name="База данных" sheetId="2" r:id="rId4"/>
    <sheet name="Кол-во под. заявл." sheetId="19" r:id="rId5"/>
    <sheet name="Данные абитуриента" sheetId="78" r:id="rId6"/>
    <sheet name="НХТ.очно-заочное" sheetId="60" r:id="rId7"/>
    <sheet name="СКД ОиПКММиТП.заочное" sheetId="33" r:id="rId8"/>
    <sheet name="СКД ОКДД.заочное" sheetId="32" r:id="rId9"/>
    <sheet name="ИИ.очное" sheetId="17" r:id="rId10"/>
    <sheet name="СиХНП.очное" sheetId="22" r:id="rId11"/>
    <sheet name="НХТ ХТнар.очное" sheetId="30" r:id="rId12"/>
    <sheet name="НХТ ХТбал.очное" sheetId="47" r:id="rId13"/>
    <sheet name="НХТ ХТэстр.очное" sheetId="48" r:id="rId14"/>
    <sheet name="МИЭ ИЭО.очное" sheetId="52" r:id="rId15"/>
    <sheet name="МИЭ ЭП.очное" sheetId="51" r:id="rId16"/>
    <sheet name="НХТ ТТ.очное" sheetId="49" r:id="rId17"/>
    <sheet name="АИ.очное" sheetId="50" r:id="rId18"/>
    <sheet name="ДПИиНП.очное" sheetId="53" r:id="rId19"/>
    <sheet name="Живопись.очное" sheetId="54" r:id="rId20"/>
    <sheet name="СКД ОиПКММиТП.очное" sheetId="55" r:id="rId21"/>
    <sheet name="СКД ОКДД.очное" sheetId="56" r:id="rId22"/>
    <sheet name="Приоритеты" sheetId="59" r:id="rId23"/>
    <sheet name="Группы" sheetId="42" r:id="rId24"/>
    <sheet name="ОТЧЕТ-подано з." sheetId="65" r:id="rId25"/>
    <sheet name="ОТЧЕТ-поступившие" sheetId="66" r:id="rId26"/>
    <sheet name="ОТЧЕТ-районы" sheetId="62" r:id="rId27"/>
    <sheet name="ОТЧЕТ-пол" sheetId="61" r:id="rId28"/>
    <sheet name="ОТЧЕТ-возраст" sheetId="63" r:id="rId29"/>
    <sheet name="ОТЧЕТ-обр-е" sheetId="74" r:id="rId30"/>
    <sheet name="ОТЧЕТ-гр-во" sheetId="75" r:id="rId31"/>
    <sheet name="ОТЧЕТ-пост. 9кл." sheetId="73" r:id="rId32"/>
    <sheet name="ОТЧЕТ-пост. 11кл." sheetId="77" r:id="rId33"/>
  </sheets>
  <externalReferences>
    <externalReference r:id="rId34"/>
    <externalReference r:id="rId35"/>
  </externalReferences>
  <definedNames>
    <definedName name="_xlnm._FilterDatabase" localSheetId="3" hidden="1">'База данных'!$A$4:$AQ$4</definedName>
    <definedName name="данные">[1]!студенты[[Ф.И.О. студента]:[Ф.И.О. родителей и телефоны]]</definedName>
    <definedName name="_xlnm.Print_Titles" localSheetId="17">АИ.очное!$11:$11</definedName>
    <definedName name="_xlnm.Print_Titles" localSheetId="18">ДПИиНП.очное!$11:$11</definedName>
    <definedName name="_xlnm.Print_Titles" localSheetId="19">Живопись.очное!$11:$11</definedName>
    <definedName name="_xlnm.Print_Titles" localSheetId="9">ИИ.очное!$11:$11</definedName>
    <definedName name="_xlnm.Print_Titles" localSheetId="14">'МИЭ ИЭО.очное'!$11:$11</definedName>
    <definedName name="_xlnm.Print_Titles" localSheetId="15">'МИЭ ЭП.очное'!$11:$11</definedName>
    <definedName name="_xlnm.Print_Titles" localSheetId="16">'НХТ ТТ.очное'!$11:$11</definedName>
    <definedName name="_xlnm.Print_Titles" localSheetId="12">'НХТ ХТбал.очное'!$11:$11</definedName>
    <definedName name="_xlnm.Print_Titles" localSheetId="11">'НХТ ХТнар.очное'!$11:$11</definedName>
    <definedName name="_xlnm.Print_Titles" localSheetId="13">'НХТ ХТэстр.очное'!$11:$11</definedName>
    <definedName name="_xlnm.Print_Titles" localSheetId="6">'НХТ.очно-заочное'!$11:$11</definedName>
    <definedName name="_xlnm.Print_Titles" localSheetId="10">СиХНП.очное!$11:$11</definedName>
    <definedName name="_xlnm.Print_Titles" localSheetId="7">'СКД ОиПКММиТП.заочное'!$11:$11</definedName>
    <definedName name="_xlnm.Print_Titles" localSheetId="20">'СКД ОиПКММиТП.очное'!$11:$11</definedName>
    <definedName name="_xlnm.Print_Titles" localSheetId="8">'СКД ОКДД.заочное'!$11:$11</definedName>
    <definedName name="_xlnm.Print_Titles" localSheetId="21">'СКД ОКДД.очное'!$11:$11</definedName>
    <definedName name="неусп." localSheetId="24">[2]!выбывшие[Причина]</definedName>
    <definedName name="неусп." localSheetId="25">[2]!выбывшие[Причина]</definedName>
    <definedName name="неусп.">[2]!выбывшие[Причина]</definedName>
    <definedName name="_xlnm.Print_Area" localSheetId="23">Группы!$A$1:$E$127</definedName>
    <definedName name="_xlnm.Print_Area" localSheetId="4">'Кол-во под. заявл.'!$A$1:$I$34</definedName>
    <definedName name="_xlnm.Print_Area" localSheetId="6">'НХТ.очно-заочное'!$A$1:$F$62</definedName>
    <definedName name="_xlnm.Print_Area" localSheetId="28">'ОТЧЕТ-возраст'!$A$1:$E$132</definedName>
    <definedName name="_xlnm.Print_Area" localSheetId="30">'ОТЧЕТ-гр-во'!$A$1:$E$29</definedName>
    <definedName name="_xlnm.Print_Area" localSheetId="29">'ОТЧЕТ-обр-е'!$A$1:$E$29</definedName>
    <definedName name="_xlnm.Print_Area" localSheetId="27">'ОТЧЕТ-пол'!$A$1:$E$83</definedName>
    <definedName name="_xlnm.Print_Area" localSheetId="32">'ОТЧЕТ-пост. 11кл.'!$A$1:$E$27</definedName>
    <definedName name="_xlnm.Print_Area" localSheetId="31">'ОТЧЕТ-пост. 9кл.'!$A$1:$E$27</definedName>
    <definedName name="_xlnm.Print_Area" localSheetId="26">'ОТЧЕТ-районы'!$A$1:$E$118</definedName>
    <definedName name="_xlnm.Print_Area" localSheetId="22">Приоритеты!$A$1:$C$469</definedName>
    <definedName name="_xlnm.Print_Area" localSheetId="7">'СКД ОиПКММиТП.заочное'!$A$1:$F$62</definedName>
    <definedName name="усп" localSheetId="5">[1]!студенты[[#Headers],["5"]]</definedName>
    <definedName name="усп">[1]!студенты[[#Headers],["5"]]</definedName>
  </definedNames>
  <calcPr calcId="191028"/>
  <pivotCaches>
    <pivotCache cacheId="0" r:id="rId3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M587" i="2" l="1"/>
  <c r="AO587" i="2"/>
  <c r="AT587" i="2"/>
  <c r="B5" i="2"/>
  <c r="I5" i="2"/>
  <c r="J5" i="2"/>
  <c r="B6" i="2"/>
  <c r="B7" i="2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101" i="19"/>
  <c r="I102" i="19"/>
  <c r="I103" i="19"/>
  <c r="I104" i="19"/>
  <c r="I105" i="19"/>
  <c r="I106" i="19"/>
  <c r="I107" i="19"/>
  <c r="I108" i="19"/>
  <c r="I109" i="19"/>
  <c r="I110" i="19"/>
  <c r="I111" i="19"/>
  <c r="I112" i="19"/>
  <c r="I113" i="19"/>
  <c r="I114" i="19"/>
  <c r="I115" i="19"/>
  <c r="I116" i="19"/>
  <c r="I117" i="19"/>
  <c r="I118" i="19"/>
  <c r="I119" i="19"/>
  <c r="I120" i="19"/>
  <c r="I121" i="19"/>
  <c r="I122" i="19"/>
  <c r="I123" i="19"/>
  <c r="I124" i="19"/>
  <c r="I125" i="19"/>
  <c r="I126" i="19"/>
  <c r="I127" i="19"/>
  <c r="I128" i="19"/>
  <c r="I129" i="19"/>
  <c r="I130" i="19"/>
  <c r="I131" i="19"/>
  <c r="I132" i="19"/>
  <c r="I133" i="19"/>
  <c r="I134" i="19"/>
  <c r="I135" i="19"/>
  <c r="I136" i="19"/>
  <c r="I137" i="19"/>
  <c r="I138" i="19"/>
  <c r="I139" i="19"/>
  <c r="I140" i="19"/>
  <c r="I141" i="19"/>
  <c r="I142" i="19"/>
  <c r="I143" i="19"/>
  <c r="I144" i="19"/>
  <c r="I145" i="19"/>
  <c r="I146" i="19"/>
  <c r="I147" i="19"/>
  <c r="I148" i="19"/>
  <c r="I149" i="19"/>
  <c r="I150" i="19"/>
  <c r="I151" i="19"/>
  <c r="I152" i="19"/>
  <c r="I153" i="19"/>
  <c r="I154" i="19"/>
  <c r="I155" i="19"/>
  <c r="I156" i="19"/>
  <c r="I157" i="19"/>
  <c r="I158" i="19"/>
  <c r="I159" i="19"/>
  <c r="I160" i="19"/>
  <c r="I161" i="19"/>
  <c r="I162" i="19"/>
  <c r="I163" i="19"/>
  <c r="I164" i="19"/>
  <c r="I165" i="19"/>
  <c r="I166" i="19"/>
  <c r="I167" i="19"/>
  <c r="I168" i="19"/>
  <c r="I169" i="19"/>
  <c r="I170" i="19"/>
  <c r="I171" i="19"/>
  <c r="I172" i="19"/>
  <c r="I173" i="19"/>
  <c r="I174" i="19"/>
  <c r="I175" i="19"/>
  <c r="I176" i="19"/>
  <c r="I177" i="19"/>
  <c r="I178" i="19"/>
  <c r="I179" i="19"/>
  <c r="I180" i="19"/>
  <c r="I181" i="19"/>
  <c r="I182" i="19"/>
  <c r="I183" i="19"/>
  <c r="I184" i="19"/>
  <c r="I185" i="19"/>
  <c r="I186" i="19"/>
  <c r="I187" i="19"/>
  <c r="I188" i="19"/>
  <c r="I189" i="19"/>
  <c r="I190" i="19"/>
  <c r="I191" i="19"/>
  <c r="I192" i="19"/>
  <c r="I193" i="19"/>
  <c r="I194" i="19"/>
  <c r="I195" i="19"/>
  <c r="I196" i="19"/>
  <c r="I197" i="19"/>
  <c r="I198" i="19"/>
  <c r="I199" i="19"/>
  <c r="I200" i="19"/>
  <c r="I201" i="19"/>
  <c r="I202" i="19"/>
  <c r="I203" i="19"/>
  <c r="I204" i="19"/>
  <c r="I205" i="19"/>
  <c r="I206" i="19"/>
  <c r="I207" i="19"/>
  <c r="I208" i="19"/>
  <c r="I209" i="19"/>
  <c r="I210" i="19"/>
  <c r="I211" i="19"/>
  <c r="I212" i="19"/>
  <c r="I213" i="19"/>
  <c r="I214" i="19"/>
  <c r="I215" i="19"/>
  <c r="I216" i="19"/>
  <c r="I217" i="19"/>
  <c r="I218" i="19"/>
  <c r="I219" i="19"/>
  <c r="I220" i="19"/>
  <c r="I221" i="19"/>
  <c r="I222" i="19"/>
  <c r="I223" i="19"/>
  <c r="I224" i="19"/>
  <c r="I225" i="19"/>
  <c r="I226" i="19"/>
  <c r="I227" i="19"/>
  <c r="I228" i="19"/>
  <c r="I229" i="19"/>
  <c r="I230" i="19"/>
  <c r="I231" i="19"/>
  <c r="I232" i="19"/>
  <c r="I233" i="19"/>
  <c r="I234" i="19"/>
  <c r="I235" i="19"/>
  <c r="I236" i="19"/>
  <c r="I237" i="19"/>
  <c r="I238" i="19"/>
  <c r="I239" i="19"/>
  <c r="I240" i="19"/>
  <c r="I241" i="19"/>
  <c r="I242" i="19"/>
  <c r="I243" i="19"/>
  <c r="I244" i="19"/>
  <c r="I245" i="19"/>
  <c r="I246" i="19"/>
  <c r="I247" i="19"/>
  <c r="I248" i="19"/>
  <c r="I249" i="19"/>
  <c r="I250" i="19"/>
  <c r="I251" i="19"/>
  <c r="I252" i="19"/>
  <c r="I253" i="19"/>
  <c r="I254" i="19"/>
  <c r="I255" i="19"/>
  <c r="I256" i="19"/>
  <c r="I257" i="19"/>
  <c r="I258" i="19"/>
  <c r="I259" i="19"/>
  <c r="I260" i="19"/>
  <c r="I261" i="19"/>
  <c r="I262" i="19"/>
  <c r="I263" i="19"/>
  <c r="J7" i="2"/>
  <c r="I7" i="2"/>
  <c r="J6" i="2"/>
  <c r="I6" i="2"/>
  <c r="B8" i="2"/>
  <c r="I8" i="2"/>
  <c r="AT5" i="2"/>
  <c r="AT6" i="2"/>
  <c r="AT7" i="2"/>
  <c r="AT8" i="2"/>
  <c r="AT9" i="2"/>
  <c r="AT10" i="2"/>
  <c r="AT11" i="2"/>
  <c r="AT12" i="2"/>
  <c r="AT13" i="2"/>
  <c r="AT14" i="2"/>
  <c r="AT15" i="2"/>
  <c r="AT16" i="2"/>
  <c r="AT17" i="2"/>
  <c r="AT18" i="2"/>
  <c r="AT19" i="2"/>
  <c r="AT20" i="2"/>
  <c r="AT21" i="2"/>
  <c r="AT22" i="2"/>
  <c r="AT23" i="2"/>
  <c r="AT24" i="2"/>
  <c r="AT25" i="2"/>
  <c r="AT26" i="2"/>
  <c r="AT27" i="2"/>
  <c r="AT28" i="2"/>
  <c r="AT29" i="2"/>
  <c r="AT30" i="2"/>
  <c r="AT31" i="2"/>
  <c r="AT32" i="2"/>
  <c r="AT33" i="2"/>
  <c r="AT34" i="2"/>
  <c r="AT35" i="2"/>
  <c r="AT36" i="2"/>
  <c r="AT37" i="2"/>
  <c r="AT38" i="2"/>
  <c r="AT39" i="2"/>
  <c r="AT40" i="2"/>
  <c r="AT41" i="2"/>
  <c r="AT42" i="2"/>
  <c r="AT43" i="2"/>
  <c r="AT44" i="2"/>
  <c r="AT45" i="2"/>
  <c r="AT46" i="2"/>
  <c r="AT47" i="2"/>
  <c r="AT48" i="2"/>
  <c r="AT49" i="2"/>
  <c r="AT50" i="2"/>
  <c r="AT51" i="2"/>
  <c r="AT52" i="2"/>
  <c r="AT53" i="2"/>
  <c r="AT54" i="2"/>
  <c r="AT55" i="2"/>
  <c r="AT56" i="2"/>
  <c r="AT57" i="2"/>
  <c r="AT58" i="2"/>
  <c r="AT59" i="2"/>
  <c r="AT60" i="2"/>
  <c r="AT61" i="2"/>
  <c r="AT62" i="2"/>
  <c r="AT63" i="2"/>
  <c r="AT64" i="2"/>
  <c r="AT65" i="2"/>
  <c r="AT66" i="2"/>
  <c r="AT67" i="2"/>
  <c r="AT68" i="2"/>
  <c r="AT69" i="2"/>
  <c r="AT70" i="2"/>
  <c r="AT71" i="2"/>
  <c r="AT72" i="2"/>
  <c r="AT73" i="2"/>
  <c r="AT74" i="2"/>
  <c r="AT75" i="2"/>
  <c r="AT76" i="2"/>
  <c r="AT77" i="2"/>
  <c r="AT78" i="2"/>
  <c r="AT79" i="2"/>
  <c r="AT80" i="2"/>
  <c r="AT81" i="2"/>
  <c r="AT82" i="2"/>
  <c r="AT83" i="2"/>
  <c r="AT84" i="2"/>
  <c r="AT85" i="2"/>
  <c r="AT86" i="2"/>
  <c r="AT87" i="2"/>
  <c r="AT88" i="2"/>
  <c r="AT89" i="2"/>
  <c r="AT90" i="2"/>
  <c r="AT91" i="2"/>
  <c r="AT92" i="2"/>
  <c r="AT93" i="2"/>
  <c r="AT94" i="2"/>
  <c r="AT95" i="2"/>
  <c r="AT96" i="2"/>
  <c r="AT97" i="2"/>
  <c r="AT98" i="2"/>
  <c r="AT99" i="2"/>
  <c r="AT100" i="2"/>
  <c r="AT101" i="2"/>
  <c r="AT102" i="2"/>
  <c r="AT103" i="2"/>
  <c r="AT104" i="2"/>
  <c r="AT105" i="2"/>
  <c r="AT106" i="2"/>
  <c r="AT107" i="2"/>
  <c r="AT108" i="2"/>
  <c r="AT109" i="2"/>
  <c r="AT110" i="2"/>
  <c r="AT111" i="2"/>
  <c r="AT112" i="2"/>
  <c r="AT113" i="2"/>
  <c r="AT114" i="2"/>
  <c r="AT115" i="2"/>
  <c r="AT116" i="2"/>
  <c r="AT117" i="2"/>
  <c r="AT118" i="2"/>
  <c r="AT119" i="2"/>
  <c r="AT120" i="2"/>
  <c r="AT121" i="2"/>
  <c r="AT122" i="2"/>
  <c r="AT123" i="2"/>
  <c r="AT124" i="2"/>
  <c r="AT125" i="2"/>
  <c r="AT126" i="2"/>
  <c r="AT127" i="2"/>
  <c r="AT128" i="2"/>
  <c r="AT129" i="2"/>
  <c r="AT130" i="2"/>
  <c r="AT131" i="2"/>
  <c r="AT132" i="2"/>
  <c r="AT133" i="2"/>
  <c r="AT134" i="2"/>
  <c r="AT135" i="2"/>
  <c r="AT136" i="2"/>
  <c r="AT137" i="2"/>
  <c r="AT138" i="2"/>
  <c r="AT139" i="2"/>
  <c r="AT140" i="2"/>
  <c r="AT141" i="2"/>
  <c r="AT142" i="2"/>
  <c r="AT143" i="2"/>
  <c r="AT144" i="2"/>
  <c r="AT145" i="2"/>
  <c r="AT146" i="2"/>
  <c r="AT147" i="2"/>
  <c r="AT148" i="2"/>
  <c r="AT149" i="2"/>
  <c r="AT150" i="2"/>
  <c r="AT151" i="2"/>
  <c r="AT152" i="2"/>
  <c r="AT153" i="2"/>
  <c r="AT154" i="2"/>
  <c r="AT155" i="2"/>
  <c r="AT156" i="2"/>
  <c r="AT157" i="2"/>
  <c r="AT158" i="2"/>
  <c r="AT159" i="2"/>
  <c r="AT160" i="2"/>
  <c r="AT161" i="2"/>
  <c r="AT162" i="2"/>
  <c r="AT163" i="2"/>
  <c r="AT164" i="2"/>
  <c r="AT165" i="2"/>
  <c r="AT166" i="2"/>
  <c r="AT167" i="2"/>
  <c r="AT168" i="2"/>
  <c r="AT169" i="2"/>
  <c r="AT170" i="2"/>
  <c r="AT171" i="2"/>
  <c r="AT172" i="2"/>
  <c r="AT173" i="2"/>
  <c r="AT174" i="2"/>
  <c r="AT175" i="2"/>
  <c r="AT176" i="2"/>
  <c r="AT177" i="2"/>
  <c r="AT178" i="2"/>
  <c r="AT179" i="2"/>
  <c r="AT180" i="2"/>
  <c r="AT181" i="2"/>
  <c r="AT182" i="2"/>
  <c r="AT183" i="2"/>
  <c r="AT184" i="2"/>
  <c r="AT185" i="2"/>
  <c r="AT186" i="2"/>
  <c r="AT187" i="2"/>
  <c r="AT188" i="2"/>
  <c r="AT189" i="2"/>
  <c r="AT190" i="2"/>
  <c r="AT191" i="2"/>
  <c r="AT192" i="2"/>
  <c r="AT193" i="2"/>
  <c r="AT194" i="2"/>
  <c r="AT195" i="2"/>
  <c r="AT196" i="2"/>
  <c r="AT197" i="2"/>
  <c r="AT198" i="2"/>
  <c r="AT199" i="2"/>
  <c r="AT200" i="2"/>
  <c r="AT201" i="2"/>
  <c r="AT202" i="2"/>
  <c r="AT203" i="2"/>
  <c r="AT204" i="2"/>
  <c r="AT205" i="2"/>
  <c r="AT206" i="2"/>
  <c r="AT207" i="2"/>
  <c r="AT208" i="2"/>
  <c r="AT209" i="2"/>
  <c r="AT210" i="2"/>
  <c r="AT211" i="2"/>
  <c r="AT212" i="2"/>
  <c r="AT213" i="2"/>
  <c r="AT214" i="2"/>
  <c r="AT215" i="2"/>
  <c r="AT216" i="2"/>
  <c r="AT217" i="2"/>
  <c r="AT218" i="2"/>
  <c r="AT219" i="2"/>
  <c r="AT220" i="2"/>
  <c r="AT221" i="2"/>
  <c r="AT222" i="2"/>
  <c r="AT223" i="2"/>
  <c r="AT224" i="2"/>
  <c r="AT225" i="2"/>
  <c r="AT226" i="2"/>
  <c r="AT227" i="2"/>
  <c r="AT228" i="2"/>
  <c r="AT229" i="2"/>
  <c r="AT230" i="2"/>
  <c r="AT231" i="2"/>
  <c r="AT232" i="2"/>
  <c r="AT233" i="2"/>
  <c r="AT234" i="2"/>
  <c r="AT235" i="2"/>
  <c r="AT236" i="2"/>
  <c r="AT237" i="2"/>
  <c r="AT238" i="2"/>
  <c r="AT239" i="2"/>
  <c r="AT240" i="2"/>
  <c r="AT241" i="2"/>
  <c r="AT242" i="2"/>
  <c r="AT243" i="2"/>
  <c r="AT244" i="2"/>
  <c r="AT245" i="2"/>
  <c r="AT246" i="2"/>
  <c r="AT247" i="2"/>
  <c r="AT248" i="2"/>
  <c r="AT249" i="2"/>
  <c r="AT250" i="2"/>
  <c r="AT251" i="2"/>
  <c r="AT252" i="2"/>
  <c r="AT253" i="2"/>
  <c r="AT254" i="2"/>
  <c r="AT255" i="2"/>
  <c r="AT256" i="2"/>
  <c r="AT257" i="2"/>
  <c r="AT258" i="2"/>
  <c r="AT259" i="2"/>
  <c r="AT260" i="2"/>
  <c r="AT261" i="2"/>
  <c r="AT262" i="2"/>
  <c r="AT263" i="2"/>
  <c r="AT264" i="2"/>
  <c r="AT265" i="2"/>
  <c r="AT266" i="2"/>
  <c r="AT267" i="2"/>
  <c r="AT268" i="2"/>
  <c r="AT269" i="2"/>
  <c r="AT270" i="2"/>
  <c r="AT271" i="2"/>
  <c r="AT272" i="2"/>
  <c r="AT273" i="2"/>
  <c r="AT274" i="2"/>
  <c r="AT275" i="2"/>
  <c r="AT276" i="2"/>
  <c r="AT277" i="2"/>
  <c r="AT278" i="2"/>
  <c r="AT279" i="2"/>
  <c r="AT280" i="2"/>
  <c r="AT281" i="2"/>
  <c r="AT282" i="2"/>
  <c r="AT283" i="2"/>
  <c r="AT284" i="2"/>
  <c r="AT285" i="2"/>
  <c r="AT286" i="2"/>
  <c r="AT287" i="2"/>
  <c r="AT288" i="2"/>
  <c r="AT289" i="2"/>
  <c r="AT290" i="2"/>
  <c r="AT291" i="2"/>
  <c r="AT292" i="2"/>
  <c r="AT293" i="2"/>
  <c r="AT294" i="2"/>
  <c r="AT295" i="2"/>
  <c r="AT296" i="2"/>
  <c r="AT297" i="2"/>
  <c r="AT298" i="2"/>
  <c r="AT299" i="2"/>
  <c r="AT300" i="2"/>
  <c r="AT301" i="2"/>
  <c r="AT302" i="2"/>
  <c r="AT303" i="2"/>
  <c r="AT304" i="2"/>
  <c r="AT305" i="2"/>
  <c r="AT306" i="2"/>
  <c r="AT307" i="2"/>
  <c r="AT308" i="2"/>
  <c r="AT309" i="2"/>
  <c r="AT310" i="2"/>
  <c r="AT311" i="2"/>
  <c r="AT312" i="2"/>
  <c r="AT313" i="2"/>
  <c r="AT314" i="2"/>
  <c r="AT315" i="2"/>
  <c r="AT316" i="2"/>
  <c r="AT317" i="2"/>
  <c r="AT318" i="2"/>
  <c r="AT319" i="2"/>
  <c r="AT320" i="2"/>
  <c r="AT321" i="2"/>
  <c r="AT322" i="2"/>
  <c r="AT323" i="2"/>
  <c r="AT324" i="2"/>
  <c r="AT325" i="2"/>
  <c r="AT326" i="2"/>
  <c r="AT327" i="2"/>
  <c r="AT328" i="2"/>
  <c r="AT329" i="2"/>
  <c r="AT330" i="2"/>
  <c r="AT331" i="2"/>
  <c r="AT332" i="2"/>
  <c r="AT333" i="2"/>
  <c r="AT334" i="2"/>
  <c r="AT335" i="2"/>
  <c r="AT336" i="2"/>
  <c r="AT337" i="2"/>
  <c r="AT338" i="2"/>
  <c r="AT339" i="2"/>
  <c r="AT340" i="2"/>
  <c r="AT341" i="2"/>
  <c r="AT342" i="2"/>
  <c r="AT343" i="2"/>
  <c r="AT344" i="2"/>
  <c r="AT345" i="2"/>
  <c r="AT346" i="2"/>
  <c r="AT347" i="2"/>
  <c r="AT348" i="2"/>
  <c r="AT349" i="2"/>
  <c r="AT350" i="2"/>
  <c r="AT351" i="2"/>
  <c r="AT352" i="2"/>
  <c r="AT353" i="2"/>
  <c r="AT354" i="2"/>
  <c r="AT355" i="2"/>
  <c r="AT356" i="2"/>
  <c r="AT357" i="2"/>
  <c r="AT358" i="2"/>
  <c r="AT359" i="2"/>
  <c r="AT360" i="2"/>
  <c r="AT361" i="2"/>
  <c r="AT362" i="2"/>
  <c r="AT363" i="2"/>
  <c r="AT364" i="2"/>
  <c r="AT365" i="2"/>
  <c r="AT366" i="2"/>
  <c r="AT367" i="2"/>
  <c r="AT368" i="2"/>
  <c r="AT369" i="2"/>
  <c r="AT370" i="2"/>
  <c r="AT371" i="2"/>
  <c r="AT372" i="2"/>
  <c r="AT373" i="2"/>
  <c r="AT374" i="2"/>
  <c r="AT375" i="2"/>
  <c r="AT376" i="2"/>
  <c r="AT377" i="2"/>
  <c r="AT378" i="2"/>
  <c r="AT379" i="2"/>
  <c r="AT380" i="2"/>
  <c r="AT381" i="2"/>
  <c r="AT382" i="2"/>
  <c r="AT383" i="2"/>
  <c r="AT384" i="2"/>
  <c r="AT385" i="2"/>
  <c r="AT386" i="2"/>
  <c r="AT387" i="2"/>
  <c r="AT388" i="2"/>
  <c r="AT389" i="2"/>
  <c r="AT390" i="2"/>
  <c r="AT391" i="2"/>
  <c r="AT392" i="2"/>
  <c r="AT393" i="2"/>
  <c r="AT394" i="2"/>
  <c r="AT395" i="2"/>
  <c r="AT396" i="2"/>
  <c r="AT397" i="2"/>
  <c r="AT398" i="2"/>
  <c r="AT399" i="2"/>
  <c r="AT400" i="2"/>
  <c r="AT401" i="2"/>
  <c r="AT402" i="2"/>
  <c r="AT403" i="2"/>
  <c r="AT404" i="2"/>
  <c r="AT405" i="2"/>
  <c r="AT406" i="2"/>
  <c r="AT407" i="2"/>
  <c r="AT408" i="2"/>
  <c r="AT409" i="2"/>
  <c r="AT410" i="2"/>
  <c r="AT411" i="2"/>
  <c r="AT412" i="2"/>
  <c r="AT413" i="2"/>
  <c r="AT414" i="2"/>
  <c r="AT415" i="2"/>
  <c r="AT416" i="2"/>
  <c r="AT417" i="2"/>
  <c r="AT418" i="2"/>
  <c r="AT419" i="2"/>
  <c r="AT420" i="2"/>
  <c r="AT421" i="2"/>
  <c r="AT422" i="2"/>
  <c r="AT423" i="2"/>
  <c r="AT424" i="2"/>
  <c r="AT425" i="2"/>
  <c r="AT426" i="2"/>
  <c r="AT427" i="2"/>
  <c r="AT428" i="2"/>
  <c r="AT429" i="2"/>
  <c r="AT430" i="2"/>
  <c r="AT431" i="2"/>
  <c r="AT432" i="2"/>
  <c r="AT433" i="2"/>
  <c r="AT434" i="2"/>
  <c r="AT435" i="2"/>
  <c r="AT436" i="2"/>
  <c r="AT437" i="2"/>
  <c r="AT438" i="2"/>
  <c r="AT439" i="2"/>
  <c r="AT440" i="2"/>
  <c r="AT441" i="2"/>
  <c r="AT442" i="2"/>
  <c r="AT443" i="2"/>
  <c r="AT444" i="2"/>
  <c r="AT445" i="2"/>
  <c r="AT446" i="2"/>
  <c r="AT447" i="2"/>
  <c r="AT448" i="2"/>
  <c r="AT449" i="2"/>
  <c r="AT450" i="2"/>
  <c r="AT451" i="2"/>
  <c r="AT452" i="2"/>
  <c r="AT453" i="2"/>
  <c r="AT454" i="2"/>
  <c r="AT455" i="2"/>
  <c r="AT456" i="2"/>
  <c r="AT457" i="2"/>
  <c r="AT458" i="2"/>
  <c r="AT459" i="2"/>
  <c r="AT460" i="2"/>
  <c r="AT461" i="2"/>
  <c r="AT462" i="2"/>
  <c r="AT463" i="2"/>
  <c r="AT464" i="2"/>
  <c r="AT465" i="2"/>
  <c r="AT466" i="2"/>
  <c r="AT467" i="2"/>
  <c r="AT468" i="2"/>
  <c r="AT469" i="2"/>
  <c r="AT470" i="2"/>
  <c r="AT471" i="2"/>
  <c r="AT472" i="2"/>
  <c r="AT473" i="2"/>
  <c r="AT474" i="2"/>
  <c r="AT475" i="2"/>
  <c r="AT476" i="2"/>
  <c r="AT477" i="2"/>
  <c r="AT478" i="2"/>
  <c r="AT479" i="2"/>
  <c r="AT480" i="2"/>
  <c r="AT481" i="2"/>
  <c r="AT482" i="2"/>
  <c r="AT483" i="2"/>
  <c r="AT484" i="2"/>
  <c r="AT485" i="2"/>
  <c r="AT486" i="2"/>
  <c r="AT487" i="2"/>
  <c r="AT488" i="2"/>
  <c r="AT489" i="2"/>
  <c r="AT490" i="2"/>
  <c r="AT491" i="2"/>
  <c r="AT492" i="2"/>
  <c r="AT493" i="2"/>
  <c r="AT494" i="2"/>
  <c r="AT495" i="2"/>
  <c r="AT496" i="2"/>
  <c r="AT497" i="2"/>
  <c r="AT498" i="2"/>
  <c r="AT499" i="2"/>
  <c r="AT500" i="2"/>
  <c r="AT501" i="2"/>
  <c r="AT502" i="2"/>
  <c r="AT503" i="2"/>
  <c r="AT504" i="2"/>
  <c r="AT505" i="2"/>
  <c r="AT506" i="2"/>
  <c r="AT507" i="2"/>
  <c r="AT508" i="2"/>
  <c r="AT509" i="2"/>
  <c r="AT510" i="2"/>
  <c r="AT511" i="2"/>
  <c r="AT512" i="2"/>
  <c r="AT513" i="2"/>
  <c r="AT514" i="2"/>
  <c r="AT515" i="2"/>
  <c r="AT516" i="2"/>
  <c r="AT517" i="2"/>
  <c r="AT518" i="2"/>
  <c r="AT519" i="2"/>
  <c r="AT520" i="2"/>
  <c r="AT521" i="2"/>
  <c r="AT522" i="2"/>
  <c r="AT523" i="2"/>
  <c r="AT524" i="2"/>
  <c r="AT525" i="2"/>
  <c r="AT526" i="2"/>
  <c r="AT527" i="2"/>
  <c r="AT528" i="2"/>
  <c r="AT529" i="2"/>
  <c r="AT530" i="2"/>
  <c r="AT531" i="2"/>
  <c r="AT532" i="2"/>
  <c r="AT533" i="2"/>
  <c r="AT534" i="2"/>
  <c r="AT535" i="2"/>
  <c r="AT536" i="2"/>
  <c r="AT537" i="2"/>
  <c r="AT538" i="2"/>
  <c r="AT539" i="2"/>
  <c r="AT540" i="2"/>
  <c r="AT541" i="2"/>
  <c r="AT542" i="2"/>
  <c r="AT543" i="2"/>
  <c r="AT544" i="2"/>
  <c r="AT545" i="2"/>
  <c r="AT546" i="2"/>
  <c r="AT547" i="2"/>
  <c r="AT548" i="2"/>
  <c r="AT549" i="2"/>
  <c r="AT550" i="2"/>
  <c r="AT551" i="2"/>
  <c r="AT552" i="2"/>
  <c r="AT553" i="2"/>
  <c r="AT554" i="2"/>
  <c r="AT555" i="2"/>
  <c r="AT556" i="2"/>
  <c r="AT557" i="2"/>
  <c r="AT558" i="2"/>
  <c r="AT559" i="2"/>
  <c r="AT560" i="2"/>
  <c r="AT561" i="2"/>
  <c r="AT562" i="2"/>
  <c r="AT563" i="2"/>
  <c r="AT564" i="2"/>
  <c r="AT565" i="2"/>
  <c r="AT566" i="2"/>
  <c r="AT567" i="2"/>
  <c r="AT568" i="2"/>
  <c r="AT569" i="2"/>
  <c r="AT570" i="2"/>
  <c r="AT571" i="2"/>
  <c r="AT572" i="2"/>
  <c r="AT573" i="2"/>
  <c r="AT574" i="2"/>
  <c r="AT575" i="2"/>
  <c r="AT576" i="2"/>
  <c r="AT577" i="2"/>
  <c r="AT578" i="2"/>
  <c r="AT579" i="2"/>
  <c r="AT580" i="2"/>
  <c r="AT581" i="2"/>
  <c r="AT582" i="2"/>
  <c r="AT583" i="2"/>
  <c r="AT584" i="2"/>
  <c r="AT585" i="2"/>
  <c r="AT586" i="2"/>
  <c r="AT588" i="2"/>
  <c r="AT589" i="2"/>
  <c r="AT590" i="2"/>
  <c r="AT591" i="2"/>
  <c r="AT592" i="2"/>
  <c r="AT593" i="2"/>
  <c r="AT594" i="2"/>
  <c r="AT595" i="2"/>
  <c r="AT596" i="2"/>
  <c r="AT597" i="2"/>
  <c r="AT598" i="2"/>
  <c r="AT599" i="2"/>
  <c r="AT600" i="2"/>
  <c r="AT601" i="2"/>
  <c r="AT602" i="2"/>
  <c r="AT603" i="2"/>
  <c r="AT604" i="2"/>
  <c r="AT605" i="2"/>
  <c r="AT606" i="2"/>
  <c r="AT607" i="2"/>
  <c r="AT608" i="2"/>
  <c r="AT609" i="2"/>
  <c r="AT610" i="2"/>
  <c r="AT611" i="2"/>
  <c r="AT612" i="2"/>
  <c r="AT613" i="2"/>
  <c r="AT614" i="2"/>
  <c r="AT615" i="2"/>
  <c r="AT616" i="2"/>
  <c r="AT617" i="2"/>
  <c r="AT618" i="2"/>
  <c r="AT619" i="2"/>
  <c r="AT620" i="2"/>
  <c r="AT621" i="2"/>
  <c r="AT622" i="2"/>
  <c r="AT623" i="2"/>
  <c r="AT624" i="2"/>
  <c r="AT625" i="2"/>
  <c r="AT626" i="2"/>
  <c r="AT627" i="2"/>
  <c r="AT628" i="2"/>
  <c r="AT629" i="2"/>
  <c r="AT630" i="2"/>
  <c r="AT631" i="2"/>
  <c r="AT632" i="2"/>
  <c r="AT633" i="2"/>
  <c r="AT634" i="2"/>
  <c r="AT635" i="2"/>
  <c r="AT636" i="2"/>
  <c r="AT637" i="2"/>
  <c r="AT638" i="2"/>
  <c r="AT639" i="2"/>
  <c r="AT640" i="2"/>
  <c r="AT641" i="2"/>
  <c r="AT642" i="2"/>
  <c r="AT643" i="2"/>
  <c r="AT644" i="2"/>
  <c r="AT645" i="2"/>
  <c r="AT646" i="2"/>
  <c r="AT647" i="2"/>
  <c r="AT648" i="2"/>
  <c r="AT649" i="2"/>
  <c r="AT650" i="2"/>
  <c r="AT651" i="2"/>
  <c r="AT652" i="2"/>
  <c r="AT653" i="2"/>
  <c r="AT654" i="2"/>
  <c r="AT655" i="2"/>
  <c r="AT656" i="2"/>
  <c r="AT657" i="2"/>
  <c r="AT658" i="2"/>
  <c r="AT659" i="2"/>
  <c r="AT660" i="2"/>
  <c r="AT661" i="2"/>
  <c r="AT662" i="2"/>
  <c r="AT663" i="2"/>
  <c r="AT664" i="2"/>
  <c r="AT665" i="2"/>
  <c r="AT666" i="2"/>
  <c r="AT667" i="2"/>
  <c r="AT668" i="2"/>
  <c r="AT669" i="2"/>
  <c r="AT670" i="2"/>
  <c r="AT671" i="2"/>
  <c r="AT672" i="2"/>
  <c r="AT673" i="2"/>
  <c r="AT674" i="2"/>
  <c r="AT675" i="2"/>
  <c r="AT676" i="2"/>
  <c r="AT677" i="2"/>
  <c r="AT678" i="2"/>
  <c r="AT679" i="2"/>
  <c r="AT680" i="2"/>
  <c r="AT681" i="2"/>
  <c r="AT682" i="2"/>
  <c r="AT683" i="2"/>
  <c r="AT684" i="2"/>
  <c r="AT685" i="2"/>
  <c r="AT686" i="2"/>
  <c r="AT687" i="2"/>
  <c r="AT688" i="2"/>
  <c r="AT689" i="2"/>
  <c r="AT690" i="2"/>
  <c r="AT691" i="2"/>
  <c r="AT692" i="2"/>
  <c r="AT693" i="2"/>
  <c r="AT694" i="2"/>
  <c r="AT695" i="2"/>
  <c r="AT696" i="2"/>
  <c r="AT697" i="2"/>
  <c r="AT698" i="2"/>
  <c r="AT699" i="2"/>
  <c r="AT700" i="2"/>
  <c r="AT701" i="2"/>
  <c r="AT702" i="2"/>
  <c r="AT703" i="2"/>
  <c r="AT704" i="2"/>
  <c r="AT705" i="2"/>
  <c r="AT706" i="2"/>
  <c r="AT707" i="2"/>
  <c r="AT708" i="2"/>
  <c r="AT709" i="2"/>
  <c r="AT710" i="2"/>
  <c r="AT711" i="2"/>
  <c r="AT712" i="2"/>
  <c r="AT713" i="2"/>
  <c r="AT714" i="2"/>
  <c r="AT715" i="2"/>
  <c r="AT716" i="2"/>
  <c r="AT717" i="2"/>
  <c r="AT718" i="2"/>
  <c r="AT719" i="2"/>
  <c r="AT720" i="2"/>
  <c r="AT721" i="2"/>
  <c r="AT722" i="2"/>
  <c r="AT723" i="2"/>
  <c r="AT724" i="2"/>
  <c r="AT725" i="2"/>
  <c r="AT726" i="2"/>
  <c r="AT727" i="2"/>
  <c r="AT728" i="2"/>
  <c r="AT729" i="2"/>
  <c r="AT730" i="2"/>
  <c r="AT731" i="2"/>
  <c r="AT732" i="2"/>
  <c r="AT733" i="2"/>
  <c r="AT734" i="2"/>
  <c r="AT735" i="2"/>
  <c r="AT736" i="2"/>
  <c r="AT737" i="2"/>
  <c r="AT738" i="2"/>
  <c r="AT739" i="2"/>
  <c r="AT740" i="2"/>
  <c r="AT741" i="2"/>
  <c r="AT742" i="2"/>
  <c r="AT743" i="2"/>
  <c r="AT744" i="2"/>
  <c r="AT745" i="2"/>
  <c r="AT746" i="2"/>
  <c r="AT747" i="2"/>
  <c r="AT748" i="2"/>
  <c r="AT749" i="2"/>
  <c r="AT750" i="2"/>
  <c r="AT751" i="2"/>
  <c r="AT752" i="2"/>
  <c r="AT753" i="2"/>
  <c r="AT754" i="2"/>
  <c r="AT755" i="2"/>
  <c r="AT756" i="2"/>
  <c r="AT757" i="2"/>
  <c r="AT758" i="2"/>
  <c r="AT759" i="2"/>
  <c r="AT760" i="2"/>
  <c r="AT761" i="2"/>
  <c r="AT762" i="2"/>
  <c r="AT763" i="2"/>
  <c r="AT764" i="2"/>
  <c r="AT765" i="2"/>
  <c r="AT766" i="2"/>
  <c r="AT767" i="2"/>
  <c r="AT768" i="2"/>
  <c r="AT769" i="2"/>
  <c r="AT770" i="2"/>
  <c r="AT771" i="2"/>
  <c r="AT772" i="2"/>
  <c r="AT773" i="2"/>
  <c r="AT774" i="2"/>
  <c r="AT775" i="2"/>
  <c r="AT776" i="2"/>
  <c r="AT777" i="2"/>
  <c r="AT778" i="2"/>
  <c r="AT779" i="2"/>
  <c r="AT780" i="2"/>
  <c r="AT781" i="2"/>
  <c r="AT782" i="2"/>
  <c r="AT783" i="2"/>
  <c r="AT784" i="2"/>
  <c r="AT785" i="2"/>
  <c r="AT786" i="2"/>
  <c r="AT787" i="2"/>
  <c r="AT788" i="2"/>
  <c r="AT789" i="2"/>
  <c r="AT790" i="2"/>
  <c r="AT791" i="2"/>
  <c r="AT792" i="2"/>
  <c r="AT793" i="2"/>
  <c r="AT794" i="2"/>
  <c r="AT795" i="2"/>
  <c r="AT796" i="2"/>
  <c r="AT797" i="2"/>
  <c r="AT798" i="2"/>
  <c r="AT799" i="2"/>
  <c r="AT800" i="2"/>
  <c r="AT801" i="2"/>
  <c r="AT802" i="2"/>
  <c r="AT803" i="2"/>
  <c r="AT804" i="2"/>
  <c r="AT805" i="2"/>
  <c r="AT806" i="2"/>
  <c r="AT807" i="2"/>
  <c r="AT808" i="2"/>
  <c r="AT809" i="2"/>
  <c r="AT810" i="2"/>
  <c r="AT811" i="2"/>
  <c r="AT812" i="2"/>
  <c r="AT813" i="2"/>
  <c r="AT814" i="2"/>
  <c r="AT815" i="2"/>
  <c r="AT816" i="2"/>
  <c r="AT817" i="2"/>
  <c r="AT818" i="2"/>
  <c r="AT819" i="2"/>
  <c r="AT820" i="2"/>
  <c r="AT821" i="2"/>
  <c r="AT822" i="2"/>
  <c r="AT823" i="2"/>
  <c r="AT824" i="2"/>
  <c r="AT825" i="2"/>
  <c r="AT826" i="2"/>
  <c r="AT827" i="2"/>
  <c r="AT828" i="2"/>
  <c r="AT829" i="2"/>
  <c r="AT830" i="2"/>
  <c r="AT831" i="2"/>
  <c r="AT832" i="2"/>
  <c r="AT833" i="2"/>
  <c r="AT834" i="2"/>
  <c r="AT835" i="2"/>
  <c r="AT836" i="2"/>
  <c r="AT837" i="2"/>
  <c r="AT838" i="2"/>
  <c r="AT839" i="2"/>
  <c r="AT840" i="2"/>
  <c r="AT841" i="2"/>
  <c r="AT842" i="2"/>
  <c r="AT843" i="2"/>
  <c r="AT844" i="2"/>
  <c r="AT845" i="2"/>
  <c r="AT846" i="2"/>
  <c r="AT847" i="2"/>
  <c r="AT848" i="2"/>
  <c r="AT849" i="2"/>
  <c r="AT850" i="2"/>
  <c r="AT851" i="2"/>
  <c r="AT852" i="2"/>
  <c r="AT853" i="2"/>
  <c r="AT854" i="2"/>
  <c r="AT855" i="2"/>
  <c r="AT856" i="2"/>
  <c r="AT857" i="2"/>
  <c r="AT858" i="2"/>
  <c r="AT859" i="2"/>
  <c r="AT860" i="2"/>
  <c r="AT861" i="2"/>
  <c r="AT862" i="2"/>
  <c r="J8" i="2"/>
  <c r="B9" i="2"/>
  <c r="AO6" i="2"/>
  <c r="AO7" i="2"/>
  <c r="AO8" i="2"/>
  <c r="AO9" i="2"/>
  <c r="AO10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56" i="2"/>
  <c r="AO57" i="2"/>
  <c r="AO58" i="2"/>
  <c r="AO59" i="2"/>
  <c r="AO60" i="2"/>
  <c r="AO61" i="2"/>
  <c r="AO62" i="2"/>
  <c r="AO63" i="2"/>
  <c r="AO64" i="2"/>
  <c r="AO65" i="2"/>
  <c r="AO66" i="2"/>
  <c r="AO67" i="2"/>
  <c r="AO68" i="2"/>
  <c r="AO69" i="2"/>
  <c r="AO70" i="2"/>
  <c r="AO71" i="2"/>
  <c r="AO72" i="2"/>
  <c r="AO73" i="2"/>
  <c r="AO74" i="2"/>
  <c r="AO75" i="2"/>
  <c r="AO76" i="2"/>
  <c r="AO77" i="2"/>
  <c r="AO78" i="2"/>
  <c r="AO79" i="2"/>
  <c r="AO80" i="2"/>
  <c r="AO81" i="2"/>
  <c r="AO82" i="2"/>
  <c r="AO83" i="2"/>
  <c r="AO84" i="2"/>
  <c r="AO85" i="2"/>
  <c r="AO86" i="2"/>
  <c r="AO87" i="2"/>
  <c r="AO88" i="2"/>
  <c r="AO89" i="2"/>
  <c r="AO90" i="2"/>
  <c r="AO91" i="2"/>
  <c r="AO92" i="2"/>
  <c r="AO93" i="2"/>
  <c r="AO94" i="2"/>
  <c r="AO95" i="2"/>
  <c r="AO96" i="2"/>
  <c r="AO97" i="2"/>
  <c r="AO98" i="2"/>
  <c r="AO99" i="2"/>
  <c r="AO100" i="2"/>
  <c r="AO101" i="2"/>
  <c r="AO102" i="2"/>
  <c r="AO103" i="2"/>
  <c r="AO104" i="2"/>
  <c r="AO105" i="2"/>
  <c r="AO106" i="2"/>
  <c r="AO107" i="2"/>
  <c r="AO108" i="2"/>
  <c r="AO109" i="2"/>
  <c r="AO110" i="2"/>
  <c r="AO111" i="2"/>
  <c r="AO112" i="2"/>
  <c r="AO113" i="2"/>
  <c r="AO114" i="2"/>
  <c r="AO115" i="2"/>
  <c r="AO116" i="2"/>
  <c r="AO117" i="2"/>
  <c r="AO118" i="2"/>
  <c r="AO119" i="2"/>
  <c r="AO120" i="2"/>
  <c r="AO121" i="2"/>
  <c r="AO122" i="2"/>
  <c r="AO123" i="2"/>
  <c r="AO124" i="2"/>
  <c r="AO125" i="2"/>
  <c r="AO126" i="2"/>
  <c r="AO127" i="2"/>
  <c r="AO128" i="2"/>
  <c r="AO129" i="2"/>
  <c r="AO130" i="2"/>
  <c r="AO131" i="2"/>
  <c r="AO132" i="2"/>
  <c r="AO133" i="2"/>
  <c r="AO134" i="2"/>
  <c r="AO135" i="2"/>
  <c r="AO136" i="2"/>
  <c r="AO137" i="2"/>
  <c r="AO138" i="2"/>
  <c r="AO139" i="2"/>
  <c r="AO140" i="2"/>
  <c r="AO141" i="2"/>
  <c r="AO142" i="2"/>
  <c r="AO143" i="2"/>
  <c r="AO144" i="2"/>
  <c r="AO145" i="2"/>
  <c r="AO146" i="2"/>
  <c r="AO147" i="2"/>
  <c r="AO148" i="2"/>
  <c r="AO149" i="2"/>
  <c r="AO150" i="2"/>
  <c r="AO151" i="2"/>
  <c r="AO152" i="2"/>
  <c r="AO153" i="2"/>
  <c r="AO154" i="2"/>
  <c r="AO155" i="2"/>
  <c r="AO156" i="2"/>
  <c r="AO157" i="2"/>
  <c r="AO158" i="2"/>
  <c r="AO159" i="2"/>
  <c r="AO160" i="2"/>
  <c r="AO161" i="2"/>
  <c r="AO162" i="2"/>
  <c r="AO163" i="2"/>
  <c r="AO164" i="2"/>
  <c r="AO165" i="2"/>
  <c r="AO166" i="2"/>
  <c r="AO167" i="2"/>
  <c r="AO168" i="2"/>
  <c r="AO169" i="2"/>
  <c r="AO170" i="2"/>
  <c r="AO171" i="2"/>
  <c r="AO172" i="2"/>
  <c r="AO173" i="2"/>
  <c r="AO174" i="2"/>
  <c r="AO175" i="2"/>
  <c r="AO176" i="2"/>
  <c r="AO177" i="2"/>
  <c r="AO178" i="2"/>
  <c r="AO179" i="2"/>
  <c r="AO180" i="2"/>
  <c r="AO181" i="2"/>
  <c r="AO182" i="2"/>
  <c r="AO183" i="2"/>
  <c r="AO184" i="2"/>
  <c r="AO185" i="2"/>
  <c r="AO186" i="2"/>
  <c r="AO187" i="2"/>
  <c r="AO188" i="2"/>
  <c r="AO189" i="2"/>
  <c r="AO190" i="2"/>
  <c r="AO191" i="2"/>
  <c r="AO192" i="2"/>
  <c r="AO193" i="2"/>
  <c r="AO194" i="2"/>
  <c r="AO195" i="2"/>
  <c r="AO196" i="2"/>
  <c r="AO197" i="2"/>
  <c r="AO198" i="2"/>
  <c r="AO199" i="2"/>
  <c r="AO200" i="2"/>
  <c r="AO201" i="2"/>
  <c r="AO202" i="2"/>
  <c r="AO203" i="2"/>
  <c r="AO204" i="2"/>
  <c r="AO205" i="2"/>
  <c r="AO206" i="2"/>
  <c r="AO207" i="2"/>
  <c r="AO208" i="2"/>
  <c r="AO209" i="2"/>
  <c r="AO210" i="2"/>
  <c r="AO211" i="2"/>
  <c r="AO212" i="2"/>
  <c r="AO213" i="2"/>
  <c r="AO214" i="2"/>
  <c r="AO215" i="2"/>
  <c r="AO216" i="2"/>
  <c r="AO217" i="2"/>
  <c r="AO218" i="2"/>
  <c r="AO219" i="2"/>
  <c r="AO220" i="2"/>
  <c r="AO221" i="2"/>
  <c r="AO222" i="2"/>
  <c r="AO223" i="2"/>
  <c r="AO224" i="2"/>
  <c r="AO225" i="2"/>
  <c r="AO226" i="2"/>
  <c r="AO227" i="2"/>
  <c r="AO228" i="2"/>
  <c r="AO229" i="2"/>
  <c r="AO230" i="2"/>
  <c r="AO231" i="2"/>
  <c r="AO232" i="2"/>
  <c r="AO233" i="2"/>
  <c r="AO234" i="2"/>
  <c r="AO235" i="2"/>
  <c r="AO236" i="2"/>
  <c r="AO237" i="2"/>
  <c r="AO238" i="2"/>
  <c r="AO239" i="2"/>
  <c r="AO240" i="2"/>
  <c r="AO241" i="2"/>
  <c r="AO242" i="2"/>
  <c r="AO243" i="2"/>
  <c r="AO244" i="2"/>
  <c r="AO245" i="2"/>
  <c r="AO246" i="2"/>
  <c r="AO247" i="2"/>
  <c r="AO248" i="2"/>
  <c r="AO249" i="2"/>
  <c r="AO250" i="2"/>
  <c r="AO251" i="2"/>
  <c r="AO252" i="2"/>
  <c r="AO253" i="2"/>
  <c r="AO254" i="2"/>
  <c r="AO255" i="2"/>
  <c r="AO256" i="2"/>
  <c r="AO257" i="2"/>
  <c r="AO258" i="2"/>
  <c r="AO259" i="2"/>
  <c r="AO260" i="2"/>
  <c r="AO261" i="2"/>
  <c r="AO262" i="2"/>
  <c r="AO263" i="2"/>
  <c r="AO264" i="2"/>
  <c r="AO265" i="2"/>
  <c r="AO266" i="2"/>
  <c r="AO267" i="2"/>
  <c r="AO268" i="2"/>
  <c r="AO269" i="2"/>
  <c r="AO270" i="2"/>
  <c r="AO271" i="2"/>
  <c r="AO272" i="2"/>
  <c r="AO273" i="2"/>
  <c r="AO274" i="2"/>
  <c r="AO275" i="2"/>
  <c r="AO276" i="2"/>
  <c r="AO277" i="2"/>
  <c r="AO278" i="2"/>
  <c r="AO279" i="2"/>
  <c r="AO280" i="2"/>
  <c r="AO281" i="2"/>
  <c r="AO282" i="2"/>
  <c r="AO283" i="2"/>
  <c r="AO284" i="2"/>
  <c r="AO285" i="2"/>
  <c r="AO286" i="2"/>
  <c r="AO287" i="2"/>
  <c r="AO288" i="2"/>
  <c r="AO289" i="2"/>
  <c r="AO290" i="2"/>
  <c r="AO291" i="2"/>
  <c r="AO292" i="2"/>
  <c r="AO293" i="2"/>
  <c r="AO294" i="2"/>
  <c r="AO295" i="2"/>
  <c r="AO296" i="2"/>
  <c r="AO297" i="2"/>
  <c r="AO298" i="2"/>
  <c r="AO299" i="2"/>
  <c r="AO300" i="2"/>
  <c r="AO301" i="2"/>
  <c r="AO302" i="2"/>
  <c r="AO303" i="2"/>
  <c r="AO304" i="2"/>
  <c r="AO305" i="2"/>
  <c r="AO306" i="2"/>
  <c r="AO307" i="2"/>
  <c r="AO308" i="2"/>
  <c r="AO309" i="2"/>
  <c r="AO310" i="2"/>
  <c r="AO311" i="2"/>
  <c r="AO312" i="2"/>
  <c r="AO313" i="2"/>
  <c r="AO314" i="2"/>
  <c r="AO315" i="2"/>
  <c r="AO316" i="2"/>
  <c r="AO317" i="2"/>
  <c r="AO318" i="2"/>
  <c r="AO319" i="2"/>
  <c r="AO320" i="2"/>
  <c r="AO321" i="2"/>
  <c r="AO322" i="2"/>
  <c r="AO323" i="2"/>
  <c r="AO324" i="2"/>
  <c r="AO325" i="2"/>
  <c r="AO326" i="2"/>
  <c r="AO327" i="2"/>
  <c r="AO328" i="2"/>
  <c r="AO329" i="2"/>
  <c r="AO330" i="2"/>
  <c r="AO331" i="2"/>
  <c r="AO332" i="2"/>
  <c r="AO333" i="2"/>
  <c r="AO334" i="2"/>
  <c r="AO335" i="2"/>
  <c r="AO336" i="2"/>
  <c r="AO337" i="2"/>
  <c r="AO338" i="2"/>
  <c r="AO339" i="2"/>
  <c r="AO340" i="2"/>
  <c r="AO341" i="2"/>
  <c r="AO342" i="2"/>
  <c r="AO343" i="2"/>
  <c r="AO344" i="2"/>
  <c r="AO345" i="2"/>
  <c r="AO346" i="2"/>
  <c r="AO347" i="2"/>
  <c r="AO348" i="2"/>
  <c r="AO349" i="2"/>
  <c r="AO350" i="2"/>
  <c r="AO351" i="2"/>
  <c r="AO352" i="2"/>
  <c r="AO353" i="2"/>
  <c r="AO354" i="2"/>
  <c r="AO355" i="2"/>
  <c r="AO356" i="2"/>
  <c r="AO357" i="2"/>
  <c r="AO358" i="2"/>
  <c r="AO359" i="2"/>
  <c r="AO360" i="2"/>
  <c r="AO361" i="2"/>
  <c r="AO362" i="2"/>
  <c r="AO363" i="2"/>
  <c r="AO364" i="2"/>
  <c r="AO365" i="2"/>
  <c r="AO366" i="2"/>
  <c r="AO367" i="2"/>
  <c r="AO368" i="2"/>
  <c r="AO369" i="2"/>
  <c r="AO370" i="2"/>
  <c r="AO371" i="2"/>
  <c r="AO372" i="2"/>
  <c r="AO373" i="2"/>
  <c r="AO374" i="2"/>
  <c r="AO375" i="2"/>
  <c r="AO376" i="2"/>
  <c r="AO377" i="2"/>
  <c r="AO378" i="2"/>
  <c r="AO379" i="2"/>
  <c r="AO380" i="2"/>
  <c r="AO381" i="2"/>
  <c r="AO382" i="2"/>
  <c r="AO383" i="2"/>
  <c r="AO384" i="2"/>
  <c r="AO385" i="2"/>
  <c r="AO386" i="2"/>
  <c r="AO387" i="2"/>
  <c r="AO388" i="2"/>
  <c r="AO389" i="2"/>
  <c r="AO390" i="2"/>
  <c r="AO391" i="2"/>
  <c r="AO392" i="2"/>
  <c r="AO393" i="2"/>
  <c r="AO394" i="2"/>
  <c r="AO395" i="2"/>
  <c r="AO396" i="2"/>
  <c r="AO397" i="2"/>
  <c r="AO398" i="2"/>
  <c r="AO399" i="2"/>
  <c r="AO400" i="2"/>
  <c r="AO401" i="2"/>
  <c r="AO402" i="2"/>
  <c r="AO403" i="2"/>
  <c r="AO404" i="2"/>
  <c r="AO405" i="2"/>
  <c r="AO406" i="2"/>
  <c r="AO407" i="2"/>
  <c r="AO408" i="2"/>
  <c r="AO409" i="2"/>
  <c r="AO410" i="2"/>
  <c r="AO411" i="2"/>
  <c r="AO412" i="2"/>
  <c r="AO413" i="2"/>
  <c r="AO414" i="2"/>
  <c r="AO415" i="2"/>
  <c r="AO416" i="2"/>
  <c r="AO417" i="2"/>
  <c r="AO418" i="2"/>
  <c r="AO419" i="2"/>
  <c r="AO420" i="2"/>
  <c r="AO421" i="2"/>
  <c r="AO422" i="2"/>
  <c r="AO423" i="2"/>
  <c r="AO424" i="2"/>
  <c r="AO425" i="2"/>
  <c r="AO426" i="2"/>
  <c r="AO427" i="2"/>
  <c r="AO428" i="2"/>
  <c r="AO429" i="2"/>
  <c r="AO430" i="2"/>
  <c r="AO431" i="2"/>
  <c r="AO432" i="2"/>
  <c r="AO433" i="2"/>
  <c r="AO434" i="2"/>
  <c r="AO435" i="2"/>
  <c r="AO436" i="2"/>
  <c r="AO437" i="2"/>
  <c r="AO438" i="2"/>
  <c r="AO439" i="2"/>
  <c r="AO440" i="2"/>
  <c r="AO441" i="2"/>
  <c r="AO442" i="2"/>
  <c r="AO443" i="2"/>
  <c r="AO444" i="2"/>
  <c r="AO445" i="2"/>
  <c r="AO446" i="2"/>
  <c r="AO447" i="2"/>
  <c r="AO448" i="2"/>
  <c r="AO449" i="2"/>
  <c r="AO450" i="2"/>
  <c r="AO451" i="2"/>
  <c r="AO452" i="2"/>
  <c r="AO453" i="2"/>
  <c r="AO454" i="2"/>
  <c r="AO455" i="2"/>
  <c r="AO456" i="2"/>
  <c r="AO457" i="2"/>
  <c r="AO458" i="2"/>
  <c r="AO459" i="2"/>
  <c r="AO460" i="2"/>
  <c r="AO461" i="2"/>
  <c r="AO462" i="2"/>
  <c r="AO463" i="2"/>
  <c r="AO464" i="2"/>
  <c r="AO465" i="2"/>
  <c r="AO466" i="2"/>
  <c r="AO467" i="2"/>
  <c r="AO468" i="2"/>
  <c r="AO469" i="2"/>
  <c r="AO470" i="2"/>
  <c r="AO471" i="2"/>
  <c r="AO472" i="2"/>
  <c r="AO473" i="2"/>
  <c r="AO474" i="2"/>
  <c r="AO475" i="2"/>
  <c r="AO476" i="2"/>
  <c r="AO477" i="2"/>
  <c r="AO478" i="2"/>
  <c r="AO479" i="2"/>
  <c r="AO480" i="2"/>
  <c r="AO481" i="2"/>
  <c r="AO482" i="2"/>
  <c r="AO483" i="2"/>
  <c r="AO484" i="2"/>
  <c r="AO485" i="2"/>
  <c r="AO486" i="2"/>
  <c r="AO487" i="2"/>
  <c r="AO488" i="2"/>
  <c r="AO489" i="2"/>
  <c r="AO490" i="2"/>
  <c r="AO491" i="2"/>
  <c r="AO492" i="2"/>
  <c r="AO493" i="2"/>
  <c r="AO494" i="2"/>
  <c r="AO495" i="2"/>
  <c r="AO496" i="2"/>
  <c r="AO497" i="2"/>
  <c r="AO498" i="2"/>
  <c r="AO499" i="2"/>
  <c r="AO500" i="2"/>
  <c r="AO501" i="2"/>
  <c r="AO502" i="2"/>
  <c r="AO503" i="2"/>
  <c r="AO504" i="2"/>
  <c r="AO505" i="2"/>
  <c r="AO506" i="2"/>
  <c r="AO507" i="2"/>
  <c r="AO508" i="2"/>
  <c r="AO509" i="2"/>
  <c r="AO510" i="2"/>
  <c r="AO511" i="2"/>
  <c r="AO512" i="2"/>
  <c r="AO513" i="2"/>
  <c r="AO514" i="2"/>
  <c r="AO515" i="2"/>
  <c r="AO516" i="2"/>
  <c r="AO517" i="2"/>
  <c r="AO518" i="2"/>
  <c r="AO519" i="2"/>
  <c r="AO520" i="2"/>
  <c r="AO521" i="2"/>
  <c r="AO522" i="2"/>
  <c r="AO523" i="2"/>
  <c r="AO524" i="2"/>
  <c r="AO525" i="2"/>
  <c r="AO526" i="2"/>
  <c r="AO527" i="2"/>
  <c r="AO528" i="2"/>
  <c r="AO529" i="2"/>
  <c r="AO530" i="2"/>
  <c r="AO531" i="2"/>
  <c r="AO532" i="2"/>
  <c r="AO533" i="2"/>
  <c r="AO534" i="2"/>
  <c r="AO535" i="2"/>
  <c r="AO536" i="2"/>
  <c r="AO537" i="2"/>
  <c r="AO538" i="2"/>
  <c r="AO539" i="2"/>
  <c r="AO540" i="2"/>
  <c r="AO541" i="2"/>
  <c r="AO542" i="2"/>
  <c r="AO543" i="2"/>
  <c r="AO544" i="2"/>
  <c r="AO545" i="2"/>
  <c r="AO546" i="2"/>
  <c r="AO547" i="2"/>
  <c r="AO548" i="2"/>
  <c r="AO549" i="2"/>
  <c r="AO550" i="2"/>
  <c r="AO551" i="2"/>
  <c r="AO552" i="2"/>
  <c r="AO553" i="2"/>
  <c r="AO554" i="2"/>
  <c r="AO555" i="2"/>
  <c r="AO556" i="2"/>
  <c r="AO557" i="2"/>
  <c r="AO558" i="2"/>
  <c r="AO559" i="2"/>
  <c r="AO560" i="2"/>
  <c r="AO561" i="2"/>
  <c r="AO562" i="2"/>
  <c r="AO563" i="2"/>
  <c r="AO564" i="2"/>
  <c r="AO565" i="2"/>
  <c r="AO566" i="2"/>
  <c r="AO567" i="2"/>
  <c r="AO568" i="2"/>
  <c r="AO569" i="2"/>
  <c r="AO570" i="2"/>
  <c r="AO571" i="2"/>
  <c r="AO572" i="2"/>
  <c r="AO573" i="2"/>
  <c r="AO574" i="2"/>
  <c r="AO575" i="2"/>
  <c r="AO576" i="2"/>
  <c r="AO577" i="2"/>
  <c r="AO578" i="2"/>
  <c r="AO579" i="2"/>
  <c r="AO580" i="2"/>
  <c r="AO581" i="2"/>
  <c r="AO582" i="2"/>
  <c r="AO583" i="2"/>
  <c r="AO584" i="2"/>
  <c r="AO585" i="2"/>
  <c r="AO586" i="2"/>
  <c r="AO588" i="2"/>
  <c r="AO589" i="2"/>
  <c r="AO590" i="2"/>
  <c r="AO591" i="2"/>
  <c r="AO592" i="2"/>
  <c r="AO593" i="2"/>
  <c r="AO594" i="2"/>
  <c r="AO595" i="2"/>
  <c r="AO596" i="2"/>
  <c r="AO597" i="2"/>
  <c r="AO598" i="2"/>
  <c r="AO599" i="2"/>
  <c r="AO600" i="2"/>
  <c r="AO601" i="2"/>
  <c r="AO602" i="2"/>
  <c r="AO603" i="2"/>
  <c r="AO604" i="2"/>
  <c r="AO605" i="2"/>
  <c r="AO606" i="2"/>
  <c r="AO607" i="2"/>
  <c r="AO608" i="2"/>
  <c r="AO609" i="2"/>
  <c r="AO610" i="2"/>
  <c r="AO611" i="2"/>
  <c r="AO612" i="2"/>
  <c r="AO613" i="2"/>
  <c r="AO614" i="2"/>
  <c r="AO615" i="2"/>
  <c r="AO616" i="2"/>
  <c r="AO617" i="2"/>
  <c r="AO618" i="2"/>
  <c r="AO619" i="2"/>
  <c r="AO620" i="2"/>
  <c r="AO621" i="2"/>
  <c r="AO622" i="2"/>
  <c r="AO623" i="2"/>
  <c r="AO624" i="2"/>
  <c r="AO625" i="2"/>
  <c r="AO626" i="2"/>
  <c r="AO627" i="2"/>
  <c r="AO628" i="2"/>
  <c r="AO629" i="2"/>
  <c r="AO630" i="2"/>
  <c r="AO631" i="2"/>
  <c r="AO632" i="2"/>
  <c r="AO633" i="2"/>
  <c r="AO634" i="2"/>
  <c r="AO635" i="2"/>
  <c r="AO636" i="2"/>
  <c r="AO637" i="2"/>
  <c r="AO638" i="2"/>
  <c r="AO639" i="2"/>
  <c r="AO640" i="2"/>
  <c r="AO641" i="2"/>
  <c r="AO642" i="2"/>
  <c r="AO643" i="2"/>
  <c r="AO644" i="2"/>
  <c r="AO645" i="2"/>
  <c r="AO646" i="2"/>
  <c r="AO647" i="2"/>
  <c r="AO648" i="2"/>
  <c r="AO649" i="2"/>
  <c r="AO650" i="2"/>
  <c r="AO651" i="2"/>
  <c r="AO652" i="2"/>
  <c r="AO653" i="2"/>
  <c r="AO654" i="2"/>
  <c r="AO655" i="2"/>
  <c r="AO656" i="2"/>
  <c r="AO657" i="2"/>
  <c r="AO658" i="2"/>
  <c r="AO659" i="2"/>
  <c r="AO660" i="2"/>
  <c r="AO661" i="2"/>
  <c r="AO662" i="2"/>
  <c r="AO663" i="2"/>
  <c r="AO664" i="2"/>
  <c r="AO665" i="2"/>
  <c r="AO666" i="2"/>
  <c r="AO667" i="2"/>
  <c r="AO668" i="2"/>
  <c r="AO669" i="2"/>
  <c r="AO670" i="2"/>
  <c r="AO671" i="2"/>
  <c r="AO672" i="2"/>
  <c r="AO673" i="2"/>
  <c r="AO674" i="2"/>
  <c r="AO675" i="2"/>
  <c r="AO676" i="2"/>
  <c r="AO677" i="2"/>
  <c r="AO678" i="2"/>
  <c r="AO679" i="2"/>
  <c r="AO680" i="2"/>
  <c r="AO681" i="2"/>
  <c r="AO682" i="2"/>
  <c r="AO683" i="2"/>
  <c r="AO684" i="2"/>
  <c r="AO685" i="2"/>
  <c r="AO686" i="2"/>
  <c r="AO687" i="2"/>
  <c r="AO688" i="2"/>
  <c r="AO689" i="2"/>
  <c r="AO690" i="2"/>
  <c r="AO691" i="2"/>
  <c r="AO692" i="2"/>
  <c r="AO693" i="2"/>
  <c r="AO694" i="2"/>
  <c r="AO695" i="2"/>
  <c r="AO696" i="2"/>
  <c r="AO697" i="2"/>
  <c r="AO698" i="2"/>
  <c r="AO699" i="2"/>
  <c r="AO700" i="2"/>
  <c r="AO701" i="2"/>
  <c r="AO702" i="2"/>
  <c r="AO703" i="2"/>
  <c r="AO704" i="2"/>
  <c r="AO705" i="2"/>
  <c r="AO706" i="2"/>
  <c r="AO707" i="2"/>
  <c r="AO708" i="2"/>
  <c r="AO709" i="2"/>
  <c r="AO710" i="2"/>
  <c r="AO711" i="2"/>
  <c r="AO712" i="2"/>
  <c r="AO713" i="2"/>
  <c r="AO714" i="2"/>
  <c r="AO715" i="2"/>
  <c r="AO716" i="2"/>
  <c r="AO717" i="2"/>
  <c r="AO718" i="2"/>
  <c r="AO719" i="2"/>
  <c r="AO720" i="2"/>
  <c r="AO721" i="2"/>
  <c r="AO722" i="2"/>
  <c r="AO723" i="2"/>
  <c r="AO724" i="2"/>
  <c r="AO725" i="2"/>
  <c r="AO726" i="2"/>
  <c r="AO727" i="2"/>
  <c r="AO728" i="2"/>
  <c r="AO729" i="2"/>
  <c r="AO730" i="2"/>
  <c r="AO731" i="2"/>
  <c r="AO732" i="2"/>
  <c r="AO733" i="2"/>
  <c r="AO734" i="2"/>
  <c r="AO735" i="2"/>
  <c r="AO736" i="2"/>
  <c r="AO737" i="2"/>
  <c r="AO738" i="2"/>
  <c r="AO739" i="2"/>
  <c r="AO740" i="2"/>
  <c r="AO741" i="2"/>
  <c r="AO742" i="2"/>
  <c r="AO743" i="2"/>
  <c r="AO744" i="2"/>
  <c r="AO745" i="2"/>
  <c r="AO746" i="2"/>
  <c r="AO747" i="2"/>
  <c r="AO748" i="2"/>
  <c r="AO749" i="2"/>
  <c r="AO750" i="2"/>
  <c r="AO751" i="2"/>
  <c r="AO752" i="2"/>
  <c r="AO753" i="2"/>
  <c r="AO754" i="2"/>
  <c r="AO755" i="2"/>
  <c r="AO756" i="2"/>
  <c r="AO757" i="2"/>
  <c r="AO758" i="2"/>
  <c r="AO759" i="2"/>
  <c r="AO760" i="2"/>
  <c r="AO761" i="2"/>
  <c r="AO762" i="2"/>
  <c r="AO763" i="2"/>
  <c r="AO764" i="2"/>
  <c r="AO765" i="2"/>
  <c r="AO766" i="2"/>
  <c r="AO767" i="2"/>
  <c r="AO768" i="2"/>
  <c r="AO769" i="2"/>
  <c r="AO770" i="2"/>
  <c r="AO771" i="2"/>
  <c r="AO772" i="2"/>
  <c r="AO773" i="2"/>
  <c r="AO774" i="2"/>
  <c r="AO775" i="2"/>
  <c r="AO776" i="2"/>
  <c r="AO777" i="2"/>
  <c r="AO778" i="2"/>
  <c r="AO779" i="2"/>
  <c r="AO780" i="2"/>
  <c r="AO781" i="2"/>
  <c r="AO782" i="2"/>
  <c r="AO783" i="2"/>
  <c r="AO784" i="2"/>
  <c r="AO785" i="2"/>
  <c r="AO786" i="2"/>
  <c r="AO787" i="2"/>
  <c r="AO788" i="2"/>
  <c r="AO789" i="2"/>
  <c r="AO790" i="2"/>
  <c r="AO791" i="2"/>
  <c r="AO792" i="2"/>
  <c r="AO793" i="2"/>
  <c r="AO794" i="2"/>
  <c r="AO795" i="2"/>
  <c r="AO796" i="2"/>
  <c r="AO797" i="2"/>
  <c r="AO798" i="2"/>
  <c r="AO799" i="2"/>
  <c r="AO800" i="2"/>
  <c r="AO801" i="2"/>
  <c r="AO802" i="2"/>
  <c r="AO803" i="2"/>
  <c r="AO804" i="2"/>
  <c r="AO805" i="2"/>
  <c r="AO806" i="2"/>
  <c r="AO807" i="2"/>
  <c r="AO808" i="2"/>
  <c r="AO809" i="2"/>
  <c r="AO810" i="2"/>
  <c r="AO811" i="2"/>
  <c r="AO812" i="2"/>
  <c r="AO813" i="2"/>
  <c r="AO814" i="2"/>
  <c r="AO815" i="2"/>
  <c r="AO816" i="2"/>
  <c r="AO817" i="2"/>
  <c r="AO818" i="2"/>
  <c r="AO819" i="2"/>
  <c r="AO820" i="2"/>
  <c r="AO821" i="2"/>
  <c r="AO822" i="2"/>
  <c r="AO823" i="2"/>
  <c r="AO824" i="2"/>
  <c r="AO825" i="2"/>
  <c r="AO826" i="2"/>
  <c r="AO827" i="2"/>
  <c r="AO828" i="2"/>
  <c r="AO829" i="2"/>
  <c r="AO830" i="2"/>
  <c r="AO831" i="2"/>
  <c r="AO832" i="2"/>
  <c r="AO833" i="2"/>
  <c r="AO834" i="2"/>
  <c r="AO835" i="2"/>
  <c r="AO836" i="2"/>
  <c r="AO837" i="2"/>
  <c r="AO838" i="2"/>
  <c r="AO839" i="2"/>
  <c r="AO840" i="2"/>
  <c r="AO841" i="2"/>
  <c r="AO842" i="2"/>
  <c r="AO843" i="2"/>
  <c r="AO844" i="2"/>
  <c r="AO845" i="2"/>
  <c r="AO846" i="2"/>
  <c r="AO847" i="2"/>
  <c r="AO848" i="2"/>
  <c r="AO849" i="2"/>
  <c r="AO850" i="2"/>
  <c r="AO851" i="2"/>
  <c r="AO852" i="2"/>
  <c r="AO853" i="2"/>
  <c r="AO854" i="2"/>
  <c r="AO855" i="2"/>
  <c r="AO856" i="2"/>
  <c r="AO857" i="2"/>
  <c r="AO858" i="2"/>
  <c r="AO859" i="2"/>
  <c r="AO860" i="2"/>
  <c r="AO861" i="2"/>
  <c r="AO5" i="2"/>
  <c r="J9" i="2"/>
  <c r="I9" i="2"/>
  <c r="B10" i="2"/>
  <c r="AM5" i="2"/>
  <c r="AM588" i="2"/>
  <c r="AM589" i="2"/>
  <c r="AM590" i="2"/>
  <c r="AM591" i="2"/>
  <c r="AM592" i="2"/>
  <c r="AM593" i="2"/>
  <c r="AM594" i="2"/>
  <c r="AM595" i="2"/>
  <c r="AM596" i="2"/>
  <c r="AM597" i="2"/>
  <c r="AM598" i="2"/>
  <c r="AM599" i="2"/>
  <c r="AM600" i="2"/>
  <c r="AM601" i="2"/>
  <c r="AM602" i="2"/>
  <c r="AM603" i="2"/>
  <c r="AM604" i="2"/>
  <c r="AM605" i="2"/>
  <c r="AM606" i="2"/>
  <c r="AM607" i="2"/>
  <c r="AM608" i="2"/>
  <c r="AM609" i="2"/>
  <c r="AM610" i="2"/>
  <c r="AM611" i="2"/>
  <c r="AM612" i="2"/>
  <c r="AM613" i="2"/>
  <c r="AM614" i="2"/>
  <c r="AM615" i="2"/>
  <c r="AM616" i="2"/>
  <c r="AM617" i="2"/>
  <c r="AM618" i="2"/>
  <c r="AM619" i="2"/>
  <c r="AM620" i="2"/>
  <c r="AM621" i="2"/>
  <c r="AM622" i="2"/>
  <c r="AM623" i="2"/>
  <c r="AM624" i="2"/>
  <c r="AM625" i="2"/>
  <c r="AM626" i="2"/>
  <c r="AM627" i="2"/>
  <c r="AM628" i="2"/>
  <c r="AM629" i="2"/>
  <c r="AM630" i="2"/>
  <c r="AM631" i="2"/>
  <c r="AM632" i="2"/>
  <c r="AM633" i="2"/>
  <c r="AM634" i="2"/>
  <c r="AM635" i="2"/>
  <c r="AM636" i="2"/>
  <c r="AM637" i="2"/>
  <c r="AM638" i="2"/>
  <c r="AM639" i="2"/>
  <c r="AM640" i="2"/>
  <c r="AM641" i="2"/>
  <c r="AM642" i="2"/>
  <c r="AM643" i="2"/>
  <c r="AM644" i="2"/>
  <c r="AM645" i="2"/>
  <c r="AM646" i="2"/>
  <c r="AM647" i="2"/>
  <c r="AM648" i="2"/>
  <c r="AM649" i="2"/>
  <c r="AM650" i="2"/>
  <c r="AM651" i="2"/>
  <c r="AM652" i="2"/>
  <c r="AM653" i="2"/>
  <c r="AM654" i="2"/>
  <c r="AM655" i="2"/>
  <c r="AM656" i="2"/>
  <c r="AM657" i="2"/>
  <c r="AM658" i="2"/>
  <c r="AM659" i="2"/>
  <c r="AM660" i="2"/>
  <c r="AM661" i="2"/>
  <c r="AM662" i="2"/>
  <c r="AM663" i="2"/>
  <c r="AM664" i="2"/>
  <c r="AM665" i="2"/>
  <c r="AM666" i="2"/>
  <c r="AM667" i="2"/>
  <c r="AM668" i="2"/>
  <c r="AM669" i="2"/>
  <c r="AM670" i="2"/>
  <c r="AM671" i="2"/>
  <c r="AM672" i="2"/>
  <c r="AM673" i="2"/>
  <c r="AM674" i="2"/>
  <c r="AM675" i="2"/>
  <c r="AM676" i="2"/>
  <c r="AM677" i="2"/>
  <c r="AM678" i="2"/>
  <c r="AM679" i="2"/>
  <c r="AM680" i="2"/>
  <c r="AM681" i="2"/>
  <c r="AM682" i="2"/>
  <c r="AM683" i="2"/>
  <c r="AM684" i="2"/>
  <c r="AM685" i="2"/>
  <c r="AM686" i="2"/>
  <c r="AM687" i="2"/>
  <c r="AM688" i="2"/>
  <c r="AM689" i="2"/>
  <c r="AM690" i="2"/>
  <c r="AM691" i="2"/>
  <c r="AM692" i="2"/>
  <c r="AM693" i="2"/>
  <c r="AM694" i="2"/>
  <c r="AM695" i="2"/>
  <c r="AM696" i="2"/>
  <c r="AM697" i="2"/>
  <c r="AM698" i="2"/>
  <c r="AM699" i="2"/>
  <c r="AM700" i="2"/>
  <c r="AM701" i="2"/>
  <c r="AM702" i="2"/>
  <c r="AM703" i="2"/>
  <c r="AM704" i="2"/>
  <c r="AM705" i="2"/>
  <c r="AM706" i="2"/>
  <c r="AM707" i="2"/>
  <c r="AM708" i="2"/>
  <c r="AM709" i="2"/>
  <c r="AM710" i="2"/>
  <c r="AM711" i="2"/>
  <c r="AM712" i="2"/>
  <c r="AM713" i="2"/>
  <c r="AM714" i="2"/>
  <c r="AM715" i="2"/>
  <c r="AM716" i="2"/>
  <c r="AM717" i="2"/>
  <c r="AM718" i="2"/>
  <c r="AM719" i="2"/>
  <c r="AM720" i="2"/>
  <c r="AM721" i="2"/>
  <c r="AM722" i="2"/>
  <c r="AM723" i="2"/>
  <c r="AM724" i="2"/>
  <c r="AM725" i="2"/>
  <c r="AM726" i="2"/>
  <c r="AM727" i="2"/>
  <c r="AM728" i="2"/>
  <c r="AM729" i="2"/>
  <c r="AM730" i="2"/>
  <c r="AM731" i="2"/>
  <c r="AM732" i="2"/>
  <c r="AM733" i="2"/>
  <c r="AM734" i="2"/>
  <c r="AM735" i="2"/>
  <c r="AM736" i="2"/>
  <c r="AM737" i="2"/>
  <c r="AM738" i="2"/>
  <c r="AM739" i="2"/>
  <c r="AM740" i="2"/>
  <c r="AM741" i="2"/>
  <c r="AM742" i="2"/>
  <c r="AM743" i="2"/>
  <c r="AM744" i="2"/>
  <c r="AM745" i="2"/>
  <c r="AM746" i="2"/>
  <c r="AM747" i="2"/>
  <c r="AM748" i="2"/>
  <c r="AM749" i="2"/>
  <c r="AM750" i="2"/>
  <c r="AM751" i="2"/>
  <c r="AM752" i="2"/>
  <c r="AM753" i="2"/>
  <c r="AM754" i="2"/>
  <c r="AM755" i="2"/>
  <c r="AM756" i="2"/>
  <c r="AM757" i="2"/>
  <c r="AM758" i="2"/>
  <c r="AM759" i="2"/>
  <c r="AM760" i="2"/>
  <c r="AM761" i="2"/>
  <c r="AM762" i="2"/>
  <c r="AM763" i="2"/>
  <c r="AM764" i="2"/>
  <c r="AM765" i="2"/>
  <c r="AM766" i="2"/>
  <c r="AM767" i="2"/>
  <c r="AM768" i="2"/>
  <c r="AM769" i="2"/>
  <c r="AM770" i="2"/>
  <c r="AM771" i="2"/>
  <c r="AM772" i="2"/>
  <c r="AM773" i="2"/>
  <c r="AM774" i="2"/>
  <c r="AM775" i="2"/>
  <c r="AM776" i="2"/>
  <c r="AM777" i="2"/>
  <c r="AM778" i="2"/>
  <c r="AM779" i="2"/>
  <c r="AM780" i="2"/>
  <c r="AM781" i="2"/>
  <c r="AM782" i="2"/>
  <c r="AM783" i="2"/>
  <c r="AM784" i="2"/>
  <c r="AM785" i="2"/>
  <c r="AM786" i="2"/>
  <c r="AM787" i="2"/>
  <c r="AM788" i="2"/>
  <c r="AM789" i="2"/>
  <c r="AM790" i="2"/>
  <c r="AM791" i="2"/>
  <c r="AM792" i="2"/>
  <c r="AM793" i="2"/>
  <c r="AM794" i="2"/>
  <c r="AM795" i="2"/>
  <c r="AM796" i="2"/>
  <c r="AM797" i="2"/>
  <c r="AM798" i="2"/>
  <c r="AM799" i="2"/>
  <c r="AM800" i="2"/>
  <c r="AM801" i="2"/>
  <c r="AM802" i="2"/>
  <c r="AM803" i="2"/>
  <c r="AM804" i="2"/>
  <c r="AM805" i="2"/>
  <c r="AM806" i="2"/>
  <c r="AM807" i="2"/>
  <c r="AM808" i="2"/>
  <c r="AM809" i="2"/>
  <c r="AM810" i="2"/>
  <c r="AM811" i="2"/>
  <c r="AM812" i="2"/>
  <c r="AM813" i="2"/>
  <c r="AM814" i="2"/>
  <c r="AM815" i="2"/>
  <c r="AM816" i="2"/>
  <c r="AM817" i="2"/>
  <c r="AM818" i="2"/>
  <c r="AM819" i="2"/>
  <c r="AM820" i="2"/>
  <c r="AM821" i="2"/>
  <c r="AM822" i="2"/>
  <c r="AM823" i="2"/>
  <c r="AM824" i="2"/>
  <c r="AM825" i="2"/>
  <c r="AM826" i="2"/>
  <c r="AM827" i="2"/>
  <c r="AM828" i="2"/>
  <c r="AM829" i="2"/>
  <c r="AM830" i="2"/>
  <c r="AM831" i="2"/>
  <c r="AM832" i="2"/>
  <c r="AM833" i="2"/>
  <c r="AM834" i="2"/>
  <c r="AM835" i="2"/>
  <c r="AM836" i="2"/>
  <c r="AM837" i="2"/>
  <c r="AM838" i="2"/>
  <c r="AM839" i="2"/>
  <c r="AM840" i="2"/>
  <c r="AM841" i="2"/>
  <c r="AM842" i="2"/>
  <c r="AM843" i="2"/>
  <c r="AM844" i="2"/>
  <c r="AM845" i="2"/>
  <c r="AM846" i="2"/>
  <c r="AM847" i="2"/>
  <c r="AM848" i="2"/>
  <c r="AM849" i="2"/>
  <c r="AM850" i="2"/>
  <c r="AM851" i="2"/>
  <c r="AM852" i="2"/>
  <c r="AM853" i="2"/>
  <c r="AM854" i="2"/>
  <c r="AM855" i="2"/>
  <c r="AM856" i="2"/>
  <c r="AM857" i="2"/>
  <c r="AM858" i="2"/>
  <c r="AM859" i="2"/>
  <c r="AM860" i="2"/>
  <c r="J10" i="2"/>
  <c r="I10" i="2"/>
  <c r="B11" i="2"/>
  <c r="AM6" i="2"/>
  <c r="AM7" i="2"/>
  <c r="AM8" i="2"/>
  <c r="AM9" i="2"/>
  <c r="AM10" i="2"/>
  <c r="AM11" i="2"/>
  <c r="AM12" i="2"/>
  <c r="AM13" i="2"/>
  <c r="AM14" i="2"/>
  <c r="AM15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30" i="2"/>
  <c r="AM31" i="2"/>
  <c r="AM32" i="2"/>
  <c r="AM33" i="2"/>
  <c r="AM34" i="2"/>
  <c r="AM35" i="2"/>
  <c r="AM36" i="2"/>
  <c r="AM37" i="2"/>
  <c r="AM38" i="2"/>
  <c r="AM39" i="2"/>
  <c r="AM40" i="2"/>
  <c r="AM41" i="2"/>
  <c r="AM42" i="2"/>
  <c r="AM43" i="2"/>
  <c r="AM44" i="2"/>
  <c r="AM45" i="2"/>
  <c r="AM46" i="2"/>
  <c r="AM47" i="2"/>
  <c r="AM48" i="2"/>
  <c r="AM49" i="2"/>
  <c r="AM50" i="2"/>
  <c r="AM51" i="2"/>
  <c r="AM52" i="2"/>
  <c r="AM53" i="2"/>
  <c r="AM54" i="2"/>
  <c r="AM55" i="2"/>
  <c r="AM56" i="2"/>
  <c r="AM57" i="2"/>
  <c r="AM58" i="2"/>
  <c r="AM59" i="2"/>
  <c r="AM60" i="2"/>
  <c r="AM61" i="2"/>
  <c r="AM62" i="2"/>
  <c r="AM63" i="2"/>
  <c r="AM64" i="2"/>
  <c r="AM65" i="2"/>
  <c r="AM66" i="2"/>
  <c r="AM67" i="2"/>
  <c r="AM68" i="2"/>
  <c r="AM69" i="2"/>
  <c r="AM70" i="2"/>
  <c r="AM71" i="2"/>
  <c r="AM72" i="2"/>
  <c r="AM73" i="2"/>
  <c r="AM74" i="2"/>
  <c r="AM75" i="2"/>
  <c r="AM76" i="2"/>
  <c r="AM77" i="2"/>
  <c r="AM78" i="2"/>
  <c r="AM79" i="2"/>
  <c r="AM80" i="2"/>
  <c r="AM81" i="2"/>
  <c r="AM82" i="2"/>
  <c r="AM83" i="2"/>
  <c r="AM84" i="2"/>
  <c r="AM85" i="2"/>
  <c r="AM86" i="2"/>
  <c r="AM87" i="2"/>
  <c r="AM88" i="2"/>
  <c r="AM89" i="2"/>
  <c r="AM90" i="2"/>
  <c r="AM91" i="2"/>
  <c r="AM92" i="2"/>
  <c r="AM93" i="2"/>
  <c r="AM94" i="2"/>
  <c r="AM95" i="2"/>
  <c r="AM96" i="2"/>
  <c r="AM97" i="2"/>
  <c r="AM98" i="2"/>
  <c r="AM99" i="2"/>
  <c r="AM100" i="2"/>
  <c r="AM101" i="2"/>
  <c r="AM102" i="2"/>
  <c r="AM103" i="2"/>
  <c r="AM104" i="2"/>
  <c r="AM105" i="2"/>
  <c r="AM106" i="2"/>
  <c r="AM107" i="2"/>
  <c r="AM108" i="2"/>
  <c r="AM109" i="2"/>
  <c r="AM110" i="2"/>
  <c r="AM111" i="2"/>
  <c r="AM112" i="2"/>
  <c r="AM113" i="2"/>
  <c r="AM114" i="2"/>
  <c r="AM115" i="2"/>
  <c r="AM116" i="2"/>
  <c r="AM117" i="2"/>
  <c r="AM118" i="2"/>
  <c r="AM119" i="2"/>
  <c r="AM120" i="2"/>
  <c r="AM121" i="2"/>
  <c r="AM122" i="2"/>
  <c r="AM123" i="2"/>
  <c r="AM124" i="2"/>
  <c r="AM125" i="2"/>
  <c r="AM126" i="2"/>
  <c r="AM127" i="2"/>
  <c r="AM128" i="2"/>
  <c r="AM129" i="2"/>
  <c r="AM130" i="2"/>
  <c r="AM131" i="2"/>
  <c r="AM132" i="2"/>
  <c r="AM133" i="2"/>
  <c r="AM134" i="2"/>
  <c r="AM135" i="2"/>
  <c r="AM136" i="2"/>
  <c r="AM137" i="2"/>
  <c r="AM138" i="2"/>
  <c r="AM139" i="2"/>
  <c r="AM140" i="2"/>
  <c r="AM141" i="2"/>
  <c r="AM142" i="2"/>
  <c r="AM143" i="2"/>
  <c r="AM144" i="2"/>
  <c r="AM145" i="2"/>
  <c r="AM146" i="2"/>
  <c r="AM147" i="2"/>
  <c r="AM148" i="2"/>
  <c r="AM149" i="2"/>
  <c r="AM150" i="2"/>
  <c r="AM151" i="2"/>
  <c r="AM152" i="2"/>
  <c r="AM153" i="2"/>
  <c r="AM154" i="2"/>
  <c r="AM155" i="2"/>
  <c r="AM156" i="2"/>
  <c r="AM157" i="2"/>
  <c r="AM158" i="2"/>
  <c r="AM159" i="2"/>
  <c r="AM160" i="2"/>
  <c r="AM161" i="2"/>
  <c r="AM162" i="2"/>
  <c r="AM163" i="2"/>
  <c r="AM164" i="2"/>
  <c r="AM165" i="2"/>
  <c r="AM166" i="2"/>
  <c r="AM167" i="2"/>
  <c r="AM168" i="2"/>
  <c r="AM169" i="2"/>
  <c r="AM170" i="2"/>
  <c r="AM171" i="2"/>
  <c r="AM172" i="2"/>
  <c r="AM173" i="2"/>
  <c r="AM174" i="2"/>
  <c r="AM175" i="2"/>
  <c r="AM176" i="2"/>
  <c r="AM177" i="2"/>
  <c r="AM178" i="2"/>
  <c r="AM179" i="2"/>
  <c r="AM180" i="2"/>
  <c r="AM181" i="2"/>
  <c r="AM182" i="2"/>
  <c r="AM183" i="2"/>
  <c r="AM184" i="2"/>
  <c r="AM185" i="2"/>
  <c r="AM186" i="2"/>
  <c r="AM187" i="2"/>
  <c r="AM188" i="2"/>
  <c r="AM189" i="2"/>
  <c r="AM190" i="2"/>
  <c r="AM191" i="2"/>
  <c r="AM192" i="2"/>
  <c r="AM193" i="2"/>
  <c r="AM194" i="2"/>
  <c r="AM195" i="2"/>
  <c r="AM196" i="2"/>
  <c r="AM197" i="2"/>
  <c r="AM198" i="2"/>
  <c r="AM199" i="2"/>
  <c r="AM200" i="2"/>
  <c r="AM201" i="2"/>
  <c r="AM202" i="2"/>
  <c r="AM203" i="2"/>
  <c r="AM204" i="2"/>
  <c r="AM205" i="2"/>
  <c r="AM206" i="2"/>
  <c r="AM207" i="2"/>
  <c r="AM208" i="2"/>
  <c r="AM209" i="2"/>
  <c r="AM210" i="2"/>
  <c r="AM211" i="2"/>
  <c r="AM212" i="2"/>
  <c r="AM213" i="2"/>
  <c r="AM214" i="2"/>
  <c r="AM215" i="2"/>
  <c r="AM216" i="2"/>
  <c r="AM217" i="2"/>
  <c r="AM218" i="2"/>
  <c r="AM219" i="2"/>
  <c r="AM220" i="2"/>
  <c r="AM221" i="2"/>
  <c r="AM222" i="2"/>
  <c r="AM223" i="2"/>
  <c r="AM224" i="2"/>
  <c r="AM225" i="2"/>
  <c r="AM226" i="2"/>
  <c r="AM227" i="2"/>
  <c r="AM228" i="2"/>
  <c r="AM229" i="2"/>
  <c r="AM230" i="2"/>
  <c r="AM231" i="2"/>
  <c r="AM232" i="2"/>
  <c r="AM233" i="2"/>
  <c r="AM234" i="2"/>
  <c r="AM235" i="2"/>
  <c r="AM236" i="2"/>
  <c r="AM237" i="2"/>
  <c r="AM238" i="2"/>
  <c r="AM239" i="2"/>
  <c r="AM240" i="2"/>
  <c r="AM241" i="2"/>
  <c r="AM242" i="2"/>
  <c r="AM243" i="2"/>
  <c r="AM244" i="2"/>
  <c r="AM245" i="2"/>
  <c r="AM246" i="2"/>
  <c r="AM247" i="2"/>
  <c r="AM248" i="2"/>
  <c r="AM249" i="2"/>
  <c r="AM250" i="2"/>
  <c r="AM251" i="2"/>
  <c r="AM252" i="2"/>
  <c r="AM253" i="2"/>
  <c r="AM254" i="2"/>
  <c r="AM255" i="2"/>
  <c r="AM256" i="2"/>
  <c r="AM257" i="2"/>
  <c r="AM258" i="2"/>
  <c r="AM259" i="2"/>
  <c r="AM260" i="2"/>
  <c r="AM261" i="2"/>
  <c r="AM262" i="2"/>
  <c r="AM263" i="2"/>
  <c r="AM264" i="2"/>
  <c r="AM265" i="2"/>
  <c r="AM266" i="2"/>
  <c r="AM267" i="2"/>
  <c r="AM268" i="2"/>
  <c r="AM269" i="2"/>
  <c r="AM270" i="2"/>
  <c r="AM271" i="2"/>
  <c r="AM272" i="2"/>
  <c r="AM273" i="2"/>
  <c r="AM274" i="2"/>
  <c r="AM275" i="2"/>
  <c r="AM276" i="2"/>
  <c r="AM277" i="2"/>
  <c r="AM278" i="2"/>
  <c r="AM279" i="2"/>
  <c r="AM280" i="2"/>
  <c r="AM281" i="2"/>
  <c r="AM282" i="2"/>
  <c r="AM283" i="2"/>
  <c r="AM284" i="2"/>
  <c r="AM285" i="2"/>
  <c r="AM286" i="2"/>
  <c r="AM287" i="2"/>
  <c r="AM288" i="2"/>
  <c r="AM289" i="2"/>
  <c r="AM290" i="2"/>
  <c r="AM291" i="2"/>
  <c r="AM292" i="2"/>
  <c r="AM293" i="2"/>
  <c r="AM294" i="2"/>
  <c r="AM295" i="2"/>
  <c r="AM296" i="2"/>
  <c r="AM297" i="2"/>
  <c r="AM298" i="2"/>
  <c r="AM299" i="2"/>
  <c r="AM300" i="2"/>
  <c r="AM301" i="2"/>
  <c r="AM302" i="2"/>
  <c r="AM303" i="2"/>
  <c r="AM304" i="2"/>
  <c r="AM305" i="2"/>
  <c r="AM306" i="2"/>
  <c r="AM307" i="2"/>
  <c r="AM308" i="2"/>
  <c r="AM309" i="2"/>
  <c r="AM310" i="2"/>
  <c r="AM311" i="2"/>
  <c r="AM312" i="2"/>
  <c r="AM313" i="2"/>
  <c r="AM314" i="2"/>
  <c r="AM315" i="2"/>
  <c r="AM316" i="2"/>
  <c r="AM317" i="2"/>
  <c r="AM318" i="2"/>
  <c r="AM319" i="2"/>
  <c r="AM320" i="2"/>
  <c r="AM321" i="2"/>
  <c r="AM322" i="2"/>
  <c r="AM323" i="2"/>
  <c r="AM324" i="2"/>
  <c r="AM325" i="2"/>
  <c r="AM326" i="2"/>
  <c r="AM327" i="2"/>
  <c r="AM328" i="2"/>
  <c r="AM329" i="2"/>
  <c r="AM330" i="2"/>
  <c r="AM331" i="2"/>
  <c r="AM332" i="2"/>
  <c r="AM333" i="2"/>
  <c r="AM334" i="2"/>
  <c r="AM335" i="2"/>
  <c r="AM336" i="2"/>
  <c r="AM337" i="2"/>
  <c r="AM338" i="2"/>
  <c r="AM339" i="2"/>
  <c r="AM340" i="2"/>
  <c r="AM341" i="2"/>
  <c r="AM342" i="2"/>
  <c r="AM343" i="2"/>
  <c r="AM344" i="2"/>
  <c r="AM345" i="2"/>
  <c r="AM346" i="2"/>
  <c r="AM347" i="2"/>
  <c r="AM348" i="2"/>
  <c r="AM349" i="2"/>
  <c r="AM350" i="2"/>
  <c r="AM351" i="2"/>
  <c r="AM352" i="2"/>
  <c r="AM353" i="2"/>
  <c r="AM354" i="2"/>
  <c r="AM355" i="2"/>
  <c r="AM356" i="2"/>
  <c r="AM357" i="2"/>
  <c r="AM358" i="2"/>
  <c r="AM359" i="2"/>
  <c r="AM360" i="2"/>
  <c r="AM361" i="2"/>
  <c r="AM362" i="2"/>
  <c r="AM363" i="2"/>
  <c r="AM364" i="2"/>
  <c r="AM365" i="2"/>
  <c r="AM366" i="2"/>
  <c r="AM367" i="2"/>
  <c r="AM368" i="2"/>
  <c r="AM369" i="2"/>
  <c r="AM370" i="2"/>
  <c r="AM371" i="2"/>
  <c r="AM372" i="2"/>
  <c r="AM373" i="2"/>
  <c r="AM374" i="2"/>
  <c r="AM375" i="2"/>
  <c r="AM376" i="2"/>
  <c r="AM377" i="2"/>
  <c r="AM378" i="2"/>
  <c r="AM379" i="2"/>
  <c r="AM380" i="2"/>
  <c r="AM381" i="2"/>
  <c r="AM382" i="2"/>
  <c r="AM383" i="2"/>
  <c r="AM384" i="2"/>
  <c r="AM385" i="2"/>
  <c r="AM386" i="2"/>
  <c r="AM387" i="2"/>
  <c r="AM388" i="2"/>
  <c r="AM389" i="2"/>
  <c r="AM390" i="2"/>
  <c r="AM391" i="2"/>
  <c r="AM392" i="2"/>
  <c r="AM393" i="2"/>
  <c r="AM394" i="2"/>
  <c r="AM395" i="2"/>
  <c r="AM396" i="2"/>
  <c r="AM397" i="2"/>
  <c r="AM398" i="2"/>
  <c r="AM399" i="2"/>
  <c r="AM400" i="2"/>
  <c r="AM401" i="2"/>
  <c r="AM402" i="2"/>
  <c r="AM403" i="2"/>
  <c r="AM404" i="2"/>
  <c r="AM405" i="2"/>
  <c r="AM406" i="2"/>
  <c r="AM407" i="2"/>
  <c r="AM408" i="2"/>
  <c r="AM409" i="2"/>
  <c r="AM410" i="2"/>
  <c r="AM411" i="2"/>
  <c r="AM412" i="2"/>
  <c r="AM413" i="2"/>
  <c r="AM414" i="2"/>
  <c r="AM415" i="2"/>
  <c r="AM416" i="2"/>
  <c r="AM417" i="2"/>
  <c r="AM418" i="2"/>
  <c r="AM419" i="2"/>
  <c r="AM420" i="2"/>
  <c r="AM421" i="2"/>
  <c r="AM422" i="2"/>
  <c r="AM423" i="2"/>
  <c r="AM424" i="2"/>
  <c r="AM425" i="2"/>
  <c r="AM426" i="2"/>
  <c r="AM427" i="2"/>
  <c r="AM428" i="2"/>
  <c r="AM429" i="2"/>
  <c r="AM430" i="2"/>
  <c r="AM431" i="2"/>
  <c r="AM432" i="2"/>
  <c r="AM433" i="2"/>
  <c r="AM434" i="2"/>
  <c r="AM435" i="2"/>
  <c r="AM436" i="2"/>
  <c r="AM437" i="2"/>
  <c r="AM438" i="2"/>
  <c r="AM439" i="2"/>
  <c r="AM440" i="2"/>
  <c r="AM441" i="2"/>
  <c r="AM442" i="2"/>
  <c r="AM443" i="2"/>
  <c r="AM444" i="2"/>
  <c r="AM445" i="2"/>
  <c r="AM446" i="2"/>
  <c r="AM447" i="2"/>
  <c r="AM448" i="2"/>
  <c r="AM449" i="2"/>
  <c r="AM450" i="2"/>
  <c r="AM451" i="2"/>
  <c r="AM452" i="2"/>
  <c r="AM453" i="2"/>
  <c r="AM454" i="2"/>
  <c r="AM455" i="2"/>
  <c r="AM456" i="2"/>
  <c r="AM457" i="2"/>
  <c r="AM458" i="2"/>
  <c r="AM459" i="2"/>
  <c r="AM460" i="2"/>
  <c r="AM461" i="2"/>
  <c r="AM462" i="2"/>
  <c r="AM463" i="2"/>
  <c r="AM464" i="2"/>
  <c r="AM465" i="2"/>
  <c r="AM466" i="2"/>
  <c r="AM467" i="2"/>
  <c r="AM468" i="2"/>
  <c r="AM469" i="2"/>
  <c r="AM470" i="2"/>
  <c r="AM471" i="2"/>
  <c r="AM472" i="2"/>
  <c r="AM473" i="2"/>
  <c r="AM474" i="2"/>
  <c r="AM475" i="2"/>
  <c r="AM476" i="2"/>
  <c r="AM477" i="2"/>
  <c r="AM478" i="2"/>
  <c r="AM479" i="2"/>
  <c r="AM480" i="2"/>
  <c r="AM481" i="2"/>
  <c r="AM482" i="2"/>
  <c r="AM483" i="2"/>
  <c r="AM484" i="2"/>
  <c r="AM485" i="2"/>
  <c r="AM486" i="2"/>
  <c r="AM487" i="2"/>
  <c r="AM488" i="2"/>
  <c r="AM489" i="2"/>
  <c r="AM490" i="2"/>
  <c r="AM491" i="2"/>
  <c r="AM492" i="2"/>
  <c r="AM493" i="2"/>
  <c r="AM494" i="2"/>
  <c r="AM495" i="2"/>
  <c r="AM496" i="2"/>
  <c r="AM497" i="2"/>
  <c r="AM498" i="2"/>
  <c r="AM499" i="2"/>
  <c r="AM500" i="2"/>
  <c r="AM501" i="2"/>
  <c r="AM502" i="2"/>
  <c r="AM503" i="2"/>
  <c r="AM504" i="2"/>
  <c r="AM505" i="2"/>
  <c r="AM506" i="2"/>
  <c r="AM507" i="2"/>
  <c r="AM508" i="2"/>
  <c r="AM509" i="2"/>
  <c r="AM510" i="2"/>
  <c r="AM511" i="2"/>
  <c r="AM512" i="2"/>
  <c r="AM513" i="2"/>
  <c r="AM514" i="2"/>
  <c r="AM515" i="2"/>
  <c r="AM516" i="2"/>
  <c r="AM517" i="2"/>
  <c r="AM518" i="2"/>
  <c r="AM519" i="2"/>
  <c r="AM520" i="2"/>
  <c r="AM521" i="2"/>
  <c r="AM522" i="2"/>
  <c r="AM523" i="2"/>
  <c r="AM524" i="2"/>
  <c r="AM525" i="2"/>
  <c r="AM526" i="2"/>
  <c r="AM527" i="2"/>
  <c r="AM528" i="2"/>
  <c r="AM529" i="2"/>
  <c r="AM530" i="2"/>
  <c r="AM531" i="2"/>
  <c r="AM532" i="2"/>
  <c r="AM533" i="2"/>
  <c r="AM534" i="2"/>
  <c r="AM535" i="2"/>
  <c r="AM536" i="2"/>
  <c r="AM537" i="2"/>
  <c r="AM538" i="2"/>
  <c r="AM539" i="2"/>
  <c r="AM540" i="2"/>
  <c r="AM541" i="2"/>
  <c r="AM542" i="2"/>
  <c r="AM543" i="2"/>
  <c r="AM544" i="2"/>
  <c r="AM545" i="2"/>
  <c r="AM546" i="2"/>
  <c r="AM547" i="2"/>
  <c r="AM548" i="2"/>
  <c r="AM549" i="2"/>
  <c r="AM550" i="2"/>
  <c r="AM551" i="2"/>
  <c r="AM552" i="2"/>
  <c r="AM553" i="2"/>
  <c r="AM554" i="2"/>
  <c r="AM555" i="2"/>
  <c r="AM556" i="2"/>
  <c r="AM557" i="2"/>
  <c r="AM558" i="2"/>
  <c r="AM559" i="2"/>
  <c r="AM560" i="2"/>
  <c r="AM561" i="2"/>
  <c r="AM562" i="2"/>
  <c r="AM563" i="2"/>
  <c r="AM564" i="2"/>
  <c r="AM565" i="2"/>
  <c r="AM566" i="2"/>
  <c r="AM567" i="2"/>
  <c r="AM568" i="2"/>
  <c r="AM569" i="2"/>
  <c r="AM570" i="2"/>
  <c r="AM571" i="2"/>
  <c r="AM572" i="2"/>
  <c r="AM573" i="2"/>
  <c r="AM574" i="2"/>
  <c r="AM575" i="2"/>
  <c r="AM576" i="2"/>
  <c r="AM577" i="2"/>
  <c r="AM578" i="2"/>
  <c r="AM579" i="2"/>
  <c r="AM580" i="2"/>
  <c r="AM581" i="2"/>
  <c r="AM582" i="2"/>
  <c r="AM583" i="2"/>
  <c r="AM584" i="2"/>
  <c r="AM585" i="2"/>
  <c r="AM586" i="2"/>
  <c r="J11" i="2"/>
  <c r="I11" i="2"/>
  <c r="B12" i="2"/>
  <c r="I6" i="19"/>
  <c r="B13" i="2"/>
  <c r="I12" i="2"/>
  <c r="J12" i="2"/>
  <c r="D2" i="19"/>
  <c r="J13" i="2"/>
  <c r="I13" i="2"/>
  <c r="B14" i="2"/>
  <c r="AV4" i="2"/>
  <c r="AR587" i="2"/>
  <c r="AS587" i="2"/>
  <c r="B15" i="2"/>
  <c r="I14" i="2"/>
  <c r="J14" i="2"/>
  <c r="AR588" i="2"/>
  <c r="AS588" i="2"/>
  <c r="AR590" i="2"/>
  <c r="AS590" i="2"/>
  <c r="AR592" i="2"/>
  <c r="AS592" i="2"/>
  <c r="AR594" i="2"/>
  <c r="AS594" i="2"/>
  <c r="AR596" i="2"/>
  <c r="AS596" i="2"/>
  <c r="AR598" i="2"/>
  <c r="AS598" i="2"/>
  <c r="AR600" i="2"/>
  <c r="AS600" i="2"/>
  <c r="AR602" i="2"/>
  <c r="AS602" i="2"/>
  <c r="AR604" i="2"/>
  <c r="AS604" i="2"/>
  <c r="AR606" i="2"/>
  <c r="AS606" i="2"/>
  <c r="AR608" i="2"/>
  <c r="AS608" i="2"/>
  <c r="AR610" i="2"/>
  <c r="AS610" i="2"/>
  <c r="AR612" i="2"/>
  <c r="AS612" i="2"/>
  <c r="AR614" i="2"/>
  <c r="AS614" i="2"/>
  <c r="AR616" i="2"/>
  <c r="AS616" i="2"/>
  <c r="AR618" i="2"/>
  <c r="AS618" i="2"/>
  <c r="AR591" i="2"/>
  <c r="AS591" i="2"/>
  <c r="AR595" i="2"/>
  <c r="AS595" i="2"/>
  <c r="AR599" i="2"/>
  <c r="AS599" i="2"/>
  <c r="AR603" i="2"/>
  <c r="AS603" i="2"/>
  <c r="AR607" i="2"/>
  <c r="AS607" i="2"/>
  <c r="AR611" i="2"/>
  <c r="AS611" i="2"/>
  <c r="AR615" i="2"/>
  <c r="AS615" i="2"/>
  <c r="AR619" i="2"/>
  <c r="AS619" i="2"/>
  <c r="AR621" i="2"/>
  <c r="AS621" i="2"/>
  <c r="AR623" i="2"/>
  <c r="AS623" i="2"/>
  <c r="AR625" i="2"/>
  <c r="AS625" i="2"/>
  <c r="AR627" i="2"/>
  <c r="AS627" i="2"/>
  <c r="AR629" i="2"/>
  <c r="AS629" i="2"/>
  <c r="AR631" i="2"/>
  <c r="AS631" i="2"/>
  <c r="AR633" i="2"/>
  <c r="AS633" i="2"/>
  <c r="AR635" i="2"/>
  <c r="AS635" i="2"/>
  <c r="AR637" i="2"/>
  <c r="AS637" i="2"/>
  <c r="AR639" i="2"/>
  <c r="AS639" i="2"/>
  <c r="AR641" i="2"/>
  <c r="AS641" i="2"/>
  <c r="AR643" i="2"/>
  <c r="AS643" i="2"/>
  <c r="AR645" i="2"/>
  <c r="AS645" i="2"/>
  <c r="AR647" i="2"/>
  <c r="AS647" i="2"/>
  <c r="AR649" i="2"/>
  <c r="AS649" i="2"/>
  <c r="AR651" i="2"/>
  <c r="AS651" i="2"/>
  <c r="AR653" i="2"/>
  <c r="AS653" i="2"/>
  <c r="AR655" i="2"/>
  <c r="AS655" i="2"/>
  <c r="AR657" i="2"/>
  <c r="AS657" i="2"/>
  <c r="AR659" i="2"/>
  <c r="AS659" i="2"/>
  <c r="AR661" i="2"/>
  <c r="AS661" i="2"/>
  <c r="AR663" i="2"/>
  <c r="AS663" i="2"/>
  <c r="AR665" i="2"/>
  <c r="AS665" i="2"/>
  <c r="AR667" i="2"/>
  <c r="AS667" i="2"/>
  <c r="AR669" i="2"/>
  <c r="AS669" i="2"/>
  <c r="AR671" i="2"/>
  <c r="AS671" i="2"/>
  <c r="AR673" i="2"/>
  <c r="AS673" i="2"/>
  <c r="AR675" i="2"/>
  <c r="AS675" i="2"/>
  <c r="AR677" i="2"/>
  <c r="AS677" i="2"/>
  <c r="AR679" i="2"/>
  <c r="AS679" i="2"/>
  <c r="AR681" i="2"/>
  <c r="AS681" i="2"/>
  <c r="AR683" i="2"/>
  <c r="AS683" i="2"/>
  <c r="AR685" i="2"/>
  <c r="AS685" i="2"/>
  <c r="AR687" i="2"/>
  <c r="AS687" i="2"/>
  <c r="AR689" i="2"/>
  <c r="AS689" i="2"/>
  <c r="AR691" i="2"/>
  <c r="AS691" i="2"/>
  <c r="AR693" i="2"/>
  <c r="AS693" i="2"/>
  <c r="AR695" i="2"/>
  <c r="AS695" i="2"/>
  <c r="AR697" i="2"/>
  <c r="AS697" i="2"/>
  <c r="AR699" i="2"/>
  <c r="AS699" i="2"/>
  <c r="AR701" i="2"/>
  <c r="AS701" i="2"/>
  <c r="AR703" i="2"/>
  <c r="AS703" i="2"/>
  <c r="AR705" i="2"/>
  <c r="AS705" i="2"/>
  <c r="AR707" i="2"/>
  <c r="AS707" i="2"/>
  <c r="AR709" i="2"/>
  <c r="AS709" i="2"/>
  <c r="AR711" i="2"/>
  <c r="AS711" i="2"/>
  <c r="AR713" i="2"/>
  <c r="AS713" i="2"/>
  <c r="AR715" i="2"/>
  <c r="AS715" i="2"/>
  <c r="AR717" i="2"/>
  <c r="AS717" i="2"/>
  <c r="AR719" i="2"/>
  <c r="AS719" i="2"/>
  <c r="AR721" i="2"/>
  <c r="AS721" i="2"/>
  <c r="AR723" i="2"/>
  <c r="AS723" i="2"/>
  <c r="AR589" i="2"/>
  <c r="AS589" i="2"/>
  <c r="AR597" i="2"/>
  <c r="AS597" i="2"/>
  <c r="AR605" i="2"/>
  <c r="AS605" i="2"/>
  <c r="AR613" i="2"/>
  <c r="AS613" i="2"/>
  <c r="AR620" i="2"/>
  <c r="AS620" i="2"/>
  <c r="AR624" i="2"/>
  <c r="AS624" i="2"/>
  <c r="AR628" i="2"/>
  <c r="AS628" i="2"/>
  <c r="AR632" i="2"/>
  <c r="AS632" i="2"/>
  <c r="AR636" i="2"/>
  <c r="AS636" i="2"/>
  <c r="AR640" i="2"/>
  <c r="AS640" i="2"/>
  <c r="AR644" i="2"/>
  <c r="AS644" i="2"/>
  <c r="AR648" i="2"/>
  <c r="AS648" i="2"/>
  <c r="AR652" i="2"/>
  <c r="AS652" i="2"/>
  <c r="AR656" i="2"/>
  <c r="AS656" i="2"/>
  <c r="AR660" i="2"/>
  <c r="AS660" i="2"/>
  <c r="AR664" i="2"/>
  <c r="AS664" i="2"/>
  <c r="AR668" i="2"/>
  <c r="AS668" i="2"/>
  <c r="AR672" i="2"/>
  <c r="AS672" i="2"/>
  <c r="AR676" i="2"/>
  <c r="AS676" i="2"/>
  <c r="AR680" i="2"/>
  <c r="AS680" i="2"/>
  <c r="AR684" i="2"/>
  <c r="AS684" i="2"/>
  <c r="AR688" i="2"/>
  <c r="AS688" i="2"/>
  <c r="AR692" i="2"/>
  <c r="AS692" i="2"/>
  <c r="AR696" i="2"/>
  <c r="AS696" i="2"/>
  <c r="AR700" i="2"/>
  <c r="AS700" i="2"/>
  <c r="AR704" i="2"/>
  <c r="AS704" i="2"/>
  <c r="AR708" i="2"/>
  <c r="AS708" i="2"/>
  <c r="AR712" i="2"/>
  <c r="AS712" i="2"/>
  <c r="AR716" i="2"/>
  <c r="AS716" i="2"/>
  <c r="AR720" i="2"/>
  <c r="AS720" i="2"/>
  <c r="AR601" i="2"/>
  <c r="AS601" i="2"/>
  <c r="AR617" i="2"/>
  <c r="AS617" i="2"/>
  <c r="AR626" i="2"/>
  <c r="AS626" i="2"/>
  <c r="AR634" i="2"/>
  <c r="AS634" i="2"/>
  <c r="AR642" i="2"/>
  <c r="AS642" i="2"/>
  <c r="AR650" i="2"/>
  <c r="AS650" i="2"/>
  <c r="AR658" i="2"/>
  <c r="AS658" i="2"/>
  <c r="AR666" i="2"/>
  <c r="AS666" i="2"/>
  <c r="AR674" i="2"/>
  <c r="AS674" i="2"/>
  <c r="AR682" i="2"/>
  <c r="AS682" i="2"/>
  <c r="AR690" i="2"/>
  <c r="AS690" i="2"/>
  <c r="AR698" i="2"/>
  <c r="AS698" i="2"/>
  <c r="AR706" i="2"/>
  <c r="AS706" i="2"/>
  <c r="AR714" i="2"/>
  <c r="AS714" i="2"/>
  <c r="AR722" i="2"/>
  <c r="AS722" i="2"/>
  <c r="AR593" i="2"/>
  <c r="AS593" i="2"/>
  <c r="AR609" i="2"/>
  <c r="AS609" i="2"/>
  <c r="AR622" i="2"/>
  <c r="AS622" i="2"/>
  <c r="AR630" i="2"/>
  <c r="AS630" i="2"/>
  <c r="AR638" i="2"/>
  <c r="AS638" i="2"/>
  <c r="AR646" i="2"/>
  <c r="AS646" i="2"/>
  <c r="AR654" i="2"/>
  <c r="AS654" i="2"/>
  <c r="AR662" i="2"/>
  <c r="AS662" i="2"/>
  <c r="AR670" i="2"/>
  <c r="AS670" i="2"/>
  <c r="AR678" i="2"/>
  <c r="AS678" i="2"/>
  <c r="AR686" i="2"/>
  <c r="AS686" i="2"/>
  <c r="AR694" i="2"/>
  <c r="AS694" i="2"/>
  <c r="AR702" i="2"/>
  <c r="AS702" i="2"/>
  <c r="AR710" i="2"/>
  <c r="AS710" i="2"/>
  <c r="AR718" i="2"/>
  <c r="AS718" i="2"/>
  <c r="AR724" i="2"/>
  <c r="AS724" i="2"/>
  <c r="AR726" i="2"/>
  <c r="AS726" i="2"/>
  <c r="AR728" i="2"/>
  <c r="AS728" i="2"/>
  <c r="AR730" i="2"/>
  <c r="AS730" i="2"/>
  <c r="AR732" i="2"/>
  <c r="AS732" i="2"/>
  <c r="AR734" i="2"/>
  <c r="AS734" i="2"/>
  <c r="AR736" i="2"/>
  <c r="AS736" i="2"/>
  <c r="AR738" i="2"/>
  <c r="AS738" i="2"/>
  <c r="AR740" i="2"/>
  <c r="AS740" i="2"/>
  <c r="AR742" i="2"/>
  <c r="AS742" i="2"/>
  <c r="AR744" i="2"/>
  <c r="AS744" i="2"/>
  <c r="AR746" i="2"/>
  <c r="AS746" i="2"/>
  <c r="AR748" i="2"/>
  <c r="AS748" i="2"/>
  <c r="AR750" i="2"/>
  <c r="AS750" i="2"/>
  <c r="AR752" i="2"/>
  <c r="AS752" i="2"/>
  <c r="AR754" i="2"/>
  <c r="AS754" i="2"/>
  <c r="AR756" i="2"/>
  <c r="AS756" i="2"/>
  <c r="AR725" i="2"/>
  <c r="AS725" i="2"/>
  <c r="AR729" i="2"/>
  <c r="AS729" i="2"/>
  <c r="AR733" i="2"/>
  <c r="AS733" i="2"/>
  <c r="AR737" i="2"/>
  <c r="AS737" i="2"/>
  <c r="AR741" i="2"/>
  <c r="AS741" i="2"/>
  <c r="AR745" i="2"/>
  <c r="AS745" i="2"/>
  <c r="AR749" i="2"/>
  <c r="AS749" i="2"/>
  <c r="AR753" i="2"/>
  <c r="AS753" i="2"/>
  <c r="AR757" i="2"/>
  <c r="AS757" i="2"/>
  <c r="AR759" i="2"/>
  <c r="AS759" i="2"/>
  <c r="AR761" i="2"/>
  <c r="AS761" i="2"/>
  <c r="AR763" i="2"/>
  <c r="AS763" i="2"/>
  <c r="AR765" i="2"/>
  <c r="AS765" i="2"/>
  <c r="AR767" i="2"/>
  <c r="AS767" i="2"/>
  <c r="AR769" i="2"/>
  <c r="AS769" i="2"/>
  <c r="AR771" i="2"/>
  <c r="AS771" i="2"/>
  <c r="AR773" i="2"/>
  <c r="AS773" i="2"/>
  <c r="AR775" i="2"/>
  <c r="AS775" i="2"/>
  <c r="AR777" i="2"/>
  <c r="AS777" i="2"/>
  <c r="AR779" i="2"/>
  <c r="AS779" i="2"/>
  <c r="AR781" i="2"/>
  <c r="AS781" i="2"/>
  <c r="AR783" i="2"/>
  <c r="AS783" i="2"/>
  <c r="AR785" i="2"/>
  <c r="AS785" i="2"/>
  <c r="AR787" i="2"/>
  <c r="AS787" i="2"/>
  <c r="AR789" i="2"/>
  <c r="AS789" i="2"/>
  <c r="AR791" i="2"/>
  <c r="AS791" i="2"/>
  <c r="AR793" i="2"/>
  <c r="AS793" i="2"/>
  <c r="AR795" i="2"/>
  <c r="AS795" i="2"/>
  <c r="AR797" i="2"/>
  <c r="AS797" i="2"/>
  <c r="AR799" i="2"/>
  <c r="AS799" i="2"/>
  <c r="AR801" i="2"/>
  <c r="AS801" i="2"/>
  <c r="AR803" i="2"/>
  <c r="AS803" i="2"/>
  <c r="AR805" i="2"/>
  <c r="AS805" i="2"/>
  <c r="AR807" i="2"/>
  <c r="AS807" i="2"/>
  <c r="AR809" i="2"/>
  <c r="AS809" i="2"/>
  <c r="AR811" i="2"/>
  <c r="AS811" i="2"/>
  <c r="AR813" i="2"/>
  <c r="AS813" i="2"/>
  <c r="AR815" i="2"/>
  <c r="AS815" i="2"/>
  <c r="AR817" i="2"/>
  <c r="AS817" i="2"/>
  <c r="AR819" i="2"/>
  <c r="AS819" i="2"/>
  <c r="AR821" i="2"/>
  <c r="AS821" i="2"/>
  <c r="AR823" i="2"/>
  <c r="AS823" i="2"/>
  <c r="AR825" i="2"/>
  <c r="AS825" i="2"/>
  <c r="AR827" i="2"/>
  <c r="AS827" i="2"/>
  <c r="AR829" i="2"/>
  <c r="AS829" i="2"/>
  <c r="AR831" i="2"/>
  <c r="AS831" i="2"/>
  <c r="AR833" i="2"/>
  <c r="AS833" i="2"/>
  <c r="AR835" i="2"/>
  <c r="AS835" i="2"/>
  <c r="AR837" i="2"/>
  <c r="AS837" i="2"/>
  <c r="AR839" i="2"/>
  <c r="AS839" i="2"/>
  <c r="AR841" i="2"/>
  <c r="AS841" i="2"/>
  <c r="AR843" i="2"/>
  <c r="AS843" i="2"/>
  <c r="AR845" i="2"/>
  <c r="AS845" i="2"/>
  <c r="AR847" i="2"/>
  <c r="AS847" i="2"/>
  <c r="AR849" i="2"/>
  <c r="AS849" i="2"/>
  <c r="AR851" i="2"/>
  <c r="AS851" i="2"/>
  <c r="AR853" i="2"/>
  <c r="AS853" i="2"/>
  <c r="AR855" i="2"/>
  <c r="AS855" i="2"/>
  <c r="AR857" i="2"/>
  <c r="AS857" i="2"/>
  <c r="AR859" i="2"/>
  <c r="AS859" i="2"/>
  <c r="AR727" i="2"/>
  <c r="AS727" i="2"/>
  <c r="AR735" i="2"/>
  <c r="AS735" i="2"/>
  <c r="AR743" i="2"/>
  <c r="AS743" i="2"/>
  <c r="AR751" i="2"/>
  <c r="AS751" i="2"/>
  <c r="AR758" i="2"/>
  <c r="AS758" i="2"/>
  <c r="AR762" i="2"/>
  <c r="AS762" i="2"/>
  <c r="AR766" i="2"/>
  <c r="AS766" i="2"/>
  <c r="AR770" i="2"/>
  <c r="AS770" i="2"/>
  <c r="AR774" i="2"/>
  <c r="AS774" i="2"/>
  <c r="AR778" i="2"/>
  <c r="AS778" i="2"/>
  <c r="AR782" i="2"/>
  <c r="AS782" i="2"/>
  <c r="AR786" i="2"/>
  <c r="AS786" i="2"/>
  <c r="AR790" i="2"/>
  <c r="AS790" i="2"/>
  <c r="AR794" i="2"/>
  <c r="AS794" i="2"/>
  <c r="AR798" i="2"/>
  <c r="AS798" i="2"/>
  <c r="AR802" i="2"/>
  <c r="AS802" i="2"/>
  <c r="AR806" i="2"/>
  <c r="AS806" i="2"/>
  <c r="AR810" i="2"/>
  <c r="AS810" i="2"/>
  <c r="AR814" i="2"/>
  <c r="AS814" i="2"/>
  <c r="AR818" i="2"/>
  <c r="AS818" i="2"/>
  <c r="AR822" i="2"/>
  <c r="AS822" i="2"/>
  <c r="AR826" i="2"/>
  <c r="AS826" i="2"/>
  <c r="AR830" i="2"/>
  <c r="AS830" i="2"/>
  <c r="AR834" i="2"/>
  <c r="AS834" i="2"/>
  <c r="AR838" i="2"/>
  <c r="AS838" i="2"/>
  <c r="AR842" i="2"/>
  <c r="AS842" i="2"/>
  <c r="AR846" i="2"/>
  <c r="AS846" i="2"/>
  <c r="AR850" i="2"/>
  <c r="AS850" i="2"/>
  <c r="AR854" i="2"/>
  <c r="AS854" i="2"/>
  <c r="AR858" i="2"/>
  <c r="AS858" i="2"/>
  <c r="AR731" i="2"/>
  <c r="AS731" i="2"/>
  <c r="AR739" i="2"/>
  <c r="AS739" i="2"/>
  <c r="AR747" i="2"/>
  <c r="AS747" i="2"/>
  <c r="AR755" i="2"/>
  <c r="AS755" i="2"/>
  <c r="AR760" i="2"/>
  <c r="AS760" i="2"/>
  <c r="AR764" i="2"/>
  <c r="AS764" i="2"/>
  <c r="AR768" i="2"/>
  <c r="AS768" i="2"/>
  <c r="AR772" i="2"/>
  <c r="AS772" i="2"/>
  <c r="AR776" i="2"/>
  <c r="AS776" i="2"/>
  <c r="AR780" i="2"/>
  <c r="AS780" i="2"/>
  <c r="AR784" i="2"/>
  <c r="AS784" i="2"/>
  <c r="AR788" i="2"/>
  <c r="AS788" i="2"/>
  <c r="AR792" i="2"/>
  <c r="AS792" i="2"/>
  <c r="AR796" i="2"/>
  <c r="AS796" i="2"/>
  <c r="AR800" i="2"/>
  <c r="AS800" i="2"/>
  <c r="AR804" i="2"/>
  <c r="AS804" i="2"/>
  <c r="AR808" i="2"/>
  <c r="AS808" i="2"/>
  <c r="AR812" i="2"/>
  <c r="AS812" i="2"/>
  <c r="AR816" i="2"/>
  <c r="AS816" i="2"/>
  <c r="AR820" i="2"/>
  <c r="AS820" i="2"/>
  <c r="AR824" i="2"/>
  <c r="AS824" i="2"/>
  <c r="AR828" i="2"/>
  <c r="AS828" i="2"/>
  <c r="AR832" i="2"/>
  <c r="AS832" i="2"/>
  <c r="AR836" i="2"/>
  <c r="AS836" i="2"/>
  <c r="AR840" i="2"/>
  <c r="AS840" i="2"/>
  <c r="AR844" i="2"/>
  <c r="AS844" i="2"/>
  <c r="AR848" i="2"/>
  <c r="AS848" i="2"/>
  <c r="AR852" i="2"/>
  <c r="AS852" i="2"/>
  <c r="AR856" i="2"/>
  <c r="AS856" i="2"/>
  <c r="AR860" i="2"/>
  <c r="AS860" i="2"/>
  <c r="AR861" i="2"/>
  <c r="AS861" i="2"/>
  <c r="AR6" i="2"/>
  <c r="AR7" i="2"/>
  <c r="AR8" i="2"/>
  <c r="AR9" i="2"/>
  <c r="AR10" i="2"/>
  <c r="AR11" i="2"/>
  <c r="AR12" i="2"/>
  <c r="AR13" i="2"/>
  <c r="AR14" i="2"/>
  <c r="AR15" i="2"/>
  <c r="AR16" i="2"/>
  <c r="AR17" i="2"/>
  <c r="AR18" i="2"/>
  <c r="AR19" i="2"/>
  <c r="AR20" i="2"/>
  <c r="AR21" i="2"/>
  <c r="AR22" i="2"/>
  <c r="AR23" i="2"/>
  <c r="AR24" i="2"/>
  <c r="AR25" i="2"/>
  <c r="AR26" i="2"/>
  <c r="AR27" i="2"/>
  <c r="AR28" i="2"/>
  <c r="AR29" i="2"/>
  <c r="AR30" i="2"/>
  <c r="AR31" i="2"/>
  <c r="AR32" i="2"/>
  <c r="AR33" i="2"/>
  <c r="AR34" i="2"/>
  <c r="AR155" i="2"/>
  <c r="AR156" i="2"/>
  <c r="AR157" i="2"/>
  <c r="AR158" i="2"/>
  <c r="AR159" i="2"/>
  <c r="AR160" i="2"/>
  <c r="AR161" i="2"/>
  <c r="AR162" i="2"/>
  <c r="AR163" i="2"/>
  <c r="AR164" i="2"/>
  <c r="AR165" i="2"/>
  <c r="AR166" i="2"/>
  <c r="AR167" i="2"/>
  <c r="AR168" i="2"/>
  <c r="AR169" i="2"/>
  <c r="AR170" i="2"/>
  <c r="AR171" i="2"/>
  <c r="AR172" i="2"/>
  <c r="AR173" i="2"/>
  <c r="AR174" i="2"/>
  <c r="AR175" i="2"/>
  <c r="AR176" i="2"/>
  <c r="AR177" i="2"/>
  <c r="AR178" i="2"/>
  <c r="AR179" i="2"/>
  <c r="AR180" i="2"/>
  <c r="AR181" i="2"/>
  <c r="AR182" i="2"/>
  <c r="AR183" i="2"/>
  <c r="AR184" i="2"/>
  <c r="AR185" i="2"/>
  <c r="AR186" i="2"/>
  <c r="AR187" i="2"/>
  <c r="AR188" i="2"/>
  <c r="AR189" i="2"/>
  <c r="AR190" i="2"/>
  <c r="AR191" i="2"/>
  <c r="AR192" i="2"/>
  <c r="AR193" i="2"/>
  <c r="AR194" i="2"/>
  <c r="AR195" i="2"/>
  <c r="AR196" i="2"/>
  <c r="AR197" i="2"/>
  <c r="AR198" i="2"/>
  <c r="AR199" i="2"/>
  <c r="AR200" i="2"/>
  <c r="AR201" i="2"/>
  <c r="AR202" i="2"/>
  <c r="AR203" i="2"/>
  <c r="AR204" i="2"/>
  <c r="AR205" i="2"/>
  <c r="AR206" i="2"/>
  <c r="AR207" i="2"/>
  <c r="AR208" i="2"/>
  <c r="AR209" i="2"/>
  <c r="AR210" i="2"/>
  <c r="AR211" i="2"/>
  <c r="AR212" i="2"/>
  <c r="AR213" i="2"/>
  <c r="AR214" i="2"/>
  <c r="AR215" i="2"/>
  <c r="AR216" i="2"/>
  <c r="AR217" i="2"/>
  <c r="AR218" i="2"/>
  <c r="AR219" i="2"/>
  <c r="AR220" i="2"/>
  <c r="AR221" i="2"/>
  <c r="AR222" i="2"/>
  <c r="AR223" i="2"/>
  <c r="AR224" i="2"/>
  <c r="AR225" i="2"/>
  <c r="AR226" i="2"/>
  <c r="AR227" i="2"/>
  <c r="AR228" i="2"/>
  <c r="AR229" i="2"/>
  <c r="AR230" i="2"/>
  <c r="AR231" i="2"/>
  <c r="AR232" i="2"/>
  <c r="AR233" i="2"/>
  <c r="AR234" i="2"/>
  <c r="AS234" i="2"/>
  <c r="AR235" i="2"/>
  <c r="AR236" i="2"/>
  <c r="AS236" i="2"/>
  <c r="AR237" i="2"/>
  <c r="AR238" i="2"/>
  <c r="AR239" i="2"/>
  <c r="AR240" i="2"/>
  <c r="AR241" i="2"/>
  <c r="AR242" i="2"/>
  <c r="AR243" i="2"/>
  <c r="AR244" i="2"/>
  <c r="AR245" i="2"/>
  <c r="AR246" i="2"/>
  <c r="AR247" i="2"/>
  <c r="AR248" i="2"/>
  <c r="AR249" i="2"/>
  <c r="AR250" i="2"/>
  <c r="AR251" i="2"/>
  <c r="AR252" i="2"/>
  <c r="AR253" i="2"/>
  <c r="AR254" i="2"/>
  <c r="AR255" i="2"/>
  <c r="AR256" i="2"/>
  <c r="AR257" i="2"/>
  <c r="AR258" i="2"/>
  <c r="AR259" i="2"/>
  <c r="AR260" i="2"/>
  <c r="AR261" i="2"/>
  <c r="AR262" i="2"/>
  <c r="AR263" i="2"/>
  <c r="AR264" i="2"/>
  <c r="AR265" i="2"/>
  <c r="AR266" i="2"/>
  <c r="AR267" i="2"/>
  <c r="AR268" i="2"/>
  <c r="AR269" i="2"/>
  <c r="AR270" i="2"/>
  <c r="AR271" i="2"/>
  <c r="AR272" i="2"/>
  <c r="AR273" i="2"/>
  <c r="AR274" i="2"/>
  <c r="AR275" i="2"/>
  <c r="AR276" i="2"/>
  <c r="AR277" i="2"/>
  <c r="AR278" i="2"/>
  <c r="AR279" i="2"/>
  <c r="AR280" i="2"/>
  <c r="AR281" i="2"/>
  <c r="AR282" i="2"/>
  <c r="AR283" i="2"/>
  <c r="AR284" i="2"/>
  <c r="AR285" i="2"/>
  <c r="AR286" i="2"/>
  <c r="AR287" i="2"/>
  <c r="AR288" i="2"/>
  <c r="AR289" i="2"/>
  <c r="AR290" i="2"/>
  <c r="AR291" i="2"/>
  <c r="AR292" i="2"/>
  <c r="AR293" i="2"/>
  <c r="AR294" i="2"/>
  <c r="AR295" i="2"/>
  <c r="AR296" i="2"/>
  <c r="AR297" i="2"/>
  <c r="AR298" i="2"/>
  <c r="AR299" i="2"/>
  <c r="AR300" i="2"/>
  <c r="AR301" i="2"/>
  <c r="AR302" i="2"/>
  <c r="AR303" i="2"/>
  <c r="AR304" i="2"/>
  <c r="AR305" i="2"/>
  <c r="AR306" i="2"/>
  <c r="AR307" i="2"/>
  <c r="AR308" i="2"/>
  <c r="AR309" i="2"/>
  <c r="AR310" i="2"/>
  <c r="AR311" i="2"/>
  <c r="AR312" i="2"/>
  <c r="AR313" i="2"/>
  <c r="AR314" i="2"/>
  <c r="AR315" i="2"/>
  <c r="AR316" i="2"/>
  <c r="AR317" i="2"/>
  <c r="AR318" i="2"/>
  <c r="AR319" i="2"/>
  <c r="AR320" i="2"/>
  <c r="AR321" i="2"/>
  <c r="AR322" i="2"/>
  <c r="AR323" i="2"/>
  <c r="AR324" i="2"/>
  <c r="AS324" i="2"/>
  <c r="AR325" i="2"/>
  <c r="AR326" i="2"/>
  <c r="AR327" i="2"/>
  <c r="AR328" i="2"/>
  <c r="AR329" i="2"/>
  <c r="AR330" i="2"/>
  <c r="AR331" i="2"/>
  <c r="AR332" i="2"/>
  <c r="AR333" i="2"/>
  <c r="AR334" i="2"/>
  <c r="AR335" i="2"/>
  <c r="AS335" i="2"/>
  <c r="AR336" i="2"/>
  <c r="AR337" i="2"/>
  <c r="AR338" i="2"/>
  <c r="AR339" i="2"/>
  <c r="AR340" i="2"/>
  <c r="AR341" i="2"/>
  <c r="AR342" i="2"/>
  <c r="AR343" i="2"/>
  <c r="AR344" i="2"/>
  <c r="AR345" i="2"/>
  <c r="AR346" i="2"/>
  <c r="AR347" i="2"/>
  <c r="AR348" i="2"/>
  <c r="AR349" i="2"/>
  <c r="AR350" i="2"/>
  <c r="AR351" i="2"/>
  <c r="AR352" i="2"/>
  <c r="AR353" i="2"/>
  <c r="AR354" i="2"/>
  <c r="AR355" i="2"/>
  <c r="AR356" i="2"/>
  <c r="AR357" i="2"/>
  <c r="AR358" i="2"/>
  <c r="AR359" i="2"/>
  <c r="AR360" i="2"/>
  <c r="AR361" i="2"/>
  <c r="AR362" i="2"/>
  <c r="AR363" i="2"/>
  <c r="AR364" i="2"/>
  <c r="AR365" i="2"/>
  <c r="AR366" i="2"/>
  <c r="AR367" i="2"/>
  <c r="AR368" i="2"/>
  <c r="AR369" i="2"/>
  <c r="AR370" i="2"/>
  <c r="AR371" i="2"/>
  <c r="AR372" i="2"/>
  <c r="AR373" i="2"/>
  <c r="AR374" i="2"/>
  <c r="AR375" i="2"/>
  <c r="AR376" i="2"/>
  <c r="AR377" i="2"/>
  <c r="AR378" i="2"/>
  <c r="AR379" i="2"/>
  <c r="AR380" i="2"/>
  <c r="AR381" i="2"/>
  <c r="AR382" i="2"/>
  <c r="AR383" i="2"/>
  <c r="AR384" i="2"/>
  <c r="AR385" i="2"/>
  <c r="AR386" i="2"/>
  <c r="AR387" i="2"/>
  <c r="AR388" i="2"/>
  <c r="AR389" i="2"/>
  <c r="AR390" i="2"/>
  <c r="AR391" i="2"/>
  <c r="AR392" i="2"/>
  <c r="AR393" i="2"/>
  <c r="AR394" i="2"/>
  <c r="AR395" i="2"/>
  <c r="AR396" i="2"/>
  <c r="AR397" i="2"/>
  <c r="AR398" i="2"/>
  <c r="AR399" i="2"/>
  <c r="AR400" i="2"/>
  <c r="AR401" i="2"/>
  <c r="AR402" i="2"/>
  <c r="AR403" i="2"/>
  <c r="AR404" i="2"/>
  <c r="AR35" i="2"/>
  <c r="AR36" i="2"/>
  <c r="AR37" i="2"/>
  <c r="AR38" i="2"/>
  <c r="AR39" i="2"/>
  <c r="AS39" i="2"/>
  <c r="AR40" i="2"/>
  <c r="AR41" i="2"/>
  <c r="AR42" i="2"/>
  <c r="AS42" i="2"/>
  <c r="AR43" i="2"/>
  <c r="AR44" i="2"/>
  <c r="AR45" i="2"/>
  <c r="AR46" i="2"/>
  <c r="AR47" i="2"/>
  <c r="AR48" i="2"/>
  <c r="AR49" i="2"/>
  <c r="AR50" i="2"/>
  <c r="AR51" i="2"/>
  <c r="AS51" i="2"/>
  <c r="AR52" i="2"/>
  <c r="AR53" i="2"/>
  <c r="AR54" i="2"/>
  <c r="AR55" i="2"/>
  <c r="AS55" i="2"/>
  <c r="AR56" i="2"/>
  <c r="AS56" i="2"/>
  <c r="AR57" i="2"/>
  <c r="AR58" i="2"/>
  <c r="AR59" i="2"/>
  <c r="AS59" i="2"/>
  <c r="AR60" i="2"/>
  <c r="AS60" i="2"/>
  <c r="AR61" i="2"/>
  <c r="AR62" i="2"/>
  <c r="AS62" i="2"/>
  <c r="AR63" i="2"/>
  <c r="AR64" i="2"/>
  <c r="AR65" i="2"/>
  <c r="AR66" i="2"/>
  <c r="AR67" i="2"/>
  <c r="AR68" i="2"/>
  <c r="AS68" i="2"/>
  <c r="AR69" i="2"/>
  <c r="AR70" i="2"/>
  <c r="AR71" i="2"/>
  <c r="AR72" i="2"/>
  <c r="AS72" i="2"/>
  <c r="AR73" i="2"/>
  <c r="AR74" i="2"/>
  <c r="AR75" i="2"/>
  <c r="AR76" i="2"/>
  <c r="AR77" i="2"/>
  <c r="AR78" i="2"/>
  <c r="AS78" i="2"/>
  <c r="AR79" i="2"/>
  <c r="AR80" i="2"/>
  <c r="AS80" i="2"/>
  <c r="AR81" i="2"/>
  <c r="AR82" i="2"/>
  <c r="AR83" i="2"/>
  <c r="AR84" i="2"/>
  <c r="AS84" i="2"/>
  <c r="AR85" i="2"/>
  <c r="AR86" i="2"/>
  <c r="AR87" i="2"/>
  <c r="AR88" i="2"/>
  <c r="AR89" i="2"/>
  <c r="AS89" i="2"/>
  <c r="AR90" i="2"/>
  <c r="AR91" i="2"/>
  <c r="AS91" i="2"/>
  <c r="AR92" i="2"/>
  <c r="AS92" i="2"/>
  <c r="AR93" i="2"/>
  <c r="AR94" i="2"/>
  <c r="AR95" i="2"/>
  <c r="AS95" i="2"/>
  <c r="AR96" i="2"/>
  <c r="AS96" i="2"/>
  <c r="AR97" i="2"/>
  <c r="AR98" i="2"/>
  <c r="AS98" i="2"/>
  <c r="AR99" i="2"/>
  <c r="AR100" i="2"/>
  <c r="AS100" i="2"/>
  <c r="AR101" i="2"/>
  <c r="AR102" i="2"/>
  <c r="AR103" i="2"/>
  <c r="AS103" i="2"/>
  <c r="AR104" i="2"/>
  <c r="AR105" i="2"/>
  <c r="AR106" i="2"/>
  <c r="AR107" i="2"/>
  <c r="AR108" i="2"/>
  <c r="AR109" i="2"/>
  <c r="AS109" i="2"/>
  <c r="AR110" i="2"/>
  <c r="AR111" i="2"/>
  <c r="AS111" i="2"/>
  <c r="AR112" i="2"/>
  <c r="AS112" i="2"/>
  <c r="AR113" i="2"/>
  <c r="AR114" i="2"/>
  <c r="AR115" i="2"/>
  <c r="AS115" i="2"/>
  <c r="AR116" i="2"/>
  <c r="AR117" i="2"/>
  <c r="AR118" i="2"/>
  <c r="AR119" i="2"/>
  <c r="AS119" i="2"/>
  <c r="AR120" i="2"/>
  <c r="AR121" i="2"/>
  <c r="AS121" i="2"/>
  <c r="AR122" i="2"/>
  <c r="AR123" i="2"/>
  <c r="AS123" i="2"/>
  <c r="AR124" i="2"/>
  <c r="AR125" i="2"/>
  <c r="AR126" i="2"/>
  <c r="AR127" i="2"/>
  <c r="AR128" i="2"/>
  <c r="AS128" i="2"/>
  <c r="AR129" i="2"/>
  <c r="AR130" i="2"/>
  <c r="AR131" i="2"/>
  <c r="AR132" i="2"/>
  <c r="AS132" i="2"/>
  <c r="AR133" i="2"/>
  <c r="AR134" i="2"/>
  <c r="AR135" i="2"/>
  <c r="AS135" i="2"/>
  <c r="AR136" i="2"/>
  <c r="AR137" i="2"/>
  <c r="AR138" i="2"/>
  <c r="AR139" i="2"/>
  <c r="AS139" i="2"/>
  <c r="AR140" i="2"/>
  <c r="AS140" i="2"/>
  <c r="AR141" i="2"/>
  <c r="AR142" i="2"/>
  <c r="AS142" i="2"/>
  <c r="AR143" i="2"/>
  <c r="AR144" i="2"/>
  <c r="AR145" i="2"/>
  <c r="AS145" i="2"/>
  <c r="AR146" i="2"/>
  <c r="AR147" i="2"/>
  <c r="AR148" i="2"/>
  <c r="AS148" i="2"/>
  <c r="AR149" i="2"/>
  <c r="AR150" i="2"/>
  <c r="AR151" i="2"/>
  <c r="AR152" i="2"/>
  <c r="AR153" i="2"/>
  <c r="AR154" i="2"/>
  <c r="AR478" i="2"/>
  <c r="AS478" i="2"/>
  <c r="AR479" i="2"/>
  <c r="AR480" i="2"/>
  <c r="AR482" i="2"/>
  <c r="AR484" i="2"/>
  <c r="AR486" i="2"/>
  <c r="AR488" i="2"/>
  <c r="AR493" i="2"/>
  <c r="AS493" i="2"/>
  <c r="AR495" i="2"/>
  <c r="AS495" i="2"/>
  <c r="AR497" i="2"/>
  <c r="AS497" i="2"/>
  <c r="AR499" i="2"/>
  <c r="AS499" i="2"/>
  <c r="AR501" i="2"/>
  <c r="AS501" i="2"/>
  <c r="AR503" i="2"/>
  <c r="AR506" i="2"/>
  <c r="AR507" i="2"/>
  <c r="AR510" i="2"/>
  <c r="AS510" i="2"/>
  <c r="AR512" i="2"/>
  <c r="AS512" i="2"/>
  <c r="AR514" i="2"/>
  <c r="AS514" i="2"/>
  <c r="AR405" i="2"/>
  <c r="AR406" i="2"/>
  <c r="AR407" i="2"/>
  <c r="AS407" i="2"/>
  <c r="AR408" i="2"/>
  <c r="AS408" i="2"/>
  <c r="AR409" i="2"/>
  <c r="AR410" i="2"/>
  <c r="AR411" i="2"/>
  <c r="AR412" i="2"/>
  <c r="AR413" i="2"/>
  <c r="AR414" i="2"/>
  <c r="AR415" i="2"/>
  <c r="AR416" i="2"/>
  <c r="AR417" i="2"/>
  <c r="AR418" i="2"/>
  <c r="AR419" i="2"/>
  <c r="AR420" i="2"/>
  <c r="AR421" i="2"/>
  <c r="AR422" i="2"/>
  <c r="AR423" i="2"/>
  <c r="AR424" i="2"/>
  <c r="AR425" i="2"/>
  <c r="AR426" i="2"/>
  <c r="AS426" i="2"/>
  <c r="AR427" i="2"/>
  <c r="AR428" i="2"/>
  <c r="AS428" i="2"/>
  <c r="AR429" i="2"/>
  <c r="AR430" i="2"/>
  <c r="AR431" i="2"/>
  <c r="AR432" i="2"/>
  <c r="AS432" i="2"/>
  <c r="AR433" i="2"/>
  <c r="AR434" i="2"/>
  <c r="AR435" i="2"/>
  <c r="AS435" i="2"/>
  <c r="AR436" i="2"/>
  <c r="AR437" i="2"/>
  <c r="AR438" i="2"/>
  <c r="AR439" i="2"/>
  <c r="AR440" i="2"/>
  <c r="AR441" i="2"/>
  <c r="AR442" i="2"/>
  <c r="AS442" i="2"/>
  <c r="AR443" i="2"/>
  <c r="AR444" i="2"/>
  <c r="AR445" i="2"/>
  <c r="AS445" i="2"/>
  <c r="AR446" i="2"/>
  <c r="AS446" i="2"/>
  <c r="AR447" i="2"/>
  <c r="AR448" i="2"/>
  <c r="AR449" i="2"/>
  <c r="AR450" i="2"/>
  <c r="AR451" i="2"/>
  <c r="AS451" i="2"/>
  <c r="AR452" i="2"/>
  <c r="AR453" i="2"/>
  <c r="AS453" i="2"/>
  <c r="AR454" i="2"/>
  <c r="AR455" i="2"/>
  <c r="AR456" i="2"/>
  <c r="AS456" i="2"/>
  <c r="AR457" i="2"/>
  <c r="AR458" i="2"/>
  <c r="AR459" i="2"/>
  <c r="AR460" i="2"/>
  <c r="AR461" i="2"/>
  <c r="AR462" i="2"/>
  <c r="AR463" i="2"/>
  <c r="AR464" i="2"/>
  <c r="AR465" i="2"/>
  <c r="AR466" i="2"/>
  <c r="AS466" i="2"/>
  <c r="AR467" i="2"/>
  <c r="AS467" i="2"/>
  <c r="AR468" i="2"/>
  <c r="AR469" i="2"/>
  <c r="AR470" i="2"/>
  <c r="AS470" i="2"/>
  <c r="AR471" i="2"/>
  <c r="AR472" i="2"/>
  <c r="AS472" i="2"/>
  <c r="AR473" i="2"/>
  <c r="AS473" i="2"/>
  <c r="AR474" i="2"/>
  <c r="AR475" i="2"/>
  <c r="AR476" i="2"/>
  <c r="AR477" i="2"/>
  <c r="AS477" i="2"/>
  <c r="AR481" i="2"/>
  <c r="AS481" i="2"/>
  <c r="AR483" i="2"/>
  <c r="AS483" i="2"/>
  <c r="AR485" i="2"/>
  <c r="AR487" i="2"/>
  <c r="AR489" i="2"/>
  <c r="AR490" i="2"/>
  <c r="AR491" i="2"/>
  <c r="AS491" i="2"/>
  <c r="AR492" i="2"/>
  <c r="AS492" i="2"/>
  <c r="AR494" i="2"/>
  <c r="AR496" i="2"/>
  <c r="AS496" i="2"/>
  <c r="AR498" i="2"/>
  <c r="AR500" i="2"/>
  <c r="AR502" i="2"/>
  <c r="AR504" i="2"/>
  <c r="AS504" i="2"/>
  <c r="AR505" i="2"/>
  <c r="AS505" i="2"/>
  <c r="AR508" i="2"/>
  <c r="AR509" i="2"/>
  <c r="AR511" i="2"/>
  <c r="AR513" i="2"/>
  <c r="AR515" i="2"/>
  <c r="AS515" i="2"/>
  <c r="AR516" i="2"/>
  <c r="AS516" i="2"/>
  <c r="AR517" i="2"/>
  <c r="AR518" i="2"/>
  <c r="AR519" i="2"/>
  <c r="AR520" i="2"/>
  <c r="AR521" i="2"/>
  <c r="AS521" i="2"/>
  <c r="AR522" i="2"/>
  <c r="AS522" i="2"/>
  <c r="AR523" i="2"/>
  <c r="AS523" i="2"/>
  <c r="AR524" i="2"/>
  <c r="AS524" i="2"/>
  <c r="AR525" i="2"/>
  <c r="AR526" i="2"/>
  <c r="AR527" i="2"/>
  <c r="AR528" i="2"/>
  <c r="AS528" i="2"/>
  <c r="AR529" i="2"/>
  <c r="AR530" i="2"/>
  <c r="AR531" i="2"/>
  <c r="AS531" i="2"/>
  <c r="AR532" i="2"/>
  <c r="AR533" i="2"/>
  <c r="AR534" i="2"/>
  <c r="AS534" i="2"/>
  <c r="AR535" i="2"/>
  <c r="AR536" i="2"/>
  <c r="AS536" i="2"/>
  <c r="AR537" i="2"/>
  <c r="AR538" i="2"/>
  <c r="AR539" i="2"/>
  <c r="AR540" i="2"/>
  <c r="AS540" i="2"/>
  <c r="AR541" i="2"/>
  <c r="AS541" i="2"/>
  <c r="AR542" i="2"/>
  <c r="AR543" i="2"/>
  <c r="AR544" i="2"/>
  <c r="AS544" i="2"/>
  <c r="AR545" i="2"/>
  <c r="AR546" i="2"/>
  <c r="AS546" i="2"/>
  <c r="AR547" i="2"/>
  <c r="AR548" i="2"/>
  <c r="AS548" i="2"/>
  <c r="AR549" i="2"/>
  <c r="AS549" i="2"/>
  <c r="AR550" i="2"/>
  <c r="AS550" i="2"/>
  <c r="AR551" i="2"/>
  <c r="AS551" i="2"/>
  <c r="AR552" i="2"/>
  <c r="AS552" i="2"/>
  <c r="AR553" i="2"/>
  <c r="AR554" i="2"/>
  <c r="AS554" i="2"/>
  <c r="AR555" i="2"/>
  <c r="AS555" i="2"/>
  <c r="AR556" i="2"/>
  <c r="AS556" i="2"/>
  <c r="AR557" i="2"/>
  <c r="AS557" i="2"/>
  <c r="AR558" i="2"/>
  <c r="AR559" i="2"/>
  <c r="AR560" i="2"/>
  <c r="AR561" i="2"/>
  <c r="AR562" i="2"/>
  <c r="AR563" i="2"/>
  <c r="AR564" i="2"/>
  <c r="AR565" i="2"/>
  <c r="AS565" i="2"/>
  <c r="AR566" i="2"/>
  <c r="AS566" i="2"/>
  <c r="AR567" i="2"/>
  <c r="AR568" i="2"/>
  <c r="AS568" i="2"/>
  <c r="AR569" i="2"/>
  <c r="AS569" i="2"/>
  <c r="AR570" i="2"/>
  <c r="AR571" i="2"/>
  <c r="AS571" i="2"/>
  <c r="AR572" i="2"/>
  <c r="AR573" i="2"/>
  <c r="AR574" i="2"/>
  <c r="AS574" i="2"/>
  <c r="AR575" i="2"/>
  <c r="AR576" i="2"/>
  <c r="AS576" i="2"/>
  <c r="AR577" i="2"/>
  <c r="AR578" i="2"/>
  <c r="AS578" i="2"/>
  <c r="AR579" i="2"/>
  <c r="AR580" i="2"/>
  <c r="AR581" i="2"/>
  <c r="AR582" i="2"/>
  <c r="AR583" i="2"/>
  <c r="AS583" i="2"/>
  <c r="AR584" i="2"/>
  <c r="AR585" i="2"/>
  <c r="AR586" i="2"/>
  <c r="AR5" i="2"/>
  <c r="J15" i="2"/>
  <c r="I15" i="2"/>
  <c r="B16" i="2"/>
  <c r="AS586" i="2"/>
  <c r="AS582" i="2"/>
  <c r="AS580" i="2"/>
  <c r="AS572" i="2"/>
  <c r="AS570" i="2"/>
  <c r="AS564" i="2"/>
  <c r="AS562" i="2"/>
  <c r="AS558" i="2"/>
  <c r="AS542" i="2"/>
  <c r="AS538" i="2"/>
  <c r="AS532" i="2"/>
  <c r="AS526" i="2"/>
  <c r="AS520" i="2"/>
  <c r="AS518" i="2"/>
  <c r="AS513" i="2"/>
  <c r="AS509" i="2"/>
  <c r="AS502" i="2"/>
  <c r="AS494" i="2"/>
  <c r="AS489" i="2"/>
  <c r="AS485" i="2"/>
  <c r="AS476" i="2"/>
  <c r="AS474" i="2"/>
  <c r="AS464" i="2"/>
  <c r="AS452" i="2"/>
  <c r="AS412" i="2"/>
  <c r="AS506" i="2"/>
  <c r="AS486" i="2"/>
  <c r="AS482" i="2"/>
  <c r="AS479" i="2"/>
  <c r="AS144" i="2"/>
  <c r="AS136" i="2"/>
  <c r="AS126" i="2"/>
  <c r="AS122" i="2"/>
  <c r="AS120" i="2"/>
  <c r="AS116" i="2"/>
  <c r="AS114" i="2"/>
  <c r="AS110" i="2"/>
  <c r="AS104" i="2"/>
  <c r="AS102" i="2"/>
  <c r="AS94" i="2"/>
  <c r="AS90" i="2"/>
  <c r="AS88" i="2"/>
  <c r="AS54" i="2"/>
  <c r="AS50" i="2"/>
  <c r="AS38" i="2"/>
  <c r="AS354" i="2"/>
  <c r="AS266" i="2"/>
  <c r="AS240" i="2"/>
  <c r="AS438" i="2"/>
  <c r="AS420" i="2"/>
  <c r="AS410" i="2"/>
  <c r="AS152" i="2"/>
  <c r="AS146" i="2"/>
  <c r="AS124" i="2"/>
  <c r="AS64" i="2"/>
  <c r="AS52" i="2"/>
  <c r="AS36" i="2"/>
  <c r="AS398" i="2"/>
  <c r="AS362" i="2"/>
  <c r="AS346" i="2"/>
  <c r="AS340" i="2"/>
  <c r="AS338" i="2"/>
  <c r="AS336" i="2"/>
  <c r="AS328" i="2"/>
  <c r="AS316" i="2"/>
  <c r="AS304" i="2"/>
  <c r="AS296" i="2"/>
  <c r="AS286" i="2"/>
  <c r="AS262" i="2"/>
  <c r="AS260" i="2"/>
  <c r="AS258" i="2"/>
  <c r="AS256" i="2"/>
  <c r="AS238" i="2"/>
  <c r="AS200" i="2"/>
  <c r="AS190" i="2"/>
  <c r="AS188" i="2"/>
  <c r="AS176" i="2"/>
  <c r="AS413" i="2"/>
  <c r="AS137" i="2"/>
  <c r="AS127" i="2"/>
  <c r="AS117" i="2"/>
  <c r="AS105" i="2"/>
  <c r="AS75" i="2"/>
  <c r="AS391" i="2"/>
  <c r="AS387" i="2"/>
  <c r="AS355" i="2"/>
  <c r="AS301" i="2"/>
  <c r="AS267" i="2"/>
  <c r="AS241" i="2"/>
  <c r="AS217" i="2"/>
  <c r="AS5" i="2"/>
  <c r="AS585" i="2"/>
  <c r="AS581" i="2"/>
  <c r="AS579" i="2"/>
  <c r="AS577" i="2"/>
  <c r="AS575" i="2"/>
  <c r="AS573" i="2"/>
  <c r="AS567" i="2"/>
  <c r="AS563" i="2"/>
  <c r="AS561" i="2"/>
  <c r="AS559" i="2"/>
  <c r="AS553" i="2"/>
  <c r="AS547" i="2"/>
  <c r="AS545" i="2"/>
  <c r="AS543" i="2"/>
  <c r="AS539" i="2"/>
  <c r="AS537" i="2"/>
  <c r="AS535" i="2"/>
  <c r="AS533" i="2"/>
  <c r="AS529" i="2"/>
  <c r="AS527" i="2"/>
  <c r="AS525" i="2"/>
  <c r="AS519" i="2"/>
  <c r="AS517" i="2"/>
  <c r="AS511" i="2"/>
  <c r="AS508" i="2"/>
  <c r="AS490" i="2"/>
  <c r="AS487" i="2"/>
  <c r="AS475" i="2"/>
  <c r="AS471" i="2"/>
  <c r="AS465" i="2"/>
  <c r="AS459" i="2"/>
  <c r="AS455" i="2"/>
  <c r="AS443" i="2"/>
  <c r="AS439" i="2"/>
  <c r="AS437" i="2"/>
  <c r="AS433" i="2"/>
  <c r="AS429" i="2"/>
  <c r="AS427" i="2"/>
  <c r="AS425" i="2"/>
  <c r="AS419" i="2"/>
  <c r="AS409" i="2"/>
  <c r="AS405" i="2"/>
  <c r="AS507" i="2"/>
  <c r="AS503" i="2"/>
  <c r="AS488" i="2"/>
  <c r="AS484" i="2"/>
  <c r="AS480" i="2"/>
  <c r="AS151" i="2"/>
  <c r="AS149" i="2"/>
  <c r="AS143" i="2"/>
  <c r="AS141" i="2"/>
  <c r="AS133" i="2"/>
  <c r="AS131" i="2"/>
  <c r="AS129" i="2"/>
  <c r="AS113" i="2"/>
  <c r="AS107" i="2"/>
  <c r="AS101" i="2"/>
  <c r="AS99" i="2"/>
  <c r="AS97" i="2"/>
  <c r="AS93" i="2"/>
  <c r="AS87" i="2"/>
  <c r="AS85" i="2"/>
  <c r="AS81" i="2"/>
  <c r="AS79" i="2"/>
  <c r="AS73" i="2"/>
  <c r="AS69" i="2"/>
  <c r="AS67" i="2"/>
  <c r="AS63" i="2"/>
  <c r="AS61" i="2"/>
  <c r="AS57" i="2"/>
  <c r="AS47" i="2"/>
  <c r="AS43" i="2"/>
  <c r="AS41" i="2"/>
  <c r="AS35" i="2"/>
  <c r="AS397" i="2"/>
  <c r="AS393" i="2"/>
  <c r="AS385" i="2"/>
  <c r="AS357" i="2"/>
  <c r="AS351" i="2"/>
  <c r="AS325" i="2"/>
  <c r="AS323" i="2"/>
  <c r="AS315" i="2"/>
  <c r="AS279" i="2"/>
  <c r="AS237" i="2"/>
  <c r="AS584" i="2"/>
  <c r="AS560" i="2"/>
  <c r="AS530" i="2"/>
  <c r="AS498" i="2"/>
  <c r="AS468" i="2"/>
  <c r="AS462" i="2"/>
  <c r="AS500" i="2"/>
  <c r="AS469" i="2"/>
  <c r="AS463" i="2"/>
  <c r="AS461" i="2"/>
  <c r="AS457" i="2"/>
  <c r="AS449" i="2"/>
  <c r="AS447" i="2"/>
  <c r="AS441" i="2"/>
  <c r="AS460" i="2"/>
  <c r="AS458" i="2"/>
  <c r="AS454" i="2"/>
  <c r="AS450" i="2"/>
  <c r="AS448" i="2"/>
  <c r="AS444" i="2"/>
  <c r="AS440" i="2"/>
  <c r="AS436" i="2"/>
  <c r="AS434" i="2"/>
  <c r="AS430" i="2"/>
  <c r="AS424" i="2"/>
  <c r="AS422" i="2"/>
  <c r="AS418" i="2"/>
  <c r="AS416" i="2"/>
  <c r="AS414" i="2"/>
  <c r="AS406" i="2"/>
  <c r="AS154" i="2"/>
  <c r="AS150" i="2"/>
  <c r="AS138" i="2"/>
  <c r="AS134" i="2"/>
  <c r="AS130" i="2"/>
  <c r="AS118" i="2"/>
  <c r="AS108" i="2"/>
  <c r="AS106" i="2"/>
  <c r="AS86" i="2"/>
  <c r="AS82" i="2"/>
  <c r="AS76" i="2"/>
  <c r="AS74" i="2"/>
  <c r="AS70" i="2"/>
  <c r="AS66" i="2"/>
  <c r="AS58" i="2"/>
  <c r="AS48" i="2"/>
  <c r="AS46" i="2"/>
  <c r="AS44" i="2"/>
  <c r="AS40" i="2"/>
  <c r="AS404" i="2"/>
  <c r="AS402" i="2"/>
  <c r="AS400" i="2"/>
  <c r="AS396" i="2"/>
  <c r="AS394" i="2"/>
  <c r="AS392" i="2"/>
  <c r="AS390" i="2"/>
  <c r="AS388" i="2"/>
  <c r="AS386" i="2"/>
  <c r="AS384" i="2"/>
  <c r="AS382" i="2"/>
  <c r="AS380" i="2"/>
  <c r="AS378" i="2"/>
  <c r="AS376" i="2"/>
  <c r="AS374" i="2"/>
  <c r="AS372" i="2"/>
  <c r="AS370" i="2"/>
  <c r="AS368" i="2"/>
  <c r="AS366" i="2"/>
  <c r="AS364" i="2"/>
  <c r="AS360" i="2"/>
  <c r="AS358" i="2"/>
  <c r="AS356" i="2"/>
  <c r="AS352" i="2"/>
  <c r="AS350" i="2"/>
  <c r="AS348" i="2"/>
  <c r="AS344" i="2"/>
  <c r="AS342" i="2"/>
  <c r="AS334" i="2"/>
  <c r="AS332" i="2"/>
  <c r="AS330" i="2"/>
  <c r="AS326" i="2"/>
  <c r="AS322" i="2"/>
  <c r="AS320" i="2"/>
  <c r="AS318" i="2"/>
  <c r="AS314" i="2"/>
  <c r="AS312" i="2"/>
  <c r="AS310" i="2"/>
  <c r="AS308" i="2"/>
  <c r="AS306" i="2"/>
  <c r="AS302" i="2"/>
  <c r="AS300" i="2"/>
  <c r="AS298" i="2"/>
  <c r="AS294" i="2"/>
  <c r="AS292" i="2"/>
  <c r="AS290" i="2"/>
  <c r="AS288" i="2"/>
  <c r="AS284" i="2"/>
  <c r="AS282" i="2"/>
  <c r="AS280" i="2"/>
  <c r="AS431" i="2"/>
  <c r="AS423" i="2"/>
  <c r="AS421" i="2"/>
  <c r="AS417" i="2"/>
  <c r="AS415" i="2"/>
  <c r="AS411" i="2"/>
  <c r="AS153" i="2"/>
  <c r="AS147" i="2"/>
  <c r="AS125" i="2"/>
  <c r="AS83" i="2"/>
  <c r="AS77" i="2"/>
  <c r="AS71" i="2"/>
  <c r="AS65" i="2"/>
  <c r="AS53" i="2"/>
  <c r="AS49" i="2"/>
  <c r="AS45" i="2"/>
  <c r="AS37" i="2"/>
  <c r="AS403" i="2"/>
  <c r="AS401" i="2"/>
  <c r="AS399" i="2"/>
  <c r="AS395" i="2"/>
  <c r="AS389" i="2"/>
  <c r="AS383" i="2"/>
  <c r="AS381" i="2"/>
  <c r="AS379" i="2"/>
  <c r="AS377" i="2"/>
  <c r="AS375" i="2"/>
  <c r="AS373" i="2"/>
  <c r="AS371" i="2"/>
  <c r="AS369" i="2"/>
  <c r="AS367" i="2"/>
  <c r="AS365" i="2"/>
  <c r="AS363" i="2"/>
  <c r="AS361" i="2"/>
  <c r="AS359" i="2"/>
  <c r="AS353" i="2"/>
  <c r="AS349" i="2"/>
  <c r="AS347" i="2"/>
  <c r="AS345" i="2"/>
  <c r="AS343" i="2"/>
  <c r="AS341" i="2"/>
  <c r="AS339" i="2"/>
  <c r="AS337" i="2"/>
  <c r="AS333" i="2"/>
  <c r="AS331" i="2"/>
  <c r="AS329" i="2"/>
  <c r="AS327" i="2"/>
  <c r="AS321" i="2"/>
  <c r="AS319" i="2"/>
  <c r="AS317" i="2"/>
  <c r="AS313" i="2"/>
  <c r="AS311" i="2"/>
  <c r="AS309" i="2"/>
  <c r="AS278" i="2"/>
  <c r="AS276" i="2"/>
  <c r="AS274" i="2"/>
  <c r="AS272" i="2"/>
  <c r="AS270" i="2"/>
  <c r="AS268" i="2"/>
  <c r="AS264" i="2"/>
  <c r="AS254" i="2"/>
  <c r="AS252" i="2"/>
  <c r="AS250" i="2"/>
  <c r="AS248" i="2"/>
  <c r="AS246" i="2"/>
  <c r="AS244" i="2"/>
  <c r="AS242" i="2"/>
  <c r="AS232" i="2"/>
  <c r="AS230" i="2"/>
  <c r="AS228" i="2"/>
  <c r="AS226" i="2"/>
  <c r="AS224" i="2"/>
  <c r="AS222" i="2"/>
  <c r="AS220" i="2"/>
  <c r="AS218" i="2"/>
  <c r="AS216" i="2"/>
  <c r="AS214" i="2"/>
  <c r="AS212" i="2"/>
  <c r="AS210" i="2"/>
  <c r="AS208" i="2"/>
  <c r="AS206" i="2"/>
  <c r="AS204" i="2"/>
  <c r="AS202" i="2"/>
  <c r="AS198" i="2"/>
  <c r="AS196" i="2"/>
  <c r="AS194" i="2"/>
  <c r="AS192" i="2"/>
  <c r="AS186" i="2"/>
  <c r="AS184" i="2"/>
  <c r="AS182" i="2"/>
  <c r="AS180" i="2"/>
  <c r="AS178" i="2"/>
  <c r="AS174" i="2"/>
  <c r="AS172" i="2"/>
  <c r="AS170" i="2"/>
  <c r="AS168" i="2"/>
  <c r="AS166" i="2"/>
  <c r="AS164" i="2"/>
  <c r="AS162" i="2"/>
  <c r="AS160" i="2"/>
  <c r="AS158" i="2"/>
  <c r="AS156" i="2"/>
  <c r="AS34" i="2"/>
  <c r="AS32" i="2"/>
  <c r="AS30" i="2"/>
  <c r="AS28" i="2"/>
  <c r="AS26" i="2"/>
  <c r="AS24" i="2"/>
  <c r="AS22" i="2"/>
  <c r="AS20" i="2"/>
  <c r="AS18" i="2"/>
  <c r="AS16" i="2"/>
  <c r="AS14" i="2"/>
  <c r="AS12" i="2"/>
  <c r="AS10" i="2"/>
  <c r="AS8" i="2"/>
  <c r="AS6" i="2"/>
  <c r="AS307" i="2"/>
  <c r="AS305" i="2"/>
  <c r="AS303" i="2"/>
  <c r="AS299" i="2"/>
  <c r="AS297" i="2"/>
  <c r="AS295" i="2"/>
  <c r="AS293" i="2"/>
  <c r="AS291" i="2"/>
  <c r="AS289" i="2"/>
  <c r="AS287" i="2"/>
  <c r="AS285" i="2"/>
  <c r="AS283" i="2"/>
  <c r="AS281" i="2"/>
  <c r="AS277" i="2"/>
  <c r="AS275" i="2"/>
  <c r="AS273" i="2"/>
  <c r="AS271" i="2"/>
  <c r="AS269" i="2"/>
  <c r="AS265" i="2"/>
  <c r="AS263" i="2"/>
  <c r="AS261" i="2"/>
  <c r="AS259" i="2"/>
  <c r="AS257" i="2"/>
  <c r="AS255" i="2"/>
  <c r="AS253" i="2"/>
  <c r="AS251" i="2"/>
  <c r="AS249" i="2"/>
  <c r="AS247" i="2"/>
  <c r="AS245" i="2"/>
  <c r="AS243" i="2"/>
  <c r="AS239" i="2"/>
  <c r="AS235" i="2"/>
  <c r="AS233" i="2"/>
  <c r="AS231" i="2"/>
  <c r="AS229" i="2"/>
  <c r="AS227" i="2"/>
  <c r="AS225" i="2"/>
  <c r="AS223" i="2"/>
  <c r="AS221" i="2"/>
  <c r="AS219" i="2"/>
  <c r="AS215" i="2"/>
  <c r="AS213" i="2"/>
  <c r="AS211" i="2"/>
  <c r="AS209" i="2"/>
  <c r="AS207" i="2"/>
  <c r="AS205" i="2"/>
  <c r="AS203" i="2"/>
  <c r="AS201" i="2"/>
  <c r="AS199" i="2"/>
  <c r="AS197" i="2"/>
  <c r="AS195" i="2"/>
  <c r="AS193" i="2"/>
  <c r="AS191" i="2"/>
  <c r="AS189" i="2"/>
  <c r="AS187" i="2"/>
  <c r="AS185" i="2"/>
  <c r="AS183" i="2"/>
  <c r="AS181" i="2"/>
  <c r="AS179" i="2"/>
  <c r="AS177" i="2"/>
  <c r="AS175" i="2"/>
  <c r="AS173" i="2"/>
  <c r="AS171" i="2"/>
  <c r="AS169" i="2"/>
  <c r="AS167" i="2"/>
  <c r="AS165" i="2"/>
  <c r="AS163" i="2"/>
  <c r="AS161" i="2"/>
  <c r="AS159" i="2"/>
  <c r="AS157" i="2"/>
  <c r="AS155" i="2"/>
  <c r="AS33" i="2"/>
  <c r="AS31" i="2"/>
  <c r="AS29" i="2"/>
  <c r="AS27" i="2"/>
  <c r="AS25" i="2"/>
  <c r="AS23" i="2"/>
  <c r="AS21" i="2"/>
  <c r="AS19" i="2"/>
  <c r="AS17" i="2"/>
  <c r="AS15" i="2"/>
  <c r="AS13" i="2"/>
  <c r="AS11" i="2"/>
  <c r="AS9" i="2"/>
  <c r="AS7" i="2"/>
  <c r="J16" i="2"/>
  <c r="I16" i="2"/>
  <c r="B17" i="2"/>
  <c r="J17" i="2"/>
  <c r="I17" i="2"/>
  <c r="B18" i="2"/>
  <c r="J18" i="2"/>
  <c r="I18" i="2"/>
  <c r="B19" i="2"/>
  <c r="B20" i="2"/>
  <c r="I19" i="2"/>
  <c r="J19" i="2"/>
  <c r="I20" i="2"/>
  <c r="J20" i="2"/>
  <c r="B21" i="2"/>
  <c r="I21" i="2"/>
  <c r="J21" i="2"/>
  <c r="B22" i="2"/>
  <c r="B23" i="2"/>
  <c r="I22" i="2"/>
  <c r="J22" i="2"/>
  <c r="I23" i="2"/>
  <c r="J23" i="2"/>
  <c r="B24" i="2"/>
  <c r="I24" i="2"/>
  <c r="J24" i="2"/>
  <c r="B25" i="2"/>
  <c r="I25" i="2"/>
  <c r="J25" i="2"/>
  <c r="B26" i="2"/>
  <c r="I26" i="2"/>
  <c r="J26" i="2"/>
  <c r="B27" i="2"/>
  <c r="I27" i="2"/>
  <c r="J27" i="2"/>
  <c r="B28" i="2"/>
  <c r="I28" i="2"/>
  <c r="J28" i="2"/>
  <c r="B29" i="2"/>
  <c r="I29" i="2"/>
  <c r="J29" i="2"/>
  <c r="B30" i="2"/>
  <c r="I30" i="2"/>
  <c r="J30" i="2"/>
  <c r="B31" i="2"/>
  <c r="I31" i="2"/>
  <c r="J31" i="2"/>
  <c r="B32" i="2"/>
  <c r="I32" i="2"/>
  <c r="J32" i="2"/>
  <c r="B33" i="2"/>
  <c r="I33" i="2"/>
  <c r="J33" i="2"/>
  <c r="B34" i="2"/>
  <c r="I34" i="2"/>
  <c r="J34" i="2"/>
  <c r="B35" i="2"/>
  <c r="I35" i="2"/>
  <c r="J35" i="2"/>
  <c r="B36" i="2"/>
  <c r="I36" i="2"/>
  <c r="J36" i="2"/>
  <c r="B37" i="2"/>
  <c r="I37" i="2"/>
  <c r="J37" i="2"/>
  <c r="B38" i="2"/>
  <c r="I38" i="2"/>
  <c r="J38" i="2"/>
  <c r="B39" i="2"/>
  <c r="I39" i="2"/>
  <c r="J39" i="2"/>
  <c r="B40" i="2"/>
  <c r="I40" i="2"/>
  <c r="J40" i="2"/>
  <c r="B41" i="2"/>
  <c r="I41" i="2"/>
  <c r="J41" i="2"/>
  <c r="B42" i="2"/>
  <c r="I42" i="2"/>
  <c r="J42" i="2"/>
  <c r="B43" i="2"/>
  <c r="I43" i="2"/>
  <c r="J43" i="2"/>
  <c r="B44" i="2"/>
  <c r="I44" i="2"/>
  <c r="J44" i="2"/>
  <c r="B45" i="2"/>
  <c r="I45" i="2"/>
  <c r="J45" i="2"/>
  <c r="B46" i="2"/>
  <c r="I46" i="2"/>
  <c r="J46" i="2"/>
  <c r="B47" i="2"/>
  <c r="I47" i="2"/>
  <c r="J47" i="2"/>
  <c r="B48" i="2"/>
  <c r="I48" i="2"/>
  <c r="J48" i="2"/>
  <c r="B49" i="2"/>
  <c r="I49" i="2"/>
  <c r="J49" i="2"/>
  <c r="B50" i="2"/>
  <c r="I50" i="2"/>
  <c r="J50" i="2"/>
  <c r="B51" i="2"/>
  <c r="I51" i="2"/>
  <c r="J51" i="2"/>
  <c r="B52" i="2"/>
  <c r="I52" i="2"/>
  <c r="J52" i="2"/>
  <c r="B53" i="2"/>
  <c r="I53" i="2"/>
  <c r="J53" i="2"/>
  <c r="B54" i="2"/>
  <c r="I54" i="2"/>
  <c r="J54" i="2"/>
  <c r="B55" i="2"/>
  <c r="I55" i="2"/>
  <c r="F4" i="78"/>
  <c r="J55" i="2"/>
  <c r="B56" i="2"/>
  <c r="I56" i="2"/>
  <c r="J56" i="2"/>
  <c r="B57" i="2"/>
  <c r="B58" i="2"/>
  <c r="I58" i="2"/>
  <c r="J58" i="2"/>
  <c r="B59" i="2"/>
  <c r="I59" i="2"/>
  <c r="I57" i="2"/>
  <c r="J57" i="2"/>
  <c r="J59" i="2"/>
  <c r="B60" i="2"/>
  <c r="I60" i="2"/>
  <c r="B61" i="2"/>
  <c r="I61" i="2"/>
  <c r="J60" i="2"/>
  <c r="B62" i="2"/>
  <c r="I62" i="2"/>
  <c r="J61" i="2"/>
  <c r="B63" i="2"/>
  <c r="I63" i="2"/>
  <c r="J62" i="2"/>
  <c r="B64" i="2"/>
  <c r="I64" i="2"/>
  <c r="J63" i="2"/>
  <c r="B65" i="2"/>
  <c r="I65" i="2"/>
  <c r="J64" i="2"/>
  <c r="B66" i="2"/>
  <c r="I66" i="2"/>
  <c r="J65" i="2"/>
  <c r="B67" i="2"/>
  <c r="I67" i="2"/>
  <c r="J66" i="2"/>
  <c r="B68" i="2"/>
  <c r="I68" i="2"/>
  <c r="J67" i="2"/>
  <c r="B69" i="2"/>
  <c r="I69" i="2"/>
  <c r="J68" i="2"/>
  <c r="B70" i="2"/>
  <c r="I70" i="2"/>
  <c r="J69" i="2"/>
  <c r="B71" i="2"/>
  <c r="I71" i="2"/>
  <c r="J70" i="2"/>
  <c r="B72" i="2"/>
  <c r="I72" i="2"/>
  <c r="J71" i="2"/>
  <c r="B73" i="2"/>
  <c r="I73" i="2"/>
  <c r="J72" i="2"/>
  <c r="B74" i="2"/>
  <c r="I74" i="2"/>
  <c r="J73" i="2"/>
  <c r="B75" i="2"/>
  <c r="I75" i="2"/>
  <c r="J74" i="2"/>
  <c r="B76" i="2"/>
  <c r="I76" i="2"/>
  <c r="J75" i="2"/>
  <c r="B77" i="2"/>
  <c r="I77" i="2"/>
  <c r="J76" i="2"/>
  <c r="B78" i="2"/>
  <c r="I78" i="2"/>
  <c r="J77" i="2"/>
  <c r="B79" i="2"/>
  <c r="I79" i="2"/>
  <c r="J78" i="2"/>
  <c r="B80" i="2"/>
  <c r="I80" i="2"/>
  <c r="J79" i="2"/>
  <c r="B81" i="2"/>
  <c r="I81" i="2"/>
  <c r="J80" i="2"/>
  <c r="B82" i="2"/>
  <c r="I82" i="2"/>
  <c r="J81" i="2"/>
  <c r="B83" i="2"/>
  <c r="I83" i="2"/>
  <c r="J82" i="2"/>
  <c r="B84" i="2"/>
  <c r="I84" i="2"/>
  <c r="J83" i="2"/>
  <c r="B85" i="2"/>
  <c r="I85" i="2"/>
  <c r="J84" i="2"/>
  <c r="B86" i="2"/>
  <c r="I86" i="2"/>
  <c r="J85" i="2"/>
  <c r="B87" i="2"/>
  <c r="I87" i="2"/>
  <c r="J86" i="2"/>
  <c r="B88" i="2"/>
  <c r="I88" i="2"/>
  <c r="J87" i="2"/>
  <c r="B89" i="2"/>
  <c r="I89" i="2"/>
  <c r="J88" i="2"/>
  <c r="B90" i="2"/>
  <c r="I90" i="2"/>
  <c r="J89" i="2"/>
  <c r="B91" i="2"/>
  <c r="I91" i="2"/>
  <c r="J90" i="2"/>
  <c r="B92" i="2"/>
  <c r="I92" i="2"/>
  <c r="J91" i="2"/>
  <c r="B93" i="2"/>
  <c r="I93" i="2"/>
  <c r="J92" i="2"/>
  <c r="B94" i="2"/>
  <c r="I94" i="2"/>
  <c r="J93" i="2"/>
  <c r="B95" i="2"/>
  <c r="I95" i="2"/>
  <c r="J94" i="2"/>
  <c r="B96" i="2"/>
  <c r="I96" i="2"/>
  <c r="J95" i="2"/>
  <c r="B97" i="2"/>
  <c r="I97" i="2"/>
  <c r="J96" i="2"/>
  <c r="B98" i="2"/>
  <c r="I98" i="2"/>
  <c r="J97" i="2"/>
  <c r="B99" i="2"/>
  <c r="I99" i="2"/>
  <c r="J98" i="2"/>
  <c r="B100" i="2"/>
  <c r="I100" i="2"/>
  <c r="J99" i="2"/>
  <c r="B101" i="2"/>
  <c r="I101" i="2"/>
  <c r="J100" i="2"/>
  <c r="B102" i="2"/>
  <c r="I102" i="2"/>
  <c r="J101" i="2"/>
  <c r="B103" i="2"/>
  <c r="I103" i="2"/>
  <c r="J102" i="2"/>
  <c r="B104" i="2"/>
  <c r="I104" i="2"/>
  <c r="J103" i="2"/>
  <c r="B105" i="2"/>
  <c r="I105" i="2"/>
  <c r="J104" i="2"/>
  <c r="B106" i="2"/>
  <c r="I106" i="2"/>
  <c r="J105" i="2"/>
  <c r="B107" i="2"/>
  <c r="I107" i="2"/>
  <c r="J106" i="2"/>
  <c r="B108" i="2"/>
  <c r="I108" i="2"/>
  <c r="J107" i="2"/>
  <c r="B109" i="2"/>
  <c r="I109" i="2"/>
  <c r="J108" i="2"/>
  <c r="B110" i="2"/>
  <c r="I110" i="2"/>
  <c r="J109" i="2"/>
  <c r="B111" i="2"/>
  <c r="I111" i="2"/>
  <c r="J110" i="2"/>
  <c r="B112" i="2"/>
  <c r="I112" i="2"/>
  <c r="J111" i="2"/>
  <c r="B113" i="2"/>
  <c r="I113" i="2"/>
  <c r="J112" i="2"/>
  <c r="B114" i="2"/>
  <c r="I114" i="2"/>
  <c r="J113" i="2"/>
  <c r="B115" i="2"/>
  <c r="I115" i="2"/>
  <c r="J114" i="2"/>
  <c r="B116" i="2"/>
  <c r="I116" i="2"/>
  <c r="J115" i="2"/>
  <c r="B117" i="2"/>
  <c r="I117" i="2"/>
  <c r="J116" i="2"/>
  <c r="B118" i="2"/>
  <c r="I118" i="2"/>
  <c r="J117" i="2"/>
  <c r="B119" i="2"/>
  <c r="I119" i="2"/>
  <c r="J118" i="2"/>
  <c r="B120" i="2"/>
  <c r="I120" i="2"/>
  <c r="J119" i="2"/>
  <c r="B121" i="2"/>
  <c r="I121" i="2"/>
  <c r="J120" i="2"/>
  <c r="B122" i="2"/>
  <c r="I122" i="2"/>
  <c r="J121" i="2"/>
  <c r="B123" i="2"/>
  <c r="I123" i="2"/>
  <c r="J122" i="2"/>
  <c r="B124" i="2"/>
  <c r="I124" i="2"/>
  <c r="J123" i="2"/>
  <c r="B125" i="2"/>
  <c r="I125" i="2"/>
  <c r="J124" i="2"/>
  <c r="B126" i="2"/>
  <c r="I126" i="2"/>
  <c r="J125" i="2"/>
  <c r="B127" i="2"/>
  <c r="I127" i="2"/>
  <c r="J126" i="2"/>
  <c r="B128" i="2"/>
  <c r="I128" i="2"/>
  <c r="J127" i="2"/>
  <c r="B129" i="2"/>
  <c r="I129" i="2"/>
  <c r="J128" i="2"/>
  <c r="B130" i="2"/>
  <c r="I130" i="2"/>
  <c r="J129" i="2"/>
  <c r="B131" i="2"/>
  <c r="I131" i="2"/>
  <c r="J130" i="2"/>
  <c r="B132" i="2"/>
  <c r="I132" i="2"/>
  <c r="J131" i="2"/>
  <c r="B133" i="2"/>
  <c r="I133" i="2"/>
  <c r="J132" i="2"/>
  <c r="B134" i="2"/>
  <c r="I134" i="2"/>
  <c r="J133" i="2"/>
  <c r="B135" i="2"/>
  <c r="I135" i="2"/>
  <c r="J134" i="2"/>
  <c r="B136" i="2"/>
  <c r="I136" i="2"/>
  <c r="J135" i="2"/>
  <c r="B137" i="2"/>
  <c r="I137" i="2"/>
  <c r="J136" i="2"/>
  <c r="B138" i="2"/>
  <c r="I138" i="2"/>
  <c r="J137" i="2"/>
  <c r="B139" i="2"/>
  <c r="I139" i="2"/>
  <c r="J138" i="2"/>
  <c r="B140" i="2"/>
  <c r="I140" i="2"/>
  <c r="J139" i="2"/>
  <c r="B141" i="2"/>
  <c r="I141" i="2"/>
  <c r="J140" i="2"/>
  <c r="B142" i="2"/>
  <c r="I142" i="2"/>
  <c r="J141" i="2"/>
  <c r="B143" i="2"/>
  <c r="I143" i="2"/>
  <c r="J142" i="2"/>
  <c r="B144" i="2"/>
  <c r="I144" i="2"/>
  <c r="J143" i="2"/>
  <c r="B145" i="2"/>
  <c r="I145" i="2"/>
  <c r="J144" i="2"/>
  <c r="B146" i="2"/>
  <c r="I146" i="2"/>
  <c r="J145" i="2"/>
  <c r="B147" i="2"/>
  <c r="I147" i="2"/>
  <c r="J146" i="2"/>
  <c r="B148" i="2"/>
  <c r="I148" i="2"/>
  <c r="J147" i="2"/>
  <c r="B149" i="2"/>
  <c r="I149" i="2"/>
  <c r="J148" i="2"/>
  <c r="B150" i="2"/>
  <c r="I150" i="2"/>
  <c r="J149" i="2"/>
  <c r="B151" i="2"/>
  <c r="I151" i="2"/>
  <c r="J150" i="2"/>
  <c r="B152" i="2"/>
  <c r="I152" i="2"/>
  <c r="J151" i="2"/>
  <c r="B153" i="2"/>
  <c r="I153" i="2"/>
  <c r="J152" i="2"/>
  <c r="B154" i="2"/>
  <c r="I154" i="2"/>
  <c r="J153" i="2"/>
  <c r="B155" i="2"/>
  <c r="I155" i="2"/>
  <c r="J154" i="2"/>
  <c r="B156" i="2"/>
  <c r="I156" i="2"/>
  <c r="J155" i="2"/>
  <c r="B157" i="2"/>
  <c r="I157" i="2"/>
  <c r="J156" i="2"/>
  <c r="B158" i="2"/>
  <c r="I158" i="2"/>
  <c r="J157" i="2"/>
  <c r="B159" i="2"/>
  <c r="I159" i="2"/>
  <c r="J158" i="2"/>
  <c r="B160" i="2"/>
  <c r="I160" i="2"/>
  <c r="J159" i="2"/>
  <c r="B161" i="2"/>
  <c r="I161" i="2"/>
  <c r="J160" i="2"/>
  <c r="B162" i="2"/>
  <c r="I162" i="2"/>
  <c r="J161" i="2"/>
  <c r="B163" i="2"/>
  <c r="I163" i="2"/>
  <c r="J162" i="2"/>
  <c r="B164" i="2"/>
  <c r="I164" i="2"/>
  <c r="J163" i="2"/>
  <c r="B165" i="2"/>
  <c r="I165" i="2"/>
  <c r="J164" i="2"/>
  <c r="B166" i="2"/>
  <c r="I166" i="2"/>
  <c r="J165" i="2"/>
  <c r="B167" i="2"/>
  <c r="I167" i="2"/>
  <c r="J166" i="2"/>
  <c r="B168" i="2"/>
  <c r="I168" i="2"/>
  <c r="J167" i="2"/>
  <c r="B169" i="2"/>
  <c r="I169" i="2"/>
  <c r="J168" i="2"/>
  <c r="B170" i="2"/>
  <c r="I170" i="2"/>
  <c r="J169" i="2"/>
  <c r="B171" i="2"/>
  <c r="I171" i="2"/>
  <c r="J170" i="2"/>
  <c r="B172" i="2"/>
  <c r="I172" i="2"/>
  <c r="J171" i="2"/>
  <c r="B173" i="2"/>
  <c r="I173" i="2"/>
  <c r="J172" i="2"/>
  <c r="B174" i="2"/>
  <c r="I174" i="2"/>
  <c r="J173" i="2"/>
  <c r="B175" i="2"/>
  <c r="I175" i="2"/>
  <c r="J174" i="2"/>
  <c r="B176" i="2"/>
  <c r="I176" i="2"/>
  <c r="J175" i="2"/>
  <c r="B177" i="2"/>
  <c r="I177" i="2"/>
  <c r="J176" i="2"/>
  <c r="B178" i="2"/>
  <c r="I178" i="2"/>
  <c r="J177" i="2"/>
  <c r="B179" i="2"/>
  <c r="I179" i="2"/>
  <c r="J178" i="2"/>
  <c r="B180" i="2"/>
  <c r="I180" i="2"/>
  <c r="J179" i="2"/>
  <c r="B181" i="2"/>
  <c r="I181" i="2"/>
  <c r="J180" i="2"/>
  <c r="B182" i="2"/>
  <c r="I182" i="2"/>
  <c r="J181" i="2"/>
  <c r="B183" i="2"/>
  <c r="I183" i="2"/>
  <c r="J182" i="2"/>
  <c r="B184" i="2"/>
  <c r="I184" i="2"/>
  <c r="J183" i="2"/>
  <c r="B185" i="2"/>
  <c r="I185" i="2"/>
  <c r="J184" i="2"/>
  <c r="B186" i="2"/>
  <c r="I186" i="2"/>
  <c r="J185" i="2"/>
  <c r="B187" i="2"/>
  <c r="I187" i="2"/>
  <c r="J186" i="2"/>
  <c r="B188" i="2"/>
  <c r="I188" i="2"/>
  <c r="J187" i="2"/>
  <c r="B189" i="2"/>
  <c r="I189" i="2"/>
  <c r="J188" i="2"/>
  <c r="B190" i="2"/>
  <c r="I190" i="2"/>
  <c r="J189" i="2"/>
  <c r="B191" i="2"/>
  <c r="I191" i="2"/>
  <c r="J190" i="2"/>
  <c r="B192" i="2"/>
  <c r="I192" i="2"/>
  <c r="J191" i="2"/>
  <c r="B193" i="2"/>
  <c r="I193" i="2"/>
  <c r="J192" i="2"/>
  <c r="B194" i="2"/>
  <c r="I194" i="2"/>
  <c r="J193" i="2"/>
  <c r="B195" i="2"/>
  <c r="I195" i="2"/>
  <c r="J194" i="2"/>
  <c r="B196" i="2"/>
  <c r="I196" i="2"/>
  <c r="J195" i="2"/>
  <c r="B197" i="2"/>
  <c r="I197" i="2"/>
  <c r="J196" i="2"/>
  <c r="B198" i="2"/>
  <c r="I198" i="2"/>
  <c r="J197" i="2"/>
  <c r="B199" i="2"/>
  <c r="I199" i="2"/>
  <c r="J198" i="2"/>
  <c r="B200" i="2"/>
  <c r="I200" i="2"/>
  <c r="J199" i="2"/>
  <c r="B201" i="2"/>
  <c r="I201" i="2"/>
  <c r="J200" i="2"/>
  <c r="B202" i="2"/>
  <c r="I202" i="2"/>
  <c r="J201" i="2"/>
  <c r="B203" i="2"/>
  <c r="I203" i="2"/>
  <c r="J202" i="2"/>
  <c r="B204" i="2"/>
  <c r="I204" i="2"/>
  <c r="J203" i="2"/>
  <c r="B205" i="2"/>
  <c r="I205" i="2"/>
  <c r="J204" i="2"/>
  <c r="B206" i="2"/>
  <c r="I206" i="2"/>
  <c r="J205" i="2"/>
  <c r="B207" i="2"/>
  <c r="I207" i="2"/>
  <c r="J206" i="2"/>
  <c r="B208" i="2"/>
  <c r="I208" i="2"/>
  <c r="J207" i="2"/>
  <c r="B209" i="2"/>
  <c r="I209" i="2"/>
  <c r="J208" i="2"/>
  <c r="B210" i="2"/>
  <c r="I210" i="2"/>
  <c r="J209" i="2"/>
  <c r="B211" i="2"/>
  <c r="I211" i="2"/>
  <c r="J210" i="2"/>
  <c r="B212" i="2"/>
  <c r="I212" i="2"/>
  <c r="J211" i="2"/>
  <c r="B213" i="2"/>
  <c r="I213" i="2"/>
  <c r="J212" i="2"/>
  <c r="B214" i="2"/>
  <c r="I214" i="2"/>
  <c r="J213" i="2"/>
  <c r="B215" i="2"/>
  <c r="I215" i="2"/>
  <c r="J214" i="2"/>
  <c r="B216" i="2"/>
  <c r="I216" i="2"/>
  <c r="J215" i="2"/>
  <c r="B217" i="2"/>
  <c r="I217" i="2"/>
  <c r="J216" i="2"/>
  <c r="B218" i="2"/>
  <c r="I218" i="2"/>
  <c r="J217" i="2"/>
  <c r="B219" i="2"/>
  <c r="I219" i="2"/>
  <c r="J218" i="2"/>
  <c r="B220" i="2"/>
  <c r="I220" i="2"/>
  <c r="J219" i="2"/>
  <c r="B221" i="2"/>
  <c r="I221" i="2"/>
  <c r="J220" i="2"/>
  <c r="B222" i="2"/>
  <c r="I222" i="2"/>
  <c r="J221" i="2"/>
  <c r="B223" i="2"/>
  <c r="I223" i="2"/>
  <c r="J222" i="2"/>
  <c r="B224" i="2"/>
  <c r="I224" i="2"/>
  <c r="J223" i="2"/>
  <c r="B225" i="2"/>
  <c r="I225" i="2"/>
  <c r="J224" i="2"/>
  <c r="B226" i="2"/>
  <c r="I226" i="2"/>
  <c r="J225" i="2"/>
  <c r="B227" i="2"/>
  <c r="I227" i="2"/>
  <c r="J226" i="2"/>
  <c r="B228" i="2"/>
  <c r="I228" i="2"/>
  <c r="J227" i="2"/>
  <c r="B229" i="2"/>
  <c r="I229" i="2"/>
  <c r="J228" i="2"/>
  <c r="B230" i="2"/>
  <c r="I230" i="2"/>
  <c r="J229" i="2"/>
  <c r="B231" i="2"/>
  <c r="I231" i="2"/>
  <c r="J230" i="2"/>
  <c r="B232" i="2"/>
  <c r="I232" i="2"/>
  <c r="J231" i="2"/>
  <c r="B233" i="2"/>
  <c r="I233" i="2"/>
  <c r="J232" i="2"/>
  <c r="B234" i="2"/>
  <c r="I234" i="2"/>
  <c r="J233" i="2"/>
  <c r="B235" i="2"/>
  <c r="I235" i="2"/>
  <c r="J234" i="2"/>
  <c r="B236" i="2"/>
  <c r="I236" i="2"/>
  <c r="J235" i="2"/>
  <c r="B237" i="2"/>
  <c r="I237" i="2"/>
  <c r="J236" i="2"/>
  <c r="B238" i="2"/>
  <c r="I238" i="2"/>
  <c r="J237" i="2"/>
  <c r="B239" i="2"/>
  <c r="I239" i="2"/>
  <c r="J238" i="2"/>
  <c r="B240" i="2"/>
  <c r="I240" i="2"/>
  <c r="J239" i="2"/>
  <c r="B241" i="2"/>
  <c r="I241" i="2"/>
  <c r="J240" i="2"/>
  <c r="B242" i="2"/>
  <c r="I242" i="2"/>
  <c r="J241" i="2"/>
  <c r="B243" i="2"/>
  <c r="I243" i="2"/>
  <c r="J242" i="2"/>
  <c r="B244" i="2"/>
  <c r="I244" i="2"/>
  <c r="J243" i="2"/>
  <c r="B245" i="2"/>
  <c r="I245" i="2"/>
  <c r="J244" i="2"/>
  <c r="B246" i="2"/>
  <c r="I246" i="2"/>
  <c r="J245" i="2"/>
  <c r="B247" i="2"/>
  <c r="I247" i="2"/>
  <c r="J246" i="2"/>
  <c r="B248" i="2"/>
  <c r="I248" i="2"/>
  <c r="J247" i="2"/>
  <c r="B249" i="2"/>
  <c r="I249" i="2"/>
  <c r="J248" i="2"/>
  <c r="B250" i="2"/>
  <c r="I250" i="2"/>
  <c r="J249" i="2"/>
  <c r="B251" i="2"/>
  <c r="I251" i="2"/>
  <c r="J250" i="2"/>
  <c r="B252" i="2"/>
  <c r="I252" i="2"/>
  <c r="J251" i="2"/>
  <c r="B253" i="2"/>
  <c r="I253" i="2"/>
  <c r="J252" i="2"/>
  <c r="B254" i="2"/>
  <c r="I254" i="2"/>
  <c r="J253" i="2"/>
  <c r="B255" i="2"/>
  <c r="I255" i="2"/>
  <c r="J254" i="2"/>
  <c r="B256" i="2"/>
  <c r="I256" i="2"/>
  <c r="J255" i="2"/>
  <c r="B257" i="2"/>
  <c r="I257" i="2"/>
  <c r="J256" i="2"/>
  <c r="B258" i="2"/>
  <c r="I258" i="2"/>
  <c r="J257" i="2"/>
  <c r="B259" i="2"/>
  <c r="I259" i="2"/>
  <c r="J258" i="2"/>
  <c r="B260" i="2"/>
  <c r="I260" i="2"/>
  <c r="J259" i="2"/>
  <c r="B261" i="2"/>
  <c r="I261" i="2"/>
  <c r="J260" i="2"/>
  <c r="B262" i="2"/>
  <c r="I262" i="2"/>
  <c r="J261" i="2"/>
  <c r="B263" i="2"/>
  <c r="I263" i="2"/>
  <c r="J262" i="2"/>
  <c r="B264" i="2"/>
  <c r="I264" i="2"/>
  <c r="J263" i="2"/>
  <c r="B265" i="2"/>
  <c r="I265" i="2"/>
  <c r="J264" i="2"/>
  <c r="B266" i="2"/>
  <c r="I266" i="2"/>
  <c r="J265" i="2"/>
  <c r="B267" i="2"/>
  <c r="I267" i="2"/>
  <c r="J266" i="2"/>
  <c r="B268" i="2"/>
  <c r="I268" i="2"/>
  <c r="J267" i="2"/>
  <c r="B269" i="2"/>
  <c r="I269" i="2"/>
  <c r="J268" i="2"/>
  <c r="B270" i="2"/>
  <c r="I270" i="2"/>
  <c r="J269" i="2"/>
  <c r="B271" i="2"/>
  <c r="I271" i="2"/>
  <c r="J270" i="2"/>
  <c r="B272" i="2"/>
  <c r="I272" i="2"/>
  <c r="J271" i="2"/>
  <c r="B273" i="2"/>
  <c r="I273" i="2"/>
  <c r="J272" i="2"/>
  <c r="B274" i="2"/>
  <c r="I274" i="2"/>
  <c r="J273" i="2"/>
  <c r="B275" i="2"/>
  <c r="I275" i="2"/>
  <c r="J274" i="2"/>
  <c r="B276" i="2"/>
  <c r="I276" i="2"/>
  <c r="J275" i="2"/>
  <c r="B277" i="2"/>
  <c r="I277" i="2"/>
  <c r="J276" i="2"/>
  <c r="B278" i="2"/>
  <c r="I278" i="2"/>
  <c r="J277" i="2"/>
  <c r="B279" i="2"/>
  <c r="I279" i="2"/>
  <c r="J278" i="2"/>
  <c r="B280" i="2"/>
  <c r="I280" i="2"/>
  <c r="J279" i="2"/>
  <c r="B281" i="2"/>
  <c r="I281" i="2"/>
  <c r="J280" i="2"/>
  <c r="B282" i="2"/>
  <c r="I282" i="2"/>
  <c r="J281" i="2"/>
  <c r="B283" i="2"/>
  <c r="I283" i="2"/>
  <c r="J282" i="2"/>
  <c r="B284" i="2"/>
  <c r="I284" i="2"/>
  <c r="J283" i="2"/>
  <c r="B285" i="2"/>
  <c r="I285" i="2"/>
  <c r="J284" i="2"/>
  <c r="B286" i="2"/>
  <c r="I286" i="2"/>
  <c r="J285" i="2"/>
  <c r="B287" i="2"/>
  <c r="I287" i="2"/>
  <c r="J286" i="2"/>
  <c r="B288" i="2"/>
  <c r="I288" i="2"/>
  <c r="J287" i="2"/>
  <c r="B289" i="2"/>
  <c r="I289" i="2"/>
  <c r="J288" i="2"/>
  <c r="B290" i="2"/>
  <c r="I290" i="2"/>
  <c r="J289" i="2"/>
  <c r="B291" i="2"/>
  <c r="I291" i="2"/>
  <c r="J290" i="2"/>
  <c r="B292" i="2"/>
  <c r="I292" i="2"/>
  <c r="J291" i="2"/>
  <c r="B293" i="2"/>
  <c r="I293" i="2"/>
  <c r="J292" i="2"/>
  <c r="B294" i="2"/>
  <c r="I294" i="2"/>
  <c r="J293" i="2"/>
  <c r="B295" i="2"/>
  <c r="I295" i="2"/>
  <c r="J294" i="2"/>
  <c r="B296" i="2"/>
  <c r="I296" i="2"/>
  <c r="J295" i="2"/>
  <c r="B297" i="2"/>
  <c r="I297" i="2"/>
  <c r="J296" i="2"/>
  <c r="B298" i="2"/>
  <c r="I298" i="2"/>
  <c r="J297" i="2"/>
  <c r="B299" i="2"/>
  <c r="I299" i="2"/>
  <c r="J298" i="2"/>
  <c r="B300" i="2"/>
  <c r="I300" i="2"/>
  <c r="J299" i="2"/>
  <c r="B301" i="2"/>
  <c r="I301" i="2"/>
  <c r="J300" i="2"/>
  <c r="B302" i="2"/>
  <c r="I302" i="2"/>
  <c r="J301" i="2"/>
  <c r="B303" i="2"/>
  <c r="I303" i="2"/>
  <c r="J302" i="2"/>
  <c r="B304" i="2"/>
  <c r="I304" i="2"/>
  <c r="J303" i="2"/>
  <c r="B305" i="2"/>
  <c r="I305" i="2"/>
  <c r="J304" i="2"/>
  <c r="B306" i="2"/>
  <c r="I306" i="2"/>
  <c r="J305" i="2"/>
  <c r="B307" i="2"/>
  <c r="I307" i="2"/>
  <c r="J306" i="2"/>
  <c r="B308" i="2"/>
  <c r="I308" i="2"/>
  <c r="J307" i="2"/>
  <c r="B309" i="2"/>
  <c r="I309" i="2"/>
  <c r="J308" i="2"/>
  <c r="B310" i="2"/>
  <c r="I310" i="2"/>
  <c r="J309" i="2"/>
  <c r="B311" i="2"/>
  <c r="I311" i="2"/>
  <c r="J310" i="2"/>
  <c r="B312" i="2"/>
  <c r="I312" i="2"/>
  <c r="J311" i="2"/>
  <c r="B313" i="2"/>
  <c r="I313" i="2"/>
  <c r="J312" i="2"/>
  <c r="B314" i="2"/>
  <c r="I314" i="2"/>
  <c r="J313" i="2"/>
  <c r="B315" i="2"/>
  <c r="I315" i="2"/>
  <c r="J314" i="2"/>
  <c r="B316" i="2"/>
  <c r="I316" i="2"/>
  <c r="J315" i="2"/>
  <c r="B317" i="2"/>
  <c r="I317" i="2"/>
  <c r="J316" i="2"/>
  <c r="B318" i="2"/>
  <c r="I318" i="2"/>
  <c r="J317" i="2"/>
  <c r="B319" i="2"/>
  <c r="I319" i="2"/>
  <c r="J318" i="2"/>
  <c r="B320" i="2"/>
  <c r="I320" i="2"/>
  <c r="J319" i="2"/>
  <c r="B321" i="2"/>
  <c r="I321" i="2"/>
  <c r="J320" i="2"/>
  <c r="B322" i="2"/>
  <c r="I322" i="2"/>
  <c r="J321" i="2"/>
  <c r="B323" i="2"/>
  <c r="I323" i="2"/>
  <c r="J322" i="2"/>
  <c r="B324" i="2"/>
  <c r="I324" i="2"/>
  <c r="J323" i="2"/>
  <c r="B325" i="2"/>
  <c r="I325" i="2"/>
  <c r="J324" i="2"/>
  <c r="B326" i="2"/>
  <c r="I326" i="2"/>
  <c r="J325" i="2"/>
  <c r="B327" i="2"/>
  <c r="I327" i="2"/>
  <c r="J326" i="2"/>
  <c r="B328" i="2"/>
  <c r="I328" i="2"/>
  <c r="J327" i="2"/>
  <c r="B329" i="2"/>
  <c r="I329" i="2"/>
  <c r="J328" i="2"/>
  <c r="B330" i="2"/>
  <c r="I330" i="2"/>
  <c r="J329" i="2"/>
  <c r="B331" i="2"/>
  <c r="I331" i="2"/>
  <c r="J330" i="2"/>
  <c r="B332" i="2"/>
  <c r="I332" i="2"/>
  <c r="J331" i="2"/>
  <c r="B333" i="2"/>
  <c r="I333" i="2"/>
  <c r="J332" i="2"/>
  <c r="B334" i="2"/>
  <c r="I334" i="2"/>
  <c r="J333" i="2"/>
  <c r="B335" i="2"/>
  <c r="I335" i="2"/>
  <c r="J334" i="2"/>
  <c r="B336" i="2"/>
  <c r="I336" i="2"/>
  <c r="J335" i="2"/>
  <c r="B337" i="2"/>
  <c r="I337" i="2"/>
  <c r="J336" i="2"/>
  <c r="B338" i="2"/>
  <c r="I338" i="2"/>
  <c r="J337" i="2"/>
  <c r="B339" i="2"/>
  <c r="I339" i="2"/>
  <c r="J338" i="2"/>
  <c r="B340" i="2"/>
  <c r="I340" i="2"/>
  <c r="J339" i="2"/>
  <c r="B341" i="2"/>
  <c r="I341" i="2"/>
  <c r="J340" i="2"/>
  <c r="B342" i="2"/>
  <c r="I342" i="2"/>
  <c r="J341" i="2"/>
  <c r="B343" i="2"/>
  <c r="I343" i="2"/>
  <c r="J342" i="2"/>
  <c r="B344" i="2"/>
  <c r="I344" i="2"/>
  <c r="J343" i="2"/>
  <c r="B345" i="2"/>
  <c r="I345" i="2"/>
  <c r="J344" i="2"/>
  <c r="B346" i="2"/>
  <c r="I346" i="2"/>
  <c r="J345" i="2"/>
  <c r="B347" i="2"/>
  <c r="I347" i="2"/>
  <c r="J346" i="2"/>
  <c r="B348" i="2"/>
  <c r="I348" i="2"/>
  <c r="J347" i="2"/>
  <c r="B349" i="2"/>
  <c r="I349" i="2"/>
  <c r="J348" i="2"/>
  <c r="B350" i="2"/>
  <c r="I350" i="2"/>
  <c r="J349" i="2"/>
  <c r="B351" i="2"/>
  <c r="I351" i="2"/>
  <c r="J350" i="2"/>
  <c r="B352" i="2"/>
  <c r="I352" i="2"/>
  <c r="J351" i="2"/>
  <c r="B353" i="2"/>
  <c r="I353" i="2"/>
  <c r="J352" i="2"/>
  <c r="B354" i="2"/>
  <c r="I354" i="2"/>
  <c r="J353" i="2"/>
  <c r="B355" i="2"/>
  <c r="I355" i="2"/>
  <c r="J354" i="2"/>
  <c r="B356" i="2"/>
  <c r="I356" i="2"/>
  <c r="J355" i="2"/>
  <c r="B357" i="2"/>
  <c r="I357" i="2"/>
  <c r="J356" i="2"/>
  <c r="B358" i="2"/>
  <c r="I358" i="2"/>
  <c r="J357" i="2"/>
  <c r="B359" i="2"/>
  <c r="I359" i="2"/>
  <c r="J358" i="2"/>
  <c r="B360" i="2"/>
  <c r="I360" i="2"/>
  <c r="J359" i="2"/>
  <c r="B361" i="2"/>
  <c r="I361" i="2"/>
  <c r="J360" i="2"/>
  <c r="B362" i="2"/>
  <c r="I362" i="2"/>
  <c r="J361" i="2"/>
  <c r="B363" i="2"/>
  <c r="I363" i="2"/>
  <c r="J362" i="2"/>
  <c r="B364" i="2"/>
  <c r="I364" i="2"/>
  <c r="J363" i="2"/>
  <c r="B365" i="2"/>
  <c r="I365" i="2"/>
  <c r="J364" i="2"/>
  <c r="B366" i="2"/>
  <c r="I366" i="2"/>
  <c r="J365" i="2"/>
  <c r="B367" i="2"/>
  <c r="I367" i="2"/>
  <c r="J366" i="2"/>
  <c r="B368" i="2"/>
  <c r="I368" i="2"/>
  <c r="J367" i="2"/>
  <c r="B369" i="2"/>
  <c r="I369" i="2"/>
  <c r="J368" i="2"/>
  <c r="B370" i="2"/>
  <c r="I370" i="2"/>
  <c r="J369" i="2"/>
  <c r="B371" i="2"/>
  <c r="I371" i="2"/>
  <c r="J370" i="2"/>
  <c r="B372" i="2"/>
  <c r="I372" i="2"/>
  <c r="J371" i="2"/>
  <c r="B373" i="2"/>
  <c r="I373" i="2"/>
  <c r="J372" i="2"/>
  <c r="B374" i="2"/>
  <c r="I374" i="2"/>
  <c r="J373" i="2"/>
  <c r="B375" i="2"/>
  <c r="I375" i="2"/>
  <c r="J374" i="2"/>
  <c r="B376" i="2"/>
  <c r="I376" i="2"/>
  <c r="J375" i="2"/>
  <c r="B377" i="2"/>
  <c r="I377" i="2"/>
  <c r="J376" i="2"/>
  <c r="B378" i="2"/>
  <c r="I378" i="2"/>
  <c r="J377" i="2"/>
  <c r="B379" i="2"/>
  <c r="I379" i="2"/>
  <c r="J378" i="2"/>
  <c r="B380" i="2"/>
  <c r="I380" i="2"/>
  <c r="J379" i="2"/>
  <c r="B381" i="2"/>
  <c r="I381" i="2"/>
  <c r="J380" i="2"/>
  <c r="B382" i="2"/>
  <c r="I382" i="2"/>
  <c r="J381" i="2"/>
  <c r="B383" i="2"/>
  <c r="I383" i="2"/>
  <c r="J382" i="2"/>
  <c r="B384" i="2"/>
  <c r="I384" i="2"/>
  <c r="J383" i="2"/>
  <c r="B385" i="2"/>
  <c r="I385" i="2"/>
  <c r="J384" i="2"/>
  <c r="B386" i="2"/>
  <c r="I386" i="2"/>
  <c r="J385" i="2"/>
  <c r="B387" i="2"/>
  <c r="I387" i="2"/>
  <c r="J386" i="2"/>
  <c r="B388" i="2"/>
  <c r="I388" i="2"/>
  <c r="J387" i="2"/>
  <c r="B389" i="2"/>
  <c r="I389" i="2"/>
  <c r="J388" i="2"/>
  <c r="B390" i="2"/>
  <c r="I390" i="2"/>
  <c r="J389" i="2"/>
  <c r="B391" i="2"/>
  <c r="I391" i="2"/>
  <c r="J390" i="2"/>
  <c r="B392" i="2"/>
  <c r="I392" i="2"/>
  <c r="J391" i="2"/>
  <c r="B393" i="2"/>
  <c r="I393" i="2"/>
  <c r="J392" i="2"/>
  <c r="B394" i="2"/>
  <c r="I394" i="2"/>
  <c r="J393" i="2"/>
  <c r="B395" i="2"/>
  <c r="I395" i="2"/>
  <c r="J394" i="2"/>
  <c r="B396" i="2"/>
  <c r="I396" i="2"/>
  <c r="J395" i="2"/>
  <c r="B397" i="2"/>
  <c r="I397" i="2"/>
  <c r="J396" i="2"/>
  <c r="B398" i="2"/>
  <c r="I398" i="2"/>
  <c r="J397" i="2"/>
  <c r="B399" i="2"/>
  <c r="I399" i="2"/>
  <c r="J398" i="2"/>
  <c r="B400" i="2"/>
  <c r="I400" i="2"/>
  <c r="J399" i="2"/>
  <c r="B401" i="2"/>
  <c r="I401" i="2"/>
  <c r="J400" i="2"/>
  <c r="B402" i="2"/>
  <c r="I402" i="2"/>
  <c r="J401" i="2"/>
  <c r="B403" i="2"/>
  <c r="I403" i="2"/>
  <c r="J402" i="2"/>
  <c r="B404" i="2"/>
  <c r="I404" i="2"/>
  <c r="J403" i="2"/>
  <c r="B405" i="2"/>
  <c r="I405" i="2"/>
  <c r="J404" i="2"/>
  <c r="B406" i="2"/>
  <c r="I406" i="2"/>
  <c r="J405" i="2"/>
  <c r="B407" i="2"/>
  <c r="I407" i="2"/>
  <c r="J406" i="2"/>
  <c r="B408" i="2"/>
  <c r="I408" i="2"/>
  <c r="J407" i="2"/>
  <c r="B409" i="2"/>
  <c r="I409" i="2"/>
  <c r="J408" i="2"/>
  <c r="B410" i="2"/>
  <c r="I410" i="2"/>
  <c r="J409" i="2"/>
  <c r="B411" i="2"/>
  <c r="I411" i="2"/>
  <c r="J410" i="2"/>
  <c r="B412" i="2"/>
  <c r="I412" i="2"/>
  <c r="J411" i="2"/>
  <c r="B413" i="2"/>
  <c r="I413" i="2"/>
  <c r="J412" i="2"/>
  <c r="B414" i="2"/>
  <c r="I414" i="2"/>
  <c r="J413" i="2"/>
  <c r="B415" i="2"/>
  <c r="I415" i="2"/>
  <c r="J414" i="2"/>
  <c r="B416" i="2"/>
  <c r="I416" i="2"/>
  <c r="J415" i="2"/>
  <c r="B417" i="2"/>
  <c r="I417" i="2"/>
  <c r="J416" i="2"/>
  <c r="B418" i="2"/>
  <c r="I418" i="2"/>
  <c r="J417" i="2"/>
  <c r="B419" i="2"/>
  <c r="I419" i="2"/>
  <c r="J418" i="2"/>
  <c r="B420" i="2"/>
  <c r="I420" i="2"/>
  <c r="J419" i="2"/>
  <c r="B421" i="2"/>
  <c r="I421" i="2"/>
  <c r="J420" i="2"/>
  <c r="B422" i="2"/>
  <c r="I422" i="2"/>
  <c r="J421" i="2"/>
  <c r="B423" i="2"/>
  <c r="I423" i="2"/>
  <c r="J422" i="2"/>
  <c r="B424" i="2"/>
  <c r="I424" i="2"/>
  <c r="J423" i="2"/>
  <c r="B425" i="2"/>
  <c r="I425" i="2"/>
  <c r="J424" i="2"/>
  <c r="B426" i="2"/>
  <c r="I426" i="2"/>
  <c r="J425" i="2"/>
  <c r="B427" i="2"/>
  <c r="I427" i="2"/>
  <c r="J426" i="2"/>
  <c r="B428" i="2"/>
  <c r="I428" i="2"/>
  <c r="J427" i="2"/>
  <c r="B429" i="2"/>
  <c r="I429" i="2"/>
  <c r="J428" i="2"/>
  <c r="B430" i="2"/>
  <c r="I430" i="2"/>
  <c r="J429" i="2"/>
  <c r="B431" i="2"/>
  <c r="I431" i="2"/>
  <c r="J430" i="2"/>
  <c r="B432" i="2"/>
  <c r="I432" i="2"/>
  <c r="J431" i="2"/>
  <c r="B433" i="2"/>
  <c r="I433" i="2"/>
  <c r="J432" i="2"/>
  <c r="B434" i="2"/>
  <c r="I434" i="2"/>
  <c r="J433" i="2"/>
  <c r="B435" i="2"/>
  <c r="I435" i="2"/>
  <c r="J434" i="2"/>
  <c r="B436" i="2"/>
  <c r="I436" i="2"/>
  <c r="J435" i="2"/>
  <c r="B437" i="2"/>
  <c r="I437" i="2"/>
  <c r="J436" i="2"/>
  <c r="B438" i="2"/>
  <c r="I438" i="2"/>
  <c r="J437" i="2"/>
  <c r="B439" i="2"/>
  <c r="I439" i="2"/>
  <c r="J438" i="2"/>
  <c r="B440" i="2"/>
  <c r="I440" i="2"/>
  <c r="J439" i="2"/>
  <c r="B441" i="2"/>
  <c r="I441" i="2"/>
  <c r="J440" i="2"/>
  <c r="B442" i="2"/>
  <c r="I442" i="2"/>
  <c r="J441" i="2"/>
  <c r="B443" i="2"/>
  <c r="I443" i="2"/>
  <c r="J442" i="2"/>
  <c r="B444" i="2"/>
  <c r="I444" i="2"/>
  <c r="J443" i="2"/>
  <c r="B445" i="2"/>
  <c r="I445" i="2"/>
  <c r="J444" i="2"/>
  <c r="B446" i="2"/>
  <c r="I446" i="2"/>
  <c r="J445" i="2"/>
  <c r="B447" i="2"/>
  <c r="I447" i="2"/>
  <c r="J446" i="2"/>
  <c r="B448" i="2"/>
  <c r="I448" i="2"/>
  <c r="J447" i="2"/>
  <c r="B449" i="2"/>
  <c r="I449" i="2"/>
  <c r="J448" i="2"/>
  <c r="B450" i="2"/>
  <c r="I450" i="2"/>
  <c r="J449" i="2"/>
  <c r="B451" i="2"/>
  <c r="I451" i="2"/>
  <c r="J450" i="2"/>
  <c r="B452" i="2"/>
  <c r="I452" i="2"/>
  <c r="J451" i="2"/>
  <c r="B453" i="2"/>
  <c r="I453" i="2"/>
  <c r="J452" i="2"/>
  <c r="B454" i="2"/>
  <c r="I454" i="2"/>
  <c r="J453" i="2"/>
  <c r="B455" i="2"/>
  <c r="I455" i="2"/>
  <c r="J454" i="2"/>
  <c r="B456" i="2"/>
  <c r="I456" i="2"/>
  <c r="J455" i="2"/>
  <c r="B457" i="2"/>
  <c r="I457" i="2"/>
  <c r="J456" i="2"/>
  <c r="B458" i="2"/>
  <c r="I458" i="2"/>
  <c r="J457" i="2"/>
  <c r="B459" i="2"/>
  <c r="I459" i="2"/>
  <c r="J458" i="2"/>
  <c r="B460" i="2"/>
  <c r="I460" i="2"/>
  <c r="J459" i="2"/>
  <c r="B461" i="2"/>
  <c r="I461" i="2"/>
  <c r="J460" i="2"/>
  <c r="B462" i="2"/>
  <c r="I462" i="2"/>
  <c r="J461" i="2"/>
  <c r="B463" i="2"/>
  <c r="I463" i="2"/>
  <c r="J462" i="2"/>
  <c r="B464" i="2"/>
  <c r="I464" i="2"/>
  <c r="J463" i="2"/>
  <c r="B465" i="2"/>
  <c r="I465" i="2"/>
  <c r="J464" i="2"/>
  <c r="B466" i="2"/>
  <c r="I466" i="2"/>
  <c r="J465" i="2"/>
  <c r="B467" i="2"/>
  <c r="I467" i="2"/>
  <c r="J466" i="2"/>
  <c r="B468" i="2"/>
  <c r="I468" i="2"/>
  <c r="J467" i="2"/>
  <c r="B469" i="2"/>
  <c r="I469" i="2"/>
  <c r="J468" i="2"/>
  <c r="B470" i="2"/>
  <c r="I470" i="2"/>
  <c r="J469" i="2"/>
  <c r="B471" i="2"/>
  <c r="I471" i="2"/>
  <c r="J470" i="2"/>
  <c r="B472" i="2"/>
  <c r="I472" i="2"/>
  <c r="J471" i="2"/>
  <c r="B473" i="2"/>
  <c r="I473" i="2"/>
  <c r="J472" i="2"/>
  <c r="B474" i="2"/>
  <c r="I474" i="2"/>
  <c r="J473" i="2"/>
  <c r="B475" i="2"/>
  <c r="I475" i="2"/>
  <c r="J474" i="2"/>
  <c r="B476" i="2"/>
  <c r="I476" i="2"/>
  <c r="J475" i="2"/>
  <c r="B477" i="2"/>
  <c r="I477" i="2"/>
  <c r="J476" i="2"/>
  <c r="B478" i="2"/>
  <c r="I478" i="2"/>
  <c r="J477" i="2"/>
  <c r="B479" i="2"/>
  <c r="I479" i="2"/>
  <c r="J478" i="2"/>
  <c r="B480" i="2"/>
  <c r="I480" i="2"/>
  <c r="J479" i="2"/>
  <c r="B481" i="2"/>
  <c r="I481" i="2"/>
  <c r="J480" i="2"/>
  <c r="B482" i="2"/>
  <c r="I482" i="2"/>
  <c r="J481" i="2"/>
  <c r="B483" i="2"/>
  <c r="I483" i="2"/>
  <c r="J482" i="2"/>
  <c r="B484" i="2"/>
  <c r="I484" i="2"/>
  <c r="J483" i="2"/>
  <c r="B485" i="2"/>
  <c r="I485" i="2"/>
  <c r="J484" i="2"/>
  <c r="B486" i="2"/>
  <c r="I486" i="2"/>
  <c r="J485" i="2"/>
  <c r="B487" i="2"/>
  <c r="I487" i="2"/>
  <c r="J486" i="2"/>
  <c r="B488" i="2"/>
  <c r="I488" i="2"/>
  <c r="J487" i="2"/>
  <c r="B489" i="2"/>
  <c r="I489" i="2"/>
  <c r="J488" i="2"/>
  <c r="B490" i="2"/>
  <c r="I490" i="2"/>
  <c r="J489" i="2"/>
  <c r="B491" i="2"/>
  <c r="I491" i="2"/>
  <c r="J490" i="2"/>
  <c r="B492" i="2"/>
  <c r="I492" i="2"/>
  <c r="J491" i="2"/>
  <c r="B493" i="2"/>
  <c r="I493" i="2"/>
  <c r="J492" i="2"/>
  <c r="B494" i="2"/>
  <c r="I494" i="2"/>
  <c r="J493" i="2"/>
  <c r="B495" i="2"/>
  <c r="I495" i="2"/>
  <c r="J494" i="2"/>
  <c r="B496" i="2"/>
  <c r="I496" i="2"/>
  <c r="J495" i="2"/>
  <c r="B497" i="2"/>
  <c r="I497" i="2"/>
  <c r="J496" i="2"/>
  <c r="B498" i="2"/>
  <c r="I498" i="2"/>
  <c r="J497" i="2"/>
  <c r="B499" i="2"/>
  <c r="I499" i="2"/>
  <c r="J498" i="2"/>
  <c r="B500" i="2"/>
  <c r="I500" i="2"/>
  <c r="J499" i="2"/>
  <c r="B501" i="2"/>
  <c r="I501" i="2"/>
  <c r="J500" i="2"/>
  <c r="B502" i="2"/>
  <c r="I502" i="2"/>
  <c r="J501" i="2"/>
  <c r="B503" i="2"/>
  <c r="I503" i="2"/>
  <c r="J502" i="2"/>
  <c r="B504" i="2"/>
  <c r="I504" i="2"/>
  <c r="J503" i="2"/>
  <c r="B505" i="2"/>
  <c r="I505" i="2"/>
  <c r="J504" i="2"/>
  <c r="B506" i="2"/>
  <c r="I506" i="2"/>
  <c r="J505" i="2"/>
  <c r="B507" i="2"/>
  <c r="I507" i="2"/>
  <c r="J506" i="2"/>
  <c r="B508" i="2"/>
  <c r="I508" i="2"/>
  <c r="J507" i="2"/>
  <c r="B509" i="2"/>
  <c r="I509" i="2"/>
  <c r="J508" i="2"/>
  <c r="B510" i="2"/>
  <c r="I510" i="2"/>
  <c r="J509" i="2"/>
  <c r="B511" i="2"/>
  <c r="I511" i="2"/>
  <c r="J510" i="2"/>
  <c r="B512" i="2"/>
  <c r="I512" i="2"/>
  <c r="J511" i="2"/>
  <c r="B513" i="2"/>
  <c r="I513" i="2"/>
  <c r="J512" i="2"/>
  <c r="B514" i="2"/>
  <c r="I514" i="2"/>
  <c r="J513" i="2"/>
  <c r="B515" i="2"/>
  <c r="I515" i="2"/>
  <c r="J514" i="2"/>
  <c r="B516" i="2"/>
  <c r="I516" i="2"/>
  <c r="J515" i="2"/>
  <c r="B517" i="2"/>
  <c r="I517" i="2"/>
  <c r="J516" i="2"/>
  <c r="B518" i="2"/>
  <c r="I518" i="2"/>
  <c r="J517" i="2"/>
  <c r="B519" i="2"/>
  <c r="I519" i="2"/>
  <c r="J518" i="2"/>
  <c r="B520" i="2"/>
  <c r="I520" i="2"/>
  <c r="J519" i="2"/>
  <c r="B521" i="2"/>
  <c r="I521" i="2"/>
  <c r="J520" i="2"/>
  <c r="B522" i="2"/>
  <c r="I522" i="2"/>
  <c r="J521" i="2"/>
  <c r="B523" i="2"/>
  <c r="I523" i="2"/>
  <c r="J522" i="2"/>
  <c r="B524" i="2"/>
  <c r="I524" i="2"/>
  <c r="J523" i="2"/>
  <c r="B525" i="2"/>
  <c r="I525" i="2"/>
  <c r="J524" i="2"/>
  <c r="B526" i="2"/>
  <c r="I526" i="2"/>
  <c r="J525" i="2"/>
  <c r="B527" i="2"/>
  <c r="I527" i="2"/>
  <c r="J526" i="2"/>
  <c r="B528" i="2"/>
  <c r="I528" i="2"/>
  <c r="J527" i="2"/>
  <c r="B529" i="2"/>
  <c r="I529" i="2"/>
  <c r="J528" i="2"/>
  <c r="B530" i="2"/>
  <c r="I530" i="2"/>
  <c r="J529" i="2"/>
  <c r="B531" i="2"/>
  <c r="I531" i="2"/>
  <c r="J530" i="2"/>
  <c r="B532" i="2"/>
  <c r="I532" i="2"/>
  <c r="J531" i="2"/>
  <c r="B533" i="2"/>
  <c r="I533" i="2"/>
  <c r="J532" i="2"/>
  <c r="B534" i="2"/>
  <c r="I534" i="2"/>
  <c r="J533" i="2"/>
  <c r="B535" i="2"/>
  <c r="I535" i="2"/>
  <c r="J534" i="2"/>
  <c r="B536" i="2"/>
  <c r="I536" i="2"/>
  <c r="J535" i="2"/>
  <c r="B537" i="2"/>
  <c r="I537" i="2"/>
  <c r="J536" i="2"/>
  <c r="B538" i="2"/>
  <c r="I538" i="2"/>
  <c r="J537" i="2"/>
  <c r="B539" i="2"/>
  <c r="I539" i="2"/>
  <c r="J538" i="2"/>
  <c r="B540" i="2"/>
  <c r="I540" i="2"/>
  <c r="J539" i="2"/>
  <c r="B541" i="2"/>
  <c r="I541" i="2"/>
  <c r="J540" i="2"/>
  <c r="B542" i="2"/>
  <c r="I542" i="2"/>
  <c r="J541" i="2"/>
  <c r="B543" i="2"/>
  <c r="I543" i="2"/>
  <c r="J542" i="2"/>
  <c r="B544" i="2"/>
  <c r="I544" i="2"/>
  <c r="J543" i="2"/>
  <c r="B545" i="2"/>
  <c r="I545" i="2"/>
  <c r="J544" i="2"/>
  <c r="B546" i="2"/>
  <c r="I546" i="2"/>
  <c r="J545" i="2"/>
  <c r="B547" i="2"/>
  <c r="I547" i="2"/>
  <c r="J546" i="2"/>
  <c r="B548" i="2"/>
  <c r="I548" i="2"/>
  <c r="J547" i="2"/>
  <c r="B549" i="2"/>
  <c r="I549" i="2"/>
  <c r="J548" i="2"/>
  <c r="B550" i="2"/>
  <c r="I550" i="2"/>
  <c r="J549" i="2"/>
  <c r="B551" i="2"/>
  <c r="I551" i="2"/>
  <c r="J550" i="2"/>
  <c r="B552" i="2"/>
  <c r="I552" i="2"/>
  <c r="J551" i="2"/>
  <c r="B553" i="2"/>
  <c r="I553" i="2"/>
  <c r="J552" i="2"/>
  <c r="B554" i="2"/>
  <c r="I554" i="2"/>
  <c r="J553" i="2"/>
  <c r="B555" i="2"/>
  <c r="I555" i="2"/>
  <c r="J554" i="2"/>
  <c r="B556" i="2"/>
  <c r="I556" i="2"/>
  <c r="J555" i="2"/>
  <c r="B557" i="2"/>
  <c r="I557" i="2"/>
  <c r="J556" i="2"/>
  <c r="B558" i="2"/>
  <c r="I558" i="2"/>
  <c r="J557" i="2"/>
  <c r="B559" i="2"/>
  <c r="I559" i="2"/>
  <c r="J558" i="2"/>
  <c r="B560" i="2"/>
  <c r="I560" i="2"/>
  <c r="J559" i="2"/>
  <c r="B561" i="2"/>
  <c r="I561" i="2"/>
  <c r="J560" i="2"/>
  <c r="B562" i="2"/>
  <c r="I562" i="2"/>
  <c r="J561" i="2"/>
  <c r="B563" i="2"/>
  <c r="I563" i="2"/>
  <c r="J562" i="2"/>
  <c r="B564" i="2"/>
  <c r="I564" i="2"/>
  <c r="J563" i="2"/>
  <c r="B565" i="2"/>
  <c r="I565" i="2"/>
  <c r="J564" i="2"/>
  <c r="B566" i="2"/>
  <c r="I566" i="2"/>
  <c r="J565" i="2"/>
  <c r="B567" i="2"/>
  <c r="I567" i="2"/>
  <c r="J566" i="2"/>
  <c r="B568" i="2"/>
  <c r="I568" i="2"/>
  <c r="J567" i="2"/>
  <c r="B569" i="2"/>
  <c r="I569" i="2"/>
  <c r="J568" i="2"/>
  <c r="B570" i="2"/>
  <c r="I570" i="2"/>
  <c r="J569" i="2"/>
  <c r="B571" i="2"/>
  <c r="I571" i="2"/>
  <c r="J570" i="2"/>
  <c r="B572" i="2"/>
  <c r="I572" i="2"/>
  <c r="J571" i="2"/>
  <c r="B573" i="2"/>
  <c r="I573" i="2"/>
  <c r="J572" i="2"/>
  <c r="B574" i="2"/>
  <c r="I574" i="2"/>
  <c r="J573" i="2"/>
  <c r="B575" i="2"/>
  <c r="I575" i="2"/>
  <c r="J574" i="2"/>
  <c r="B576" i="2"/>
  <c r="I576" i="2"/>
  <c r="J575" i="2"/>
  <c r="B577" i="2"/>
  <c r="I577" i="2"/>
  <c r="J576" i="2"/>
  <c r="B578" i="2"/>
  <c r="I578" i="2"/>
  <c r="J577" i="2"/>
  <c r="B579" i="2"/>
  <c r="I579" i="2"/>
  <c r="J578" i="2"/>
  <c r="B580" i="2"/>
  <c r="I580" i="2"/>
  <c r="J579" i="2"/>
  <c r="B581" i="2"/>
  <c r="I581" i="2"/>
  <c r="J580" i="2"/>
  <c r="B582" i="2"/>
  <c r="I582" i="2"/>
  <c r="J581" i="2"/>
  <c r="B583" i="2"/>
  <c r="I583" i="2"/>
  <c r="J582" i="2"/>
  <c r="B584" i="2"/>
  <c r="I584" i="2"/>
  <c r="J583" i="2"/>
  <c r="B585" i="2"/>
  <c r="I585" i="2"/>
  <c r="J584" i="2"/>
  <c r="B586" i="2"/>
  <c r="I586" i="2"/>
  <c r="J585" i="2"/>
  <c r="J586" i="2"/>
  <c r="B587" i="2"/>
  <c r="I587" i="2"/>
  <c r="J587" i="2"/>
  <c r="B588" i="2"/>
  <c r="I588" i="2"/>
  <c r="B589" i="2"/>
  <c r="I589" i="2"/>
  <c r="J588" i="2"/>
  <c r="B590" i="2"/>
  <c r="I590" i="2"/>
  <c r="J589" i="2"/>
  <c r="J590" i="2"/>
  <c r="B591" i="2"/>
  <c r="I591" i="2"/>
  <c r="B592" i="2"/>
  <c r="I592" i="2"/>
  <c r="J591" i="2"/>
  <c r="B593" i="2"/>
  <c r="I593" i="2"/>
  <c r="J592" i="2"/>
  <c r="J593" i="2"/>
  <c r="B594" i="2"/>
  <c r="I594" i="2"/>
  <c r="J594" i="2"/>
  <c r="B595" i="2"/>
  <c r="I595" i="2"/>
  <c r="J595" i="2"/>
  <c r="B596" i="2"/>
  <c r="I596" i="2"/>
  <c r="J596" i="2"/>
  <c r="B597" i="2"/>
  <c r="I597" i="2"/>
  <c r="J597" i="2"/>
  <c r="B598" i="2"/>
  <c r="I598" i="2"/>
  <c r="J598" i="2"/>
  <c r="B599" i="2"/>
  <c r="I599" i="2"/>
  <c r="B600" i="2"/>
  <c r="I600" i="2"/>
  <c r="J599" i="2"/>
  <c r="J600" i="2"/>
  <c r="B601" i="2"/>
  <c r="I601" i="2"/>
  <c r="B602" i="2"/>
  <c r="I602" i="2"/>
  <c r="J601" i="2"/>
  <c r="J602" i="2"/>
  <c r="B603" i="2"/>
  <c r="I603" i="2"/>
  <c r="B604" i="2"/>
  <c r="I604" i="2"/>
  <c r="J603" i="2"/>
  <c r="B605" i="2"/>
  <c r="I605" i="2"/>
  <c r="J604" i="2"/>
  <c r="B606" i="2"/>
  <c r="I606" i="2"/>
  <c r="J605" i="2"/>
  <c r="B607" i="2"/>
  <c r="I607" i="2"/>
  <c r="J606" i="2"/>
  <c r="J607" i="2"/>
  <c r="B608" i="2"/>
  <c r="I608" i="2"/>
  <c r="B609" i="2"/>
  <c r="I609" i="2"/>
  <c r="J608" i="2"/>
  <c r="B610" i="2"/>
  <c r="I610" i="2"/>
  <c r="J609" i="2"/>
  <c r="B611" i="2"/>
  <c r="I611" i="2"/>
  <c r="J610" i="2"/>
  <c r="B612" i="2"/>
  <c r="I612" i="2"/>
  <c r="J611" i="2"/>
  <c r="B613" i="2"/>
  <c r="I613" i="2"/>
  <c r="J612" i="2"/>
  <c r="B614" i="2"/>
  <c r="I614" i="2"/>
  <c r="J613" i="2"/>
  <c r="B615" i="2"/>
  <c r="I615" i="2"/>
  <c r="J614" i="2"/>
  <c r="B616" i="2"/>
  <c r="I616" i="2"/>
  <c r="J615" i="2"/>
  <c r="B617" i="2"/>
  <c r="I617" i="2"/>
  <c r="J616" i="2"/>
  <c r="B618" i="2"/>
  <c r="I618" i="2"/>
  <c r="J617" i="2"/>
  <c r="B619" i="2"/>
  <c r="I619" i="2"/>
  <c r="J618" i="2"/>
  <c r="B620" i="2"/>
  <c r="I620" i="2"/>
  <c r="J619" i="2"/>
  <c r="B621" i="2"/>
  <c r="I621" i="2"/>
  <c r="J620" i="2"/>
  <c r="B622" i="2"/>
  <c r="I622" i="2"/>
  <c r="J621" i="2"/>
  <c r="B623" i="2"/>
  <c r="I623" i="2"/>
  <c r="J622" i="2"/>
  <c r="B624" i="2"/>
  <c r="I624" i="2"/>
  <c r="J623" i="2"/>
  <c r="B625" i="2"/>
  <c r="I625" i="2"/>
  <c r="J624" i="2"/>
  <c r="B626" i="2"/>
  <c r="I626" i="2"/>
  <c r="J625" i="2"/>
  <c r="B627" i="2"/>
  <c r="I627" i="2"/>
  <c r="J626" i="2"/>
  <c r="B628" i="2"/>
  <c r="I628" i="2"/>
  <c r="J627" i="2"/>
  <c r="B629" i="2"/>
  <c r="I629" i="2"/>
  <c r="J628" i="2"/>
  <c r="B630" i="2"/>
  <c r="I630" i="2"/>
  <c r="J629" i="2"/>
  <c r="B631" i="2"/>
  <c r="I631" i="2"/>
  <c r="J630" i="2"/>
  <c r="B632" i="2"/>
  <c r="I632" i="2"/>
  <c r="J631" i="2"/>
  <c r="B633" i="2"/>
  <c r="I633" i="2"/>
  <c r="J632" i="2"/>
  <c r="B634" i="2"/>
  <c r="I634" i="2"/>
  <c r="J633" i="2"/>
  <c r="B635" i="2"/>
  <c r="I635" i="2"/>
  <c r="J634" i="2"/>
  <c r="B636" i="2"/>
  <c r="I636" i="2"/>
  <c r="J635" i="2"/>
  <c r="B637" i="2"/>
  <c r="I637" i="2"/>
  <c r="J636" i="2"/>
  <c r="B638" i="2"/>
  <c r="I638" i="2"/>
  <c r="J637" i="2"/>
  <c r="B639" i="2"/>
  <c r="I639" i="2"/>
  <c r="J638" i="2"/>
  <c r="B640" i="2"/>
  <c r="I640" i="2"/>
  <c r="J639" i="2"/>
  <c r="B641" i="2"/>
  <c r="I641" i="2"/>
  <c r="J640" i="2"/>
  <c r="B642" i="2"/>
  <c r="I642" i="2"/>
  <c r="J641" i="2"/>
  <c r="B643" i="2"/>
  <c r="I643" i="2"/>
  <c r="J642" i="2"/>
  <c r="B644" i="2"/>
  <c r="I644" i="2"/>
  <c r="J643" i="2"/>
  <c r="J644" i="2"/>
  <c r="B645" i="2"/>
  <c r="I645" i="2"/>
  <c r="B646" i="2"/>
  <c r="I646" i="2"/>
  <c r="J645" i="2"/>
  <c r="B647" i="2"/>
  <c r="I647" i="2"/>
  <c r="J646" i="2"/>
  <c r="J647" i="2"/>
  <c r="B648" i="2"/>
  <c r="I648" i="2"/>
  <c r="B649" i="2"/>
  <c r="I649" i="2"/>
  <c r="J648" i="2"/>
  <c r="B650" i="2"/>
  <c r="I650" i="2"/>
  <c r="J649" i="2"/>
  <c r="B651" i="2"/>
  <c r="I651" i="2"/>
  <c r="J650" i="2"/>
  <c r="J651" i="2"/>
  <c r="B652" i="2"/>
  <c r="I652" i="2"/>
  <c r="B653" i="2"/>
  <c r="I653" i="2"/>
  <c r="J652" i="2"/>
  <c r="B654" i="2"/>
  <c r="I654" i="2"/>
  <c r="J653" i="2"/>
  <c r="J654" i="2"/>
  <c r="B655" i="2"/>
  <c r="I655" i="2"/>
  <c r="B656" i="2"/>
  <c r="I656" i="2"/>
  <c r="J655" i="2"/>
  <c r="J656" i="2"/>
  <c r="B657" i="2"/>
  <c r="I657" i="2"/>
  <c r="J657" i="2"/>
  <c r="B658" i="2"/>
  <c r="I658" i="2"/>
  <c r="J658" i="2"/>
  <c r="B659" i="2"/>
  <c r="I659" i="2"/>
  <c r="B660" i="2"/>
  <c r="I660" i="2"/>
  <c r="J659" i="2"/>
  <c r="B661" i="2"/>
  <c r="I661" i="2"/>
  <c r="J660" i="2"/>
  <c r="J661" i="2"/>
  <c r="B662" i="2"/>
  <c r="I662" i="2"/>
  <c r="J662" i="2"/>
  <c r="B663" i="2"/>
  <c r="I663" i="2"/>
  <c r="B664" i="2"/>
  <c r="I664" i="2"/>
  <c r="J663" i="2"/>
  <c r="J664" i="2"/>
  <c r="B665" i="2"/>
  <c r="I665" i="2"/>
  <c r="J665" i="2"/>
  <c r="B666" i="2"/>
  <c r="I666" i="2"/>
  <c r="B667" i="2"/>
  <c r="I667" i="2"/>
  <c r="J666" i="2"/>
  <c r="B668" i="2"/>
  <c r="I668" i="2"/>
  <c r="J667" i="2"/>
  <c r="J668" i="2"/>
  <c r="B669" i="2"/>
  <c r="I669" i="2"/>
  <c r="B670" i="2"/>
  <c r="I670" i="2"/>
  <c r="J669" i="2"/>
  <c r="J670" i="2"/>
  <c r="B671" i="2"/>
  <c r="I671" i="2"/>
  <c r="J671" i="2"/>
  <c r="B672" i="2"/>
  <c r="I672" i="2"/>
  <c r="B673" i="2"/>
  <c r="I673" i="2"/>
  <c r="J672" i="2"/>
  <c r="B674" i="2"/>
  <c r="I674" i="2"/>
  <c r="J673" i="2"/>
  <c r="J674" i="2"/>
  <c r="B675" i="2"/>
  <c r="I675" i="2"/>
  <c r="B676" i="2"/>
  <c r="I676" i="2"/>
  <c r="J675" i="2"/>
  <c r="B677" i="2"/>
  <c r="I677" i="2"/>
  <c r="J676" i="2"/>
  <c r="B678" i="2"/>
  <c r="I678" i="2"/>
  <c r="J677" i="2"/>
  <c r="J678" i="2"/>
  <c r="B679" i="2"/>
  <c r="I679" i="2"/>
  <c r="B680" i="2"/>
  <c r="I680" i="2"/>
  <c r="J679" i="2"/>
  <c r="B681" i="2"/>
  <c r="I681" i="2"/>
  <c r="J680" i="2"/>
  <c r="J681" i="2"/>
  <c r="B682" i="2"/>
  <c r="I682" i="2"/>
  <c r="B683" i="2"/>
  <c r="I683" i="2"/>
  <c r="J682" i="2"/>
  <c r="B684" i="2"/>
  <c r="I684" i="2"/>
  <c r="J683" i="2"/>
  <c r="J684" i="2"/>
  <c r="B685" i="2"/>
  <c r="I685" i="2"/>
  <c r="B686" i="2"/>
  <c r="I686" i="2"/>
  <c r="J685" i="2"/>
  <c r="J686" i="2"/>
  <c r="B687" i="2"/>
  <c r="I687" i="2"/>
  <c r="B688" i="2"/>
  <c r="I688" i="2"/>
  <c r="J687" i="2"/>
  <c r="J688" i="2"/>
  <c r="B689" i="2"/>
  <c r="I689" i="2"/>
  <c r="J689" i="2"/>
  <c r="B690" i="2"/>
  <c r="I690" i="2"/>
  <c r="J690" i="2"/>
  <c r="B691" i="2"/>
  <c r="I691" i="2"/>
  <c r="B692" i="2"/>
  <c r="I692" i="2"/>
  <c r="J691" i="2"/>
  <c r="J692" i="2"/>
  <c r="B693" i="2"/>
  <c r="I693" i="2"/>
  <c r="B694" i="2"/>
  <c r="I694" i="2"/>
  <c r="J693" i="2"/>
  <c r="J694" i="2"/>
  <c r="B695" i="2"/>
  <c r="I695" i="2"/>
  <c r="B696" i="2"/>
  <c r="I696" i="2"/>
  <c r="J695" i="2"/>
  <c r="J696" i="2"/>
  <c r="B697" i="2"/>
  <c r="I697" i="2"/>
  <c r="B698" i="2"/>
  <c r="I698" i="2"/>
  <c r="J697" i="2"/>
  <c r="J698" i="2"/>
  <c r="B699" i="2"/>
  <c r="I699" i="2"/>
  <c r="B700" i="2"/>
  <c r="I700" i="2"/>
  <c r="J699" i="2"/>
  <c r="J700" i="2"/>
  <c r="B701" i="2"/>
  <c r="I701" i="2"/>
  <c r="J701" i="2"/>
  <c r="B702" i="2"/>
  <c r="I702" i="2"/>
  <c r="B703" i="2"/>
  <c r="I703" i="2"/>
  <c r="J702" i="2"/>
  <c r="J703" i="2"/>
  <c r="B704" i="2"/>
  <c r="I704" i="2"/>
  <c r="B705" i="2"/>
  <c r="I705" i="2"/>
  <c r="J704" i="2"/>
  <c r="J705" i="2"/>
  <c r="B706" i="2"/>
  <c r="I706" i="2"/>
  <c r="B707" i="2"/>
  <c r="I707" i="2"/>
  <c r="J706" i="2"/>
  <c r="J707" i="2"/>
  <c r="B708" i="2"/>
  <c r="I708" i="2"/>
  <c r="B709" i="2"/>
  <c r="I709" i="2"/>
  <c r="J708" i="2"/>
  <c r="J709" i="2"/>
  <c r="B710" i="2"/>
  <c r="I710" i="2"/>
  <c r="B711" i="2"/>
  <c r="I711" i="2"/>
  <c r="J710" i="2"/>
  <c r="B712" i="2"/>
  <c r="I712" i="2"/>
  <c r="J711" i="2"/>
  <c r="J712" i="2"/>
  <c r="B713" i="2"/>
  <c r="I713" i="2"/>
  <c r="J713" i="2"/>
  <c r="B714" i="2"/>
  <c r="I714" i="2"/>
  <c r="B715" i="2"/>
  <c r="I715" i="2"/>
  <c r="J714" i="2"/>
  <c r="J715" i="2"/>
  <c r="B716" i="2"/>
  <c r="I716" i="2"/>
  <c r="J716" i="2"/>
  <c r="B717" i="2"/>
  <c r="I717" i="2"/>
  <c r="J717" i="2"/>
  <c r="B718" i="2"/>
  <c r="I718" i="2"/>
  <c r="B719" i="2"/>
  <c r="I719" i="2"/>
  <c r="J718" i="2"/>
  <c r="B720" i="2"/>
  <c r="I720" i="2"/>
  <c r="J719" i="2"/>
  <c r="J720" i="2"/>
  <c r="B721" i="2"/>
  <c r="I721" i="2"/>
  <c r="B722" i="2"/>
  <c r="I722" i="2"/>
  <c r="J721" i="2"/>
  <c r="B723" i="2"/>
  <c r="I723" i="2"/>
  <c r="J722" i="2"/>
  <c r="J723" i="2"/>
  <c r="B724" i="2"/>
  <c r="I724" i="2"/>
  <c r="B725" i="2"/>
  <c r="I725" i="2"/>
  <c r="J724" i="2"/>
  <c r="B726" i="2"/>
  <c r="I726" i="2"/>
  <c r="J725" i="2"/>
  <c r="J726" i="2"/>
  <c r="B727" i="2"/>
  <c r="I727" i="2"/>
  <c r="B728" i="2"/>
  <c r="I728" i="2"/>
  <c r="J727" i="2"/>
  <c r="J728" i="2"/>
  <c r="B729" i="2"/>
  <c r="I729" i="2"/>
  <c r="B730" i="2"/>
  <c r="I730" i="2"/>
  <c r="J729" i="2"/>
  <c r="B731" i="2"/>
  <c r="I731" i="2"/>
  <c r="J730" i="2"/>
  <c r="J731" i="2"/>
  <c r="B732" i="2"/>
  <c r="I732" i="2"/>
  <c r="B733" i="2"/>
  <c r="I733" i="2"/>
  <c r="J732" i="2"/>
  <c r="J733" i="2"/>
  <c r="B734" i="2"/>
  <c r="I734" i="2"/>
  <c r="J734" i="2"/>
  <c r="B735" i="2"/>
  <c r="I735" i="2"/>
  <c r="J735" i="2"/>
  <c r="B736" i="2"/>
  <c r="I736" i="2"/>
  <c r="B737" i="2"/>
  <c r="I737" i="2"/>
  <c r="J736" i="2"/>
  <c r="J737" i="2"/>
  <c r="B738" i="2"/>
  <c r="I738" i="2"/>
  <c r="J738" i="2"/>
  <c r="B739" i="2"/>
  <c r="I739" i="2"/>
  <c r="J739" i="2"/>
  <c r="B740" i="2"/>
  <c r="I740" i="2"/>
  <c r="B741" i="2"/>
  <c r="I741" i="2"/>
  <c r="J740" i="2"/>
  <c r="J741" i="2"/>
  <c r="B742" i="2"/>
  <c r="I742" i="2"/>
  <c r="J742" i="2"/>
  <c r="B743" i="2"/>
  <c r="I743" i="2"/>
  <c r="J743" i="2"/>
  <c r="B744" i="2"/>
  <c r="I744" i="2"/>
  <c r="J744" i="2"/>
  <c r="B745" i="2"/>
  <c r="I745" i="2"/>
  <c r="J745" i="2"/>
  <c r="B746" i="2"/>
  <c r="I746" i="2"/>
  <c r="B747" i="2"/>
  <c r="I747" i="2"/>
  <c r="J746" i="2"/>
  <c r="J747" i="2"/>
  <c r="B748" i="2"/>
  <c r="I748" i="2"/>
  <c r="B749" i="2"/>
  <c r="I749" i="2"/>
  <c r="J748" i="2"/>
  <c r="B750" i="2"/>
  <c r="I750" i="2"/>
  <c r="J749" i="2"/>
  <c r="J750" i="2"/>
  <c r="B751" i="2"/>
  <c r="I751" i="2"/>
  <c r="B752" i="2"/>
  <c r="I752" i="2"/>
  <c r="J751" i="2"/>
  <c r="J752" i="2"/>
  <c r="B753" i="2"/>
  <c r="I753" i="2"/>
  <c r="B754" i="2"/>
  <c r="I754" i="2"/>
  <c r="J753" i="2"/>
  <c r="J754" i="2"/>
  <c r="B755" i="2"/>
  <c r="I755" i="2"/>
  <c r="J755" i="2"/>
  <c r="B756" i="2"/>
  <c r="I756" i="2"/>
  <c r="B757" i="2"/>
  <c r="I757" i="2"/>
  <c r="J756" i="2"/>
  <c r="J757" i="2"/>
  <c r="B758" i="2"/>
  <c r="I758" i="2"/>
  <c r="B759" i="2"/>
  <c r="I759" i="2"/>
  <c r="J758" i="2"/>
  <c r="J759" i="2"/>
  <c r="B760" i="2"/>
  <c r="I760" i="2"/>
  <c r="B761" i="2"/>
  <c r="I761" i="2"/>
  <c r="J760" i="2"/>
  <c r="J761" i="2"/>
  <c r="B762" i="2"/>
  <c r="I762" i="2"/>
  <c r="B763" i="2"/>
  <c r="I763" i="2"/>
  <c r="J762" i="2"/>
  <c r="J763" i="2"/>
  <c r="B764" i="2"/>
  <c r="I764" i="2"/>
  <c r="B765" i="2"/>
  <c r="I765" i="2"/>
  <c r="J764" i="2"/>
  <c r="J765" i="2"/>
  <c r="B766" i="2"/>
  <c r="I766" i="2"/>
  <c r="B767" i="2"/>
  <c r="I767" i="2"/>
  <c r="J766" i="2"/>
  <c r="J767" i="2"/>
  <c r="B768" i="2"/>
  <c r="I768" i="2"/>
  <c r="B769" i="2"/>
  <c r="I769" i="2"/>
  <c r="J768" i="2"/>
  <c r="B770" i="2"/>
  <c r="I770" i="2"/>
  <c r="J769" i="2"/>
  <c r="J770" i="2"/>
  <c r="B771" i="2"/>
  <c r="I771" i="2"/>
  <c r="J771" i="2"/>
  <c r="B772" i="2"/>
  <c r="I772" i="2"/>
  <c r="B773" i="2"/>
  <c r="I773" i="2"/>
  <c r="J772" i="2"/>
  <c r="J773" i="2"/>
  <c r="B774" i="2"/>
  <c r="I774" i="2"/>
  <c r="B775" i="2"/>
  <c r="I775" i="2"/>
  <c r="J774" i="2"/>
  <c r="J775" i="2"/>
  <c r="B776" i="2"/>
  <c r="I776" i="2"/>
  <c r="B777" i="2"/>
  <c r="I777" i="2"/>
  <c r="J776" i="2"/>
  <c r="J777" i="2"/>
  <c r="B778" i="2"/>
  <c r="I778" i="2"/>
  <c r="B779" i="2"/>
  <c r="I779" i="2"/>
  <c r="J778" i="2"/>
  <c r="J779" i="2"/>
  <c r="B780" i="2"/>
  <c r="I780" i="2"/>
  <c r="B781" i="2"/>
  <c r="I781" i="2"/>
  <c r="J780" i="2"/>
  <c r="B782" i="2"/>
  <c r="I782" i="2"/>
  <c r="J781" i="2"/>
  <c r="J782" i="2"/>
  <c r="B783" i="2"/>
  <c r="I783" i="2"/>
  <c r="B784" i="2"/>
  <c r="I784" i="2"/>
  <c r="J783" i="2"/>
  <c r="B785" i="2"/>
  <c r="I785" i="2"/>
  <c r="J784" i="2"/>
  <c r="J785" i="2"/>
  <c r="B786" i="2"/>
  <c r="I786" i="2"/>
  <c r="B787" i="2"/>
  <c r="I787" i="2"/>
  <c r="J786" i="2"/>
  <c r="J787" i="2"/>
  <c r="B788" i="2"/>
  <c r="I788" i="2"/>
  <c r="B789" i="2"/>
  <c r="I789" i="2"/>
  <c r="J788" i="2"/>
  <c r="B790" i="2"/>
  <c r="I790" i="2"/>
  <c r="J789" i="2"/>
  <c r="J790" i="2"/>
  <c r="B791" i="2"/>
  <c r="I791" i="2"/>
  <c r="J791" i="2"/>
  <c r="B792" i="2"/>
  <c r="I792" i="2"/>
  <c r="B793" i="2"/>
  <c r="I793" i="2"/>
  <c r="J792" i="2"/>
  <c r="J793" i="2"/>
  <c r="B794" i="2"/>
  <c r="I794" i="2"/>
  <c r="B795" i="2"/>
  <c r="I795" i="2"/>
  <c r="J794" i="2"/>
  <c r="B796" i="2"/>
  <c r="I796" i="2"/>
  <c r="J795" i="2"/>
  <c r="J796" i="2"/>
  <c r="B797" i="2"/>
  <c r="I797" i="2"/>
  <c r="B798" i="2"/>
  <c r="I798" i="2"/>
  <c r="J797" i="2"/>
  <c r="J798" i="2"/>
  <c r="B799" i="2"/>
  <c r="I799" i="2"/>
  <c r="J799" i="2"/>
  <c r="B800" i="2"/>
  <c r="I800" i="2"/>
  <c r="J800" i="2"/>
  <c r="B801" i="2"/>
  <c r="I801" i="2"/>
  <c r="B802" i="2"/>
  <c r="I802" i="2"/>
  <c r="J801" i="2"/>
  <c r="J802" i="2"/>
  <c r="B803" i="2"/>
  <c r="I803" i="2"/>
  <c r="B804" i="2"/>
  <c r="I804" i="2"/>
  <c r="J803" i="2"/>
  <c r="B805" i="2"/>
  <c r="I805" i="2"/>
  <c r="J804" i="2"/>
  <c r="J805" i="2"/>
  <c r="B806" i="2"/>
  <c r="I806" i="2"/>
  <c r="J806" i="2"/>
  <c r="B807" i="2"/>
  <c r="I807" i="2"/>
  <c r="J807" i="2"/>
  <c r="B808" i="2"/>
  <c r="I808" i="2"/>
  <c r="J808" i="2"/>
  <c r="B809" i="2"/>
  <c r="I809" i="2"/>
  <c r="B810" i="2"/>
  <c r="I810" i="2"/>
  <c r="J809" i="2"/>
  <c r="B811" i="2"/>
  <c r="I811" i="2"/>
  <c r="J810" i="2"/>
  <c r="J811" i="2"/>
  <c r="B812" i="2"/>
  <c r="I812" i="2"/>
  <c r="B813" i="2"/>
  <c r="I813" i="2"/>
  <c r="J812" i="2"/>
  <c r="B814" i="2"/>
  <c r="I814" i="2"/>
  <c r="J813" i="2"/>
  <c r="J814" i="2"/>
  <c r="B815" i="2"/>
  <c r="I815" i="2"/>
  <c r="B816" i="2"/>
  <c r="I816" i="2"/>
  <c r="J815" i="2"/>
  <c r="J816" i="2"/>
  <c r="B817" i="2"/>
  <c r="I817" i="2"/>
  <c r="B818" i="2"/>
  <c r="I818" i="2"/>
  <c r="J817" i="2"/>
  <c r="J818" i="2"/>
  <c r="B819" i="2"/>
  <c r="I819" i="2"/>
  <c r="B820" i="2"/>
  <c r="I820" i="2"/>
  <c r="J819" i="2"/>
  <c r="J820" i="2"/>
  <c r="B821" i="2"/>
  <c r="I821" i="2"/>
  <c r="B822" i="2"/>
  <c r="I822" i="2"/>
  <c r="J821" i="2"/>
  <c r="B823" i="2"/>
  <c r="I823" i="2"/>
  <c r="J822" i="2"/>
  <c r="J823" i="2"/>
  <c r="B824" i="2"/>
  <c r="I824" i="2"/>
  <c r="J824" i="2"/>
  <c r="B825" i="2"/>
  <c r="I825" i="2"/>
  <c r="B826" i="2"/>
  <c r="I826" i="2"/>
  <c r="J825" i="2"/>
  <c r="B827" i="2"/>
  <c r="I827" i="2"/>
  <c r="J826" i="2"/>
  <c r="J827" i="2"/>
  <c r="B828" i="2"/>
  <c r="I828" i="2"/>
  <c r="B829" i="2"/>
  <c r="I829" i="2"/>
  <c r="J828" i="2"/>
  <c r="B830" i="2"/>
  <c r="I830" i="2"/>
  <c r="J829" i="2"/>
  <c r="J830" i="2"/>
  <c r="B831" i="2"/>
  <c r="I831" i="2"/>
  <c r="B832" i="2"/>
  <c r="I832" i="2"/>
  <c r="J831" i="2"/>
  <c r="J832" i="2"/>
  <c r="B833" i="2"/>
  <c r="I833" i="2"/>
  <c r="B834" i="2"/>
  <c r="I834" i="2"/>
  <c r="J833" i="2"/>
  <c r="J834" i="2"/>
  <c r="B835" i="2"/>
  <c r="I835" i="2"/>
  <c r="J835" i="2"/>
  <c r="B836" i="2"/>
  <c r="I836" i="2"/>
  <c r="B837" i="2"/>
  <c r="I837" i="2"/>
  <c r="J836" i="2"/>
  <c r="J837" i="2"/>
  <c r="B838" i="2"/>
  <c r="I838" i="2"/>
  <c r="J838" i="2"/>
  <c r="B839" i="2"/>
  <c r="I839" i="2"/>
  <c r="B840" i="2"/>
  <c r="I840" i="2"/>
  <c r="J839" i="2"/>
  <c r="J840" i="2"/>
  <c r="B841" i="2"/>
  <c r="I841" i="2"/>
  <c r="J841" i="2"/>
  <c r="B842" i="2"/>
  <c r="I842" i="2"/>
  <c r="B843" i="2"/>
  <c r="I843" i="2"/>
  <c r="J842" i="2"/>
  <c r="B844" i="2"/>
  <c r="I844" i="2"/>
  <c r="J843" i="2"/>
  <c r="J844" i="2"/>
  <c r="B845" i="2"/>
  <c r="I845" i="2"/>
  <c r="B846" i="2"/>
  <c r="I846" i="2"/>
  <c r="J845" i="2"/>
  <c r="B847" i="2"/>
  <c r="I847" i="2"/>
  <c r="J846" i="2"/>
  <c r="J847" i="2"/>
  <c r="B848" i="2"/>
  <c r="I848" i="2"/>
  <c r="B849" i="2"/>
  <c r="I849" i="2"/>
  <c r="J848" i="2"/>
  <c r="B850" i="2"/>
  <c r="I850" i="2"/>
  <c r="J849" i="2"/>
  <c r="J850" i="2"/>
  <c r="B851" i="2"/>
  <c r="I851" i="2"/>
  <c r="B852" i="2"/>
  <c r="I852" i="2"/>
  <c r="J851" i="2"/>
  <c r="J852" i="2"/>
  <c r="B853" i="2"/>
  <c r="I853" i="2"/>
  <c r="J853" i="2"/>
  <c r="B854" i="2"/>
  <c r="I854" i="2"/>
  <c r="B855" i="2"/>
  <c r="I855" i="2"/>
  <c r="J854" i="2"/>
  <c r="B856" i="2"/>
  <c r="I856" i="2"/>
  <c r="J855" i="2"/>
  <c r="J856" i="2"/>
  <c r="B857" i="2"/>
  <c r="I857" i="2"/>
  <c r="B858" i="2"/>
  <c r="I858" i="2"/>
  <c r="J857" i="2"/>
  <c r="J858" i="2"/>
  <c r="B859" i="2"/>
  <c r="I859" i="2"/>
  <c r="B860" i="2"/>
  <c r="I860" i="2"/>
  <c r="J859" i="2"/>
  <c r="B861" i="2"/>
  <c r="I861" i="2"/>
  <c r="J860" i="2"/>
  <c r="J861" i="2"/>
  <c r="B862" i="2"/>
  <c r="J862" i="2"/>
  <c r="I862" i="2"/>
  <c r="H22" i="78"/>
  <c r="H18" i="78"/>
  <c r="H19" i="78"/>
  <c r="H17" i="78"/>
  <c r="H20" i="78"/>
  <c r="H21" i="78"/>
  <c r="H12" i="78" a="1"/>
  <c r="H12" i="78"/>
  <c r="L8" i="78" a="1"/>
  <c r="L8" i="78"/>
  <c r="L13" i="78" a="1"/>
  <c r="L13" i="78"/>
  <c r="L10" i="78" a="1"/>
  <c r="L10" i="78"/>
  <c r="D10" i="78" a="1"/>
  <c r="D10" i="78"/>
  <c r="D9" i="78" a="1"/>
  <c r="D9" i="78"/>
  <c r="H8" i="78" a="1"/>
  <c r="H8" i="78"/>
  <c r="D11" i="78" a="1"/>
  <c r="D11" i="78"/>
  <c r="D6" i="78" a="1"/>
  <c r="D6" i="78"/>
  <c r="H13" i="78" a="1"/>
  <c r="H13" i="78"/>
  <c r="H10" i="78" a="1"/>
  <c r="H10" i="78"/>
  <c r="D12" i="78" a="1"/>
  <c r="D12" i="78"/>
  <c r="L7" i="78" a="1"/>
  <c r="L7" i="78"/>
  <c r="D13" i="78" a="1"/>
  <c r="D13" i="78"/>
  <c r="L6" i="78" a="1"/>
  <c r="L6" i="78"/>
  <c r="D8" i="78" a="1"/>
  <c r="D8" i="78"/>
  <c r="H7" i="78" a="1"/>
  <c r="H7" i="78"/>
  <c r="L9" i="78" a="1"/>
  <c r="L9" i="78"/>
  <c r="H11" i="78" a="1"/>
  <c r="H11" i="78"/>
  <c r="L11" i="78" a="1"/>
  <c r="L11" i="78"/>
  <c r="D14" i="78" a="1"/>
  <c r="D14" i="78"/>
  <c r="H6" i="78" a="1"/>
  <c r="H6" i="78"/>
  <c r="H9" i="78" a="1"/>
  <c r="H9" i="78"/>
  <c r="L12" i="78" a="1"/>
  <c r="L12" i="78"/>
  <c r="D7" i="78" a="1"/>
  <c r="D7" i="78"/>
</calcChain>
</file>

<file path=xl/sharedStrings.xml><?xml version="1.0" encoding="utf-8"?>
<sst xmlns="http://schemas.openxmlformats.org/spreadsheetml/2006/main" count="13885" uniqueCount="721">
  <si>
    <t>Базовое образование (учебное заведение)</t>
  </si>
  <si>
    <t>Форма получения образования</t>
  </si>
  <si>
    <t>Специальность</t>
  </si>
  <si>
    <t>Гражданство</t>
  </si>
  <si>
    <t>пол</t>
  </si>
  <si>
    <t>№п/п</t>
  </si>
  <si>
    <t>Дата заявления</t>
  </si>
  <si>
    <t>Пол</t>
  </si>
  <si>
    <t>№ личного дела</t>
  </si>
  <si>
    <t>Дата рождения</t>
  </si>
  <si>
    <t>№ и дата приказа о зачислении</t>
  </si>
  <si>
    <t>№ экз.листа</t>
  </si>
  <si>
    <t>Особые успехи в учении</t>
  </si>
  <si>
    <t>Копия документа об образовании</t>
  </si>
  <si>
    <t>Оригинал документа об образовании</t>
  </si>
  <si>
    <t>Фото (кол-во)</t>
  </si>
  <si>
    <t>Мед.справка Ф086</t>
  </si>
  <si>
    <t>Иностранный язык</t>
  </si>
  <si>
    <t>Вступительное испытание (балл) (1)</t>
  </si>
  <si>
    <t>Средний балл документа об образовании (2)</t>
  </si>
  <si>
    <t>Сумма баллов (1+2+3)</t>
  </si>
  <si>
    <t>Сумма баллов (1+2)</t>
  </si>
  <si>
    <t>Нуждаемость в общежитии</t>
  </si>
  <si>
    <t>Район, Омск, Иногородние, Иностранцы</t>
  </si>
  <si>
    <t>№ и дата договора подгот.курсов</t>
  </si>
  <si>
    <t>Замечания по л.д.</t>
  </si>
  <si>
    <t>СПО впервые / не впервые</t>
  </si>
  <si>
    <t>Оплата (сумма и № квитанции)</t>
  </si>
  <si>
    <t>Средний балл профильных предметов (3)</t>
  </si>
  <si>
    <t>Оплата на коммерческую основу</t>
  </si>
  <si>
    <t>очная</t>
  </si>
  <si>
    <t>ж</t>
  </si>
  <si>
    <t>впервые</t>
  </si>
  <si>
    <t>нет</t>
  </si>
  <si>
    <t>заочная</t>
  </si>
  <si>
    <t>НПО</t>
  </si>
  <si>
    <t>очно-заочная</t>
  </si>
  <si>
    <t>м</t>
  </si>
  <si>
    <t>ВПО</t>
  </si>
  <si>
    <t>не впервые</t>
  </si>
  <si>
    <t>СПО</t>
  </si>
  <si>
    <t>Общий итог</t>
  </si>
  <si>
    <t>РАНЖИРОВАННЫЕ СПИСКИ</t>
  </si>
  <si>
    <r>
      <t xml:space="preserve">вид: </t>
    </r>
    <r>
      <rPr>
        <b/>
        <sz val="12"/>
        <color indexed="8"/>
        <rFont val="Times New Roman"/>
        <family val="1"/>
        <charset val="204"/>
      </rPr>
      <t>Национальные инструменты народов России</t>
    </r>
  </si>
  <si>
    <r>
      <t xml:space="preserve">форма обучения: </t>
    </r>
    <r>
      <rPr>
        <b/>
        <sz val="12"/>
        <color indexed="8"/>
        <rFont val="Times New Roman"/>
        <family val="1"/>
        <charset val="204"/>
      </rPr>
      <t>очная</t>
    </r>
  </si>
  <si>
    <r>
      <t xml:space="preserve">специальность: </t>
    </r>
    <r>
      <rPr>
        <b/>
        <sz val="12"/>
        <color indexed="8"/>
        <rFont val="Times New Roman"/>
        <family val="1"/>
        <charset val="204"/>
      </rPr>
      <t>Инструментальное исполнительство (по видам)</t>
    </r>
  </si>
  <si>
    <r>
      <t xml:space="preserve">специальность: </t>
    </r>
    <r>
      <rPr>
        <b/>
        <sz val="12"/>
        <color indexed="8"/>
        <rFont val="Times New Roman"/>
        <family val="1"/>
        <charset val="204"/>
      </rPr>
      <t>Музыкальное искусство эстрады</t>
    </r>
  </si>
  <si>
    <r>
      <t xml:space="preserve">вид: </t>
    </r>
    <r>
      <rPr>
        <b/>
        <sz val="12"/>
        <color indexed="8"/>
        <rFont val="Times New Roman"/>
        <family val="1"/>
        <charset val="204"/>
      </rPr>
      <t>Инструменты эстрадного оркестра</t>
    </r>
  </si>
  <si>
    <r>
      <t xml:space="preserve">вид: </t>
    </r>
    <r>
      <rPr>
        <b/>
        <sz val="12"/>
        <color indexed="8"/>
        <rFont val="Times New Roman"/>
        <family val="1"/>
        <charset val="204"/>
      </rPr>
      <t>Эстрадное пение</t>
    </r>
  </si>
  <si>
    <r>
      <t xml:space="preserve">специальность: </t>
    </r>
    <r>
      <rPr>
        <b/>
        <sz val="12"/>
        <color indexed="8"/>
        <rFont val="Times New Roman"/>
        <family val="1"/>
        <charset val="204"/>
      </rPr>
      <t>Сольное и хоровое народное пение</t>
    </r>
  </si>
  <si>
    <r>
      <t xml:space="preserve">специальность: </t>
    </r>
    <r>
      <rPr>
        <b/>
        <sz val="12"/>
        <color indexed="8"/>
        <rFont val="Times New Roman"/>
        <family val="1"/>
        <charset val="204"/>
      </rPr>
      <t>Декоративно-прикладное искусство и народные промыслы</t>
    </r>
  </si>
  <si>
    <r>
      <t xml:space="preserve">вид: </t>
    </r>
    <r>
      <rPr>
        <b/>
        <sz val="12"/>
        <color indexed="8"/>
        <rFont val="Times New Roman"/>
        <family val="1"/>
        <charset val="204"/>
      </rPr>
      <t>Художественная обработка дерева</t>
    </r>
  </si>
  <si>
    <r>
      <t xml:space="preserve">специальность: </t>
    </r>
    <r>
      <rPr>
        <b/>
        <sz val="12"/>
        <color indexed="8"/>
        <rFont val="Times New Roman"/>
        <family val="1"/>
        <charset val="204"/>
      </rPr>
      <t>Живопись</t>
    </r>
  </si>
  <si>
    <r>
      <t xml:space="preserve">вид: </t>
    </r>
    <r>
      <rPr>
        <b/>
        <sz val="12"/>
        <color indexed="8"/>
        <rFont val="Times New Roman"/>
        <family val="1"/>
        <charset val="204"/>
      </rPr>
      <t>Театрально-декорационная живопись</t>
    </r>
  </si>
  <si>
    <r>
      <t xml:space="preserve">специальность: </t>
    </r>
    <r>
      <rPr>
        <b/>
        <sz val="12"/>
        <color indexed="8"/>
        <rFont val="Times New Roman"/>
        <family val="1"/>
        <charset val="204"/>
      </rPr>
      <t>Социально-культурная деятельность</t>
    </r>
  </si>
  <si>
    <r>
      <t xml:space="preserve">вид: </t>
    </r>
    <r>
      <rPr>
        <b/>
        <sz val="12"/>
        <color indexed="8"/>
        <rFont val="Times New Roman"/>
        <family val="1"/>
        <charset val="204"/>
      </rPr>
      <t>Организация культурно-досуговой деятельности</t>
    </r>
  </si>
  <si>
    <r>
      <t xml:space="preserve">вид: </t>
    </r>
    <r>
      <rPr>
        <b/>
        <sz val="12"/>
        <color indexed="8"/>
        <rFont val="Times New Roman"/>
        <family val="1"/>
        <charset val="204"/>
      </rPr>
      <t>Организация и постановка культурно-массовых мероприятий и театрализованных представлений</t>
    </r>
  </si>
  <si>
    <r>
      <t xml:space="preserve">специальность: </t>
    </r>
    <r>
      <rPr>
        <b/>
        <sz val="12"/>
        <color indexed="8"/>
        <rFont val="Times New Roman"/>
        <family val="1"/>
        <charset val="204"/>
      </rPr>
      <t>Актерское искусство</t>
    </r>
  </si>
  <si>
    <r>
      <t xml:space="preserve">вид: </t>
    </r>
    <r>
      <rPr>
        <b/>
        <sz val="12"/>
        <color indexed="8"/>
        <rFont val="Times New Roman"/>
        <family val="1"/>
        <charset val="204"/>
      </rPr>
      <t>Актер драматического театра и кино</t>
    </r>
  </si>
  <si>
    <r>
      <t xml:space="preserve">специальность: </t>
    </r>
    <r>
      <rPr>
        <b/>
        <sz val="12"/>
        <color indexed="8"/>
        <rFont val="Times New Roman"/>
        <family val="1"/>
        <charset val="204"/>
      </rPr>
      <t>Народное художественное творчество</t>
    </r>
  </si>
  <si>
    <r>
      <t xml:space="preserve">вид: </t>
    </r>
    <r>
      <rPr>
        <b/>
        <sz val="12"/>
        <color indexed="8"/>
        <rFont val="Times New Roman"/>
        <family val="1"/>
        <charset val="204"/>
      </rPr>
      <t>Театральное творчество</t>
    </r>
  </si>
  <si>
    <r>
      <t xml:space="preserve">вид: </t>
    </r>
    <r>
      <rPr>
        <b/>
        <sz val="12"/>
        <color indexed="8"/>
        <rFont val="Times New Roman"/>
        <family val="1"/>
        <charset val="204"/>
      </rPr>
      <t>Хореографическое творчество (эстрадное)</t>
    </r>
  </si>
  <si>
    <r>
      <t xml:space="preserve">вид: </t>
    </r>
    <r>
      <rPr>
        <b/>
        <sz val="12"/>
        <color indexed="8"/>
        <rFont val="Times New Roman"/>
        <family val="1"/>
        <charset val="204"/>
      </rPr>
      <t>Хореографическое творчество (народное)</t>
    </r>
  </si>
  <si>
    <r>
      <t xml:space="preserve">вид: </t>
    </r>
    <r>
      <rPr>
        <b/>
        <sz val="12"/>
        <color indexed="8"/>
        <rFont val="Times New Roman"/>
        <family val="1"/>
        <charset val="204"/>
      </rPr>
      <t>Хореографическое творчество (бальное)</t>
    </r>
  </si>
  <si>
    <r>
      <t xml:space="preserve">форма обучения: </t>
    </r>
    <r>
      <rPr>
        <b/>
        <sz val="12"/>
        <color indexed="8"/>
        <rFont val="Times New Roman"/>
        <family val="1"/>
        <charset val="204"/>
      </rPr>
      <t>заочная</t>
    </r>
  </si>
  <si>
    <r>
      <t xml:space="preserve">форма обучения: </t>
    </r>
    <r>
      <rPr>
        <b/>
        <sz val="12"/>
        <color indexed="8"/>
        <rFont val="Times New Roman"/>
        <family val="1"/>
        <charset val="204"/>
      </rPr>
      <t>очно-заочная</t>
    </r>
  </si>
  <si>
    <r>
      <t xml:space="preserve">вид: </t>
    </r>
    <r>
      <rPr>
        <b/>
        <sz val="12"/>
        <color indexed="8"/>
        <rFont val="Times New Roman"/>
        <family val="1"/>
        <charset val="204"/>
      </rPr>
      <t>Хореографическое творчество</t>
    </r>
  </si>
  <si>
    <t>(несколько элементов)</t>
  </si>
  <si>
    <t>св-во о рождении</t>
  </si>
  <si>
    <t>Форма</t>
  </si>
  <si>
    <t>паспорт</t>
  </si>
  <si>
    <t xml:space="preserve">да </t>
  </si>
  <si>
    <t>основа</t>
  </si>
  <si>
    <t>бюджет</t>
  </si>
  <si>
    <t>внебюджет</t>
  </si>
  <si>
    <t>спо</t>
  </si>
  <si>
    <t>уровень</t>
  </si>
  <si>
    <t>Данные</t>
  </si>
  <si>
    <t xml:space="preserve"> Средний балл документа об образовании (макс)</t>
  </si>
  <si>
    <t xml:space="preserve"> Средний балл документа об образовании (миним)</t>
  </si>
  <si>
    <t>Кол-во поданных заявлений</t>
  </si>
  <si>
    <t xml:space="preserve"> Средний балл документа об образовании (по спец-ти)</t>
  </si>
  <si>
    <t>Количество человек на место</t>
  </si>
  <si>
    <t>Контрольные цифры приема обучающихся за счет средств областного бюджета</t>
  </si>
  <si>
    <t>Паспортные данные (серия, номер, кем и когда выдан)</t>
  </si>
  <si>
    <t>Адрес местожительства (прописка)</t>
  </si>
  <si>
    <t>Совер., несов</t>
  </si>
  <si>
    <t>документ</t>
  </si>
  <si>
    <t>да</t>
  </si>
  <si>
    <t>успехи</t>
  </si>
  <si>
    <t>с отличием</t>
  </si>
  <si>
    <t>диплом с отличием</t>
  </si>
  <si>
    <t>оригинал</t>
  </si>
  <si>
    <t>язык</t>
  </si>
  <si>
    <t>англ.яз.</t>
  </si>
  <si>
    <t>нем.яз.</t>
  </si>
  <si>
    <t>франц.яз.</t>
  </si>
  <si>
    <t>не изуч.</t>
  </si>
  <si>
    <t>справка</t>
  </si>
  <si>
    <t>копия</t>
  </si>
  <si>
    <t>гражданство</t>
  </si>
  <si>
    <t>РФ</t>
  </si>
  <si>
    <t>общага</t>
  </si>
  <si>
    <t>АИ</t>
  </si>
  <si>
    <t>АДТиК</t>
  </si>
  <si>
    <t>ДПИиНП</t>
  </si>
  <si>
    <t>ХОД</t>
  </si>
  <si>
    <t>Живопись</t>
  </si>
  <si>
    <t>ТДЖ</t>
  </si>
  <si>
    <t>ИИ</t>
  </si>
  <si>
    <t>НИНР</t>
  </si>
  <si>
    <t>МИЭ</t>
  </si>
  <si>
    <t>ЭП</t>
  </si>
  <si>
    <t>ИЭО</t>
  </si>
  <si>
    <t>ХТ</t>
  </si>
  <si>
    <t>ТТ</t>
  </si>
  <si>
    <t>ЭТ</t>
  </si>
  <si>
    <t>СиХНП</t>
  </si>
  <si>
    <t>ХНП</t>
  </si>
  <si>
    <t>СКД</t>
  </si>
  <si>
    <t>ОиПКММиТП</t>
  </si>
  <si>
    <t>ОКДД</t>
  </si>
  <si>
    <t>Социальные категории (сирота, опекаемый, инвалид, ОВЗ)</t>
  </si>
  <si>
    <t>Приоритет о выборе специальности / вида (от 1 до 3)</t>
  </si>
  <si>
    <t>Вид</t>
  </si>
  <si>
    <t>Омский</t>
  </si>
  <si>
    <t>Омск</t>
  </si>
  <si>
    <t>Исилькульский</t>
  </si>
  <si>
    <t>-</t>
  </si>
  <si>
    <t>Горьковский</t>
  </si>
  <si>
    <t>Русско-Полянский</t>
  </si>
  <si>
    <t>Крутинский</t>
  </si>
  <si>
    <t>Казахстан</t>
  </si>
  <si>
    <t>Усть-Ишимский</t>
  </si>
  <si>
    <t>Калачинский</t>
  </si>
  <si>
    <t>Марьяновский</t>
  </si>
  <si>
    <t>Одесский</t>
  </si>
  <si>
    <t>Кемеровская обл.</t>
  </si>
  <si>
    <t>Любинский</t>
  </si>
  <si>
    <t>Нововаршавский</t>
  </si>
  <si>
    <t>Знаменский</t>
  </si>
  <si>
    <t>Колосовский</t>
  </si>
  <si>
    <t>Курганская область</t>
  </si>
  <si>
    <t>да?</t>
  </si>
  <si>
    <t>Большереченский</t>
  </si>
  <si>
    <t>Муромцевский</t>
  </si>
  <si>
    <t>Тюкалинский</t>
  </si>
  <si>
    <t>Черлакский</t>
  </si>
  <si>
    <t>Новосибирская область</t>
  </si>
  <si>
    <t>Тарский</t>
  </si>
  <si>
    <t>Полтавский</t>
  </si>
  <si>
    <t>Таврический</t>
  </si>
  <si>
    <t>Нижнеомский</t>
  </si>
  <si>
    <t>Азовский</t>
  </si>
  <si>
    <t>Тевризский</t>
  </si>
  <si>
    <t>Тарко-Сале ЯНАО</t>
  </si>
  <si>
    <t>инвалид</t>
  </si>
  <si>
    <t>Кемеровская</t>
  </si>
  <si>
    <t>ХМАО</t>
  </si>
  <si>
    <t>Называевский</t>
  </si>
  <si>
    <t>Тюменская обл.</t>
  </si>
  <si>
    <t>Алматинская обл.</t>
  </si>
  <si>
    <t>Оконешниковский</t>
  </si>
  <si>
    <t>Свердловская область</t>
  </si>
  <si>
    <t>Абакан</t>
  </si>
  <si>
    <t>Павлоградский</t>
  </si>
  <si>
    <t>Иркутская область</t>
  </si>
  <si>
    <t>Саргатский</t>
  </si>
  <si>
    <t>ЯНАО</t>
  </si>
  <si>
    <t>Москаленский</t>
  </si>
  <si>
    <t>Шербакульский</t>
  </si>
  <si>
    <t>Алтайский край</t>
  </si>
  <si>
    <t>Красноярский край</t>
  </si>
  <si>
    <t xml:space="preserve"> </t>
  </si>
  <si>
    <t>Бурятия</t>
  </si>
  <si>
    <t>договоры забрала с собой заполнять</t>
  </si>
  <si>
    <t>Респ. Алтай</t>
  </si>
  <si>
    <t>Респ. Татарстан</t>
  </si>
  <si>
    <t xml:space="preserve">Павлоградский </t>
  </si>
  <si>
    <r>
      <t xml:space="preserve">специальность: </t>
    </r>
    <r>
      <rPr>
        <b/>
        <sz val="12"/>
        <color indexed="8"/>
        <rFont val="Times New Roman"/>
        <family val="1"/>
        <charset val="204"/>
      </rPr>
      <t>Народное-художественное творчество</t>
    </r>
  </si>
  <si>
    <t xml:space="preserve">Амурская обл. </t>
  </si>
  <si>
    <t>сирота</t>
  </si>
  <si>
    <t>инвалидность</t>
  </si>
  <si>
    <t xml:space="preserve">  </t>
  </si>
  <si>
    <t>опекаемый</t>
  </si>
  <si>
    <t>Содержание</t>
  </si>
  <si>
    <t>НХТ о/о</t>
  </si>
  <si>
    <t>НХТ з/о</t>
  </si>
  <si>
    <t>ХТ нар.</t>
  </si>
  <si>
    <t>ХТ бал.</t>
  </si>
  <si>
    <t>ХТ эстр.</t>
  </si>
  <si>
    <t>Копия паспорта</t>
  </si>
  <si>
    <t>Дополнительное образование</t>
  </si>
  <si>
    <r>
      <t xml:space="preserve">вид: </t>
    </r>
    <r>
      <rPr>
        <b/>
        <sz val="12"/>
        <color theme="1"/>
        <rFont val="Times New Roman"/>
        <family val="1"/>
        <charset val="204"/>
      </rPr>
      <t>Хоровое народное пение</t>
    </r>
  </si>
  <si>
    <t xml:space="preserve">Сумма баллов (1+2+3) </t>
  </si>
  <si>
    <t>Количество поданных заявлений</t>
  </si>
  <si>
    <t>приоритет</t>
  </si>
  <si>
    <t>ДШИ</t>
  </si>
  <si>
    <t>решение</t>
  </si>
  <si>
    <t>категория</t>
  </si>
  <si>
    <t>ОВЗ</t>
  </si>
  <si>
    <t>Приоритеты студентов</t>
  </si>
  <si>
    <t>забрал(а) документы (оригинал док-та об обр-ии)</t>
  </si>
  <si>
    <t>забрал(а) документы (копия док-та об обр-ии)</t>
  </si>
  <si>
    <t>Телефон</t>
  </si>
  <si>
    <t>Год окончания учеб. завед.</t>
  </si>
  <si>
    <t>Текущий возраст</t>
  </si>
  <si>
    <t>Основа обучения</t>
  </si>
  <si>
    <t>Сумма по полю Сумма баллов (1+2+3)</t>
  </si>
  <si>
    <t>Количество поступивших по образованию</t>
  </si>
  <si>
    <t>Абитуриент 1</t>
  </si>
  <si>
    <t>Абитуриент 2</t>
  </si>
  <si>
    <t>Абитуриент 5</t>
  </si>
  <si>
    <t>Абитуриент 7</t>
  </si>
  <si>
    <t>Абитуриент 8</t>
  </si>
  <si>
    <t>Абитуриент 9</t>
  </si>
  <si>
    <t>Абитуриент 14</t>
  </si>
  <si>
    <t>Абитуриент 15</t>
  </si>
  <si>
    <t>Абитуриент 16</t>
  </si>
  <si>
    <t>Абитуриент 17</t>
  </si>
  <si>
    <t>Абитуриент 18</t>
  </si>
  <si>
    <t>Абитуриент 19</t>
  </si>
  <si>
    <t>Абитуриент 20</t>
  </si>
  <si>
    <t>Абитуриент 21</t>
  </si>
  <si>
    <t>Абитуриент 22</t>
  </si>
  <si>
    <t>Абитуриент 23</t>
  </si>
  <si>
    <t>Абитуриент 24</t>
  </si>
  <si>
    <t>Абитуриент 26</t>
  </si>
  <si>
    <t>Абитуриент 27</t>
  </si>
  <si>
    <t>Абитуриент 28</t>
  </si>
  <si>
    <t>Абитуриент 29</t>
  </si>
  <si>
    <t>Абитуриент 30</t>
  </si>
  <si>
    <t>Абитуриент 39</t>
  </si>
  <si>
    <t>Абитуриент 40</t>
  </si>
  <si>
    <t>Абитуриент 41</t>
  </si>
  <si>
    <t>Абитуриент 43</t>
  </si>
  <si>
    <t>Абитуриент 44</t>
  </si>
  <si>
    <t>Абитуриент 45</t>
  </si>
  <si>
    <t>Абитуриент 46</t>
  </si>
  <si>
    <t>Абитуриент 49</t>
  </si>
  <si>
    <t>Абитуриент 50</t>
  </si>
  <si>
    <t>Абитуриент 51</t>
  </si>
  <si>
    <t>Абитуриент 52</t>
  </si>
  <si>
    <t>Абитуриент 53</t>
  </si>
  <si>
    <t>Абитуриент 56</t>
  </si>
  <si>
    <t>Абитуриент 57</t>
  </si>
  <si>
    <t>Абитуриент 58</t>
  </si>
  <si>
    <t>Абитуриент 59</t>
  </si>
  <si>
    <t>Абитуриент 60</t>
  </si>
  <si>
    <t>Абитуриент 61</t>
  </si>
  <si>
    <t>Абитуриент 62</t>
  </si>
  <si>
    <t>Абитуриент 63</t>
  </si>
  <si>
    <t>Абитуриент 65</t>
  </si>
  <si>
    <t>Абитуриент 68</t>
  </si>
  <si>
    <t>Абитуриент 69</t>
  </si>
  <si>
    <t>Абитуриент 70</t>
  </si>
  <si>
    <t>Абитуриент 71</t>
  </si>
  <si>
    <t>Абитуриент 72</t>
  </si>
  <si>
    <t>Абитуриент 73</t>
  </si>
  <si>
    <t>Абитуриент 74</t>
  </si>
  <si>
    <t>Абитуриент 75</t>
  </si>
  <si>
    <t>Абитуриент 76</t>
  </si>
  <si>
    <t>Абитуриент 77</t>
  </si>
  <si>
    <t>Абитуриент 78</t>
  </si>
  <si>
    <t>Абитуриент 79</t>
  </si>
  <si>
    <t>Абитуриент 80</t>
  </si>
  <si>
    <t>Абитуриент 81</t>
  </si>
  <si>
    <t>Абитуриент 82</t>
  </si>
  <si>
    <t>Абитуриент 83</t>
  </si>
  <si>
    <t>Абитуриент 84</t>
  </si>
  <si>
    <t>Абитуриент 85</t>
  </si>
  <si>
    <t>Абитуриент 86</t>
  </si>
  <si>
    <t>Абитуриент 87</t>
  </si>
  <si>
    <t>Абитуриент 88</t>
  </si>
  <si>
    <t>Абитуриент 89</t>
  </si>
  <si>
    <t>Абитуриент 90</t>
  </si>
  <si>
    <t>Абитуриент 91</t>
  </si>
  <si>
    <t>Абитуриент 92</t>
  </si>
  <si>
    <t>Абитуриент 93</t>
  </si>
  <si>
    <t>Абитуриент 94</t>
  </si>
  <si>
    <t>Абитуриент 95</t>
  </si>
  <si>
    <t>Абитуриент 96</t>
  </si>
  <si>
    <t>Абитуриент 97</t>
  </si>
  <si>
    <t>Абитуриент 98</t>
  </si>
  <si>
    <t>Абитуриент 99</t>
  </si>
  <si>
    <t>Абитуриент 100</t>
  </si>
  <si>
    <t>Абитуриент 101</t>
  </si>
  <si>
    <t>Абитуриент 102</t>
  </si>
  <si>
    <t>Абитуриент 103</t>
  </si>
  <si>
    <t>Абитуриент 104</t>
  </si>
  <si>
    <t>Абитуриент 105</t>
  </si>
  <si>
    <t>Абитуриент 106</t>
  </si>
  <si>
    <t>Абитуриент 107</t>
  </si>
  <si>
    <t>Абитуриент 108</t>
  </si>
  <si>
    <t>Абитуриент 109</t>
  </si>
  <si>
    <t>Абитуриент 110</t>
  </si>
  <si>
    <t>Абитуриент 111</t>
  </si>
  <si>
    <t>Абитуриент 112</t>
  </si>
  <si>
    <t>Абитуриент 113</t>
  </si>
  <si>
    <t>Абитуриент 114</t>
  </si>
  <si>
    <t>Абитуриент 115</t>
  </si>
  <si>
    <t>Абитуриент 116</t>
  </si>
  <si>
    <t>Абитуриент 117</t>
  </si>
  <si>
    <t>Абитуриент 118</t>
  </si>
  <si>
    <t>Абитуриент 119</t>
  </si>
  <si>
    <t>Абитуриент 120</t>
  </si>
  <si>
    <t>Абитуриент 121</t>
  </si>
  <si>
    <t>Абитуриент 122</t>
  </si>
  <si>
    <t>Абитуриент 123</t>
  </si>
  <si>
    <t>Абитуриент 124</t>
  </si>
  <si>
    <t>Абитуриент 125</t>
  </si>
  <si>
    <t>Абитуриент 126</t>
  </si>
  <si>
    <t>Абитуриент 127</t>
  </si>
  <si>
    <t>Абитуриент 128</t>
  </si>
  <si>
    <t>Абитуриент 129</t>
  </si>
  <si>
    <t>Абитуриент 130</t>
  </si>
  <si>
    <t>Абитуриент 131</t>
  </si>
  <si>
    <t>Абитуриент 132</t>
  </si>
  <si>
    <t>Абитуриент 133</t>
  </si>
  <si>
    <t>Абитуриент 134</t>
  </si>
  <si>
    <t>Абитуриент 135</t>
  </si>
  <si>
    <t>Абитуриент 136</t>
  </si>
  <si>
    <t>Абитуриент 137</t>
  </si>
  <si>
    <t>Абитуриент 138</t>
  </si>
  <si>
    <t>Абитуриент 139</t>
  </si>
  <si>
    <t>Абитуриент 140</t>
  </si>
  <si>
    <t>Абитуриент 141</t>
  </si>
  <si>
    <t>Абитуриент 142</t>
  </si>
  <si>
    <t>Абитуриент 143</t>
  </si>
  <si>
    <t>Абитуриент 144</t>
  </si>
  <si>
    <t>Абитуриент 145</t>
  </si>
  <si>
    <t>Абитуриент 146</t>
  </si>
  <si>
    <t>Абитуриент 147</t>
  </si>
  <si>
    <t>Абитуриент 148</t>
  </si>
  <si>
    <t>Абитуриент 149</t>
  </si>
  <si>
    <t>Абитуриент 150</t>
  </si>
  <si>
    <t>Абитуриент 151</t>
  </si>
  <si>
    <t>Абитуриент 152</t>
  </si>
  <si>
    <t>Абитуриент 153</t>
  </si>
  <si>
    <t>Абитуриент 154</t>
  </si>
  <si>
    <t>Абитуриент 155</t>
  </si>
  <si>
    <t>Абитуриент 156</t>
  </si>
  <si>
    <t>Абитуриент 157</t>
  </si>
  <si>
    <t>Абитуриент 158</t>
  </si>
  <si>
    <t>Абитуриент 159</t>
  </si>
  <si>
    <t>Абитуриент 160</t>
  </si>
  <si>
    <t>Абитуриент 161</t>
  </si>
  <si>
    <t>Абитуриент 162</t>
  </si>
  <si>
    <t>Абитуриент 163</t>
  </si>
  <si>
    <t>Абитуриент 164</t>
  </si>
  <si>
    <t>Абитуриент 165</t>
  </si>
  <si>
    <t>Абитуриент 166</t>
  </si>
  <si>
    <t>Абитуриент 167</t>
  </si>
  <si>
    <t>Абитуриент 168</t>
  </si>
  <si>
    <t>Абитуриент 169</t>
  </si>
  <si>
    <t>Абитуриент 170</t>
  </si>
  <si>
    <t>Абитуриент 171</t>
  </si>
  <si>
    <t>Абитуриент 172</t>
  </si>
  <si>
    <t>Абитуриент 173</t>
  </si>
  <si>
    <t>Абитуриент 174</t>
  </si>
  <si>
    <t>Абитуриент 175</t>
  </si>
  <si>
    <t>Абитуриент 176</t>
  </si>
  <si>
    <t>Абитуриент 177</t>
  </si>
  <si>
    <t>Абитуриент 178</t>
  </si>
  <si>
    <t>Абитуриент 179</t>
  </si>
  <si>
    <t>Абитуриент 180</t>
  </si>
  <si>
    <t>Абитуриент 181</t>
  </si>
  <si>
    <t>Абитуриент 182</t>
  </si>
  <si>
    <t>Абитуриент 183</t>
  </si>
  <si>
    <t>Абитуриент 184</t>
  </si>
  <si>
    <t>Абитуриент 185</t>
  </si>
  <si>
    <t>Абитуриент 186</t>
  </si>
  <si>
    <t>Абитуриент 187</t>
  </si>
  <si>
    <t>Абитуриент 188</t>
  </si>
  <si>
    <t>Абитуриент 189</t>
  </si>
  <si>
    <t>Абитуриент 190</t>
  </si>
  <si>
    <t>Абитуриент 191</t>
  </si>
  <si>
    <t>Абитуриент 192</t>
  </si>
  <si>
    <t>Абитуриент 193</t>
  </si>
  <si>
    <t>Абитуриент 194</t>
  </si>
  <si>
    <t>Абитуриент 195</t>
  </si>
  <si>
    <t>Абитуриент 196</t>
  </si>
  <si>
    <t>Абитуриент 197</t>
  </si>
  <si>
    <t>Абитуриент 198</t>
  </si>
  <si>
    <t>Абитуриент 199</t>
  </si>
  <si>
    <t>Абитуриент 200</t>
  </si>
  <si>
    <t>Абитуриент 201</t>
  </si>
  <si>
    <t>Абитуриент 202</t>
  </si>
  <si>
    <t>Абитуриент 203</t>
  </si>
  <si>
    <t>Абитуриент 204</t>
  </si>
  <si>
    <t>Абитуриент 205</t>
  </si>
  <si>
    <t>Абитуриент 206</t>
  </si>
  <si>
    <t>Абитуриент 207</t>
  </si>
  <si>
    <t>Абитуриент 208</t>
  </si>
  <si>
    <t>Абитуриент 209</t>
  </si>
  <si>
    <t>Абитуриент 210</t>
  </si>
  <si>
    <t>Абитуриент 211</t>
  </si>
  <si>
    <t>Абитуриент 212</t>
  </si>
  <si>
    <t>Абитуриент 213</t>
  </si>
  <si>
    <t>Абитуриент 214</t>
  </si>
  <si>
    <t>Абитуриент 215</t>
  </si>
  <si>
    <t>Абитуриент 216</t>
  </si>
  <si>
    <t>Абитуриент 217</t>
  </si>
  <si>
    <t>Абитуриент 218</t>
  </si>
  <si>
    <t>Абитуриент 219</t>
  </si>
  <si>
    <t>Абитуриент 220</t>
  </si>
  <si>
    <t>Абитуриент 221</t>
  </si>
  <si>
    <t>Абитуриент 222</t>
  </si>
  <si>
    <t>Абитуриент 223</t>
  </si>
  <si>
    <t>Абитуриент 224</t>
  </si>
  <si>
    <t>Абитуриент 225</t>
  </si>
  <si>
    <t>Абитуриент 226</t>
  </si>
  <si>
    <t>Абитуриент 227</t>
  </si>
  <si>
    <t>Абитуриент 228</t>
  </si>
  <si>
    <t>Абитуриент 229</t>
  </si>
  <si>
    <t>Абитуриент 230</t>
  </si>
  <si>
    <t>Абитуриент 231</t>
  </si>
  <si>
    <t>Абитуриент 232</t>
  </si>
  <si>
    <t>Абитуриент 233</t>
  </si>
  <si>
    <t>Абитуриент 234</t>
  </si>
  <si>
    <t>Абитуриент 235</t>
  </si>
  <si>
    <t>Абитуриент 236</t>
  </si>
  <si>
    <t>Абитуриент 237</t>
  </si>
  <si>
    <t>Абитуриент 238</t>
  </si>
  <si>
    <t>Абитуриент 239</t>
  </si>
  <si>
    <t>Абитуриент 240</t>
  </si>
  <si>
    <t>Абитуриент 241</t>
  </si>
  <si>
    <t>Абитуриент 242</t>
  </si>
  <si>
    <t>Абитуриент 243</t>
  </si>
  <si>
    <t>Абитуриент 244</t>
  </si>
  <si>
    <t>Абитуриент 245</t>
  </si>
  <si>
    <t>Абитуриент 246</t>
  </si>
  <si>
    <t>Абитуриент 247</t>
  </si>
  <si>
    <t>Абитуриент 248</t>
  </si>
  <si>
    <t>Абитуриент 249</t>
  </si>
  <si>
    <t>Абитуриент 250</t>
  </si>
  <si>
    <t>Абитуриент 251</t>
  </si>
  <si>
    <t>Абитуриент 252</t>
  </si>
  <si>
    <t>Абитуриент 253</t>
  </si>
  <si>
    <t>Абитуриент 254</t>
  </si>
  <si>
    <t>Абитуриент 255</t>
  </si>
  <si>
    <t>Абитуриент 256</t>
  </si>
  <si>
    <t>Абитуриент 257</t>
  </si>
  <si>
    <t>Абитуриент 258</t>
  </si>
  <si>
    <t>Абитуриент 259</t>
  </si>
  <si>
    <t>Абитуриент 260</t>
  </si>
  <si>
    <t>Абитуриент 261</t>
  </si>
  <si>
    <t>Абитуриент 262</t>
  </si>
  <si>
    <t>Абитуриент 263</t>
  </si>
  <si>
    <t>Абитуриент 264</t>
  </si>
  <si>
    <t>Абитуриент 265</t>
  </si>
  <si>
    <t>Абитуриент 266</t>
  </si>
  <si>
    <t>Абитуриент 267</t>
  </si>
  <si>
    <t>Абитуриент 268</t>
  </si>
  <si>
    <t>Абитуриент 269</t>
  </si>
  <si>
    <t>Абитуриент 270</t>
  </si>
  <si>
    <t>Абитуриент 271</t>
  </si>
  <si>
    <t>Абитуриент 272</t>
  </si>
  <si>
    <t>Абитуриент 273</t>
  </si>
  <si>
    <t>Абитуриент 274</t>
  </si>
  <si>
    <t>Абитуриент 275</t>
  </si>
  <si>
    <t>Абитуриент 276</t>
  </si>
  <si>
    <t>Абитуриент 277</t>
  </si>
  <si>
    <t>Абитуриент 278</t>
  </si>
  <si>
    <t>Абитуриент 279</t>
  </si>
  <si>
    <t>Абитуриент 280</t>
  </si>
  <si>
    <t>Абитуриент 281</t>
  </si>
  <si>
    <t>Абитуриент 282</t>
  </si>
  <si>
    <t>Абитуриент 283</t>
  </si>
  <si>
    <t>Абитуриент 284</t>
  </si>
  <si>
    <t>Абитуриент 285</t>
  </si>
  <si>
    <t>Абитуриент 286</t>
  </si>
  <si>
    <t>Абитуриент 287</t>
  </si>
  <si>
    <t>Абитуриент 288</t>
  </si>
  <si>
    <t>Абитуриент 289</t>
  </si>
  <si>
    <t>Абитуриент 290</t>
  </si>
  <si>
    <t>Абитуриент 291</t>
  </si>
  <si>
    <t>Абитуриент 292</t>
  </si>
  <si>
    <t>Абитуриент 293</t>
  </si>
  <si>
    <t>Абитуриент 294</t>
  </si>
  <si>
    <t>Абитуриент 295</t>
  </si>
  <si>
    <t>Абитуриент 296</t>
  </si>
  <si>
    <t>Абитуриент 297</t>
  </si>
  <si>
    <t>Абитуриент 298</t>
  </si>
  <si>
    <t>Абитуриент 299</t>
  </si>
  <si>
    <t>Абитуриент 300</t>
  </si>
  <si>
    <t>Абитуриент 301</t>
  </si>
  <si>
    <t>Абитуриент 302</t>
  </si>
  <si>
    <t>Абитуриент 303</t>
  </si>
  <si>
    <t>Абитуриент 304</t>
  </si>
  <si>
    <t>Абитуриент 305</t>
  </si>
  <si>
    <t>Абитуриент 306</t>
  </si>
  <si>
    <t>Абитуриент 307</t>
  </si>
  <si>
    <t>Абитуриент 308</t>
  </si>
  <si>
    <t>Абитуриент 309</t>
  </si>
  <si>
    <t>Абитуриент 310</t>
  </si>
  <si>
    <t>Абитуриент 311</t>
  </si>
  <si>
    <t>Абитуриент 312</t>
  </si>
  <si>
    <t>Абитуриент 313</t>
  </si>
  <si>
    <t>Абитуриент 314</t>
  </si>
  <si>
    <t>Абитуриент 315</t>
  </si>
  <si>
    <t>Абитуриент 316</t>
  </si>
  <si>
    <t>Абитуриент 317</t>
  </si>
  <si>
    <t>Абитуриент 318</t>
  </si>
  <si>
    <t>Абитуриент 319</t>
  </si>
  <si>
    <t>Абитуриент 320</t>
  </si>
  <si>
    <t>Абитуриент 321</t>
  </si>
  <si>
    <t>ИГ</t>
  </si>
  <si>
    <t xml:space="preserve">Абитуриент в своем заявлении при поступлении в колледж указывает в определенном порядке выбранные им профили (направления). Если на первое указанное им направление он не проходит (первый считается основным и самым приоритетным), то далее у него есть шанс поступить на второе или третье направление, которые он также указал в своем заявлении. </t>
  </si>
  <si>
    <t>Уровень образования</t>
  </si>
  <si>
    <t>Зачислен(а) на бюджетную основу</t>
  </si>
  <si>
    <t>Зачислен(а) на коммерческую основу</t>
  </si>
  <si>
    <t>Не зачислен(а)</t>
  </si>
  <si>
    <t>зачислен(а) на бюджетную основу</t>
  </si>
  <si>
    <t>зачислен(а) на коммерческую основу</t>
  </si>
  <si>
    <t>не зачислен(а)</t>
  </si>
  <si>
    <t>заочная Итог</t>
  </si>
  <si>
    <t>очная Итог</t>
  </si>
  <si>
    <t>очно-заочная Итог</t>
  </si>
  <si>
    <t>СКД Итог</t>
  </si>
  <si>
    <t>АИ Итог</t>
  </si>
  <si>
    <t>ДПИиНП Итог</t>
  </si>
  <si>
    <t>Живопись Итог</t>
  </si>
  <si>
    <t>ИИ Итог</t>
  </si>
  <si>
    <t>МИЭ Итог</t>
  </si>
  <si>
    <t>СиХНП Итог</t>
  </si>
  <si>
    <t>НХТ о/о Итог</t>
  </si>
  <si>
    <t>НХТ з/о Итог</t>
  </si>
  <si>
    <t>бюджетное профессиональное образовательное учреждение</t>
  </si>
  <si>
    <t xml:space="preserve">бюджетное профессиональное образовательное учреждение </t>
  </si>
  <si>
    <t>Список поступивших студентов</t>
  </si>
  <si>
    <t>№ 150 от 02.07.</t>
  </si>
  <si>
    <t>№ 280-с от 06.07.</t>
  </si>
  <si>
    <t>Количество поступающих по районам по количеству человек</t>
  </si>
  <si>
    <t>Общее количество поданных заявлений</t>
  </si>
  <si>
    <t>Количество по полю Ф.И.О.</t>
  </si>
  <si>
    <t>Общее количество поступивших</t>
  </si>
  <si>
    <t>Решение приемной комиссии</t>
  </si>
  <si>
    <t>Женщины из поступивших</t>
  </si>
  <si>
    <t>Поступившие на базе 9 кл.</t>
  </si>
  <si>
    <t>средний балл вступительных испытаний</t>
  </si>
  <si>
    <t>средний балл документа об образовании</t>
  </si>
  <si>
    <t>Инструкция</t>
  </si>
  <si>
    <r>
      <rPr>
        <b/>
        <sz val="16"/>
        <rFont val="Times New Roman"/>
        <family val="1"/>
        <charset val="204"/>
      </rPr>
      <t xml:space="preserve">1. </t>
    </r>
    <r>
      <rPr>
        <sz val="16"/>
        <rFont val="Times New Roman"/>
        <family val="1"/>
        <charset val="204"/>
      </rPr>
      <t xml:space="preserve"> Заменить на листе "Списки" Ваши специальности и Виды</t>
    </r>
  </si>
  <si>
    <t>Обновление данных сводной таблицы</t>
  </si>
  <si>
    <t xml:space="preserve">Сводные таблицы не обновляются автоматически. </t>
  </si>
  <si>
    <t>Обновление вручную</t>
  </si>
  <si>
    <r>
      <rPr>
        <b/>
        <sz val="16"/>
        <color theme="1"/>
        <rFont val="Times New Roman"/>
        <family val="1"/>
        <charset val="204"/>
      </rPr>
      <t>1 Способ</t>
    </r>
    <r>
      <rPr>
        <sz val="16"/>
        <color theme="1"/>
        <rFont val="Times New Roman"/>
        <family val="1"/>
        <charset val="204"/>
      </rPr>
      <t xml:space="preserve"> Когда данные внесены в исходную таблицу, переходим на лист со сводным отчетом и щелкаем в любом его месте правой кнопкой мыши. В открывшемся меню выбираем «Обновить».</t>
    </r>
  </si>
  <si>
    <r>
      <rPr>
        <b/>
        <sz val="16"/>
        <color theme="1"/>
        <rFont val="Times New Roman"/>
        <family val="1"/>
        <charset val="204"/>
      </rPr>
      <t>2 Способ</t>
    </r>
    <r>
      <rPr>
        <sz val="16"/>
        <color theme="1"/>
        <rFont val="Times New Roman"/>
        <family val="1"/>
        <charset val="204"/>
      </rPr>
      <t xml:space="preserve"> Активизируем нужное поле сводного отчета – становится доступен инструмент «Работа со сводными таблицами». Открываем вкладку «Параметры». В группе «Данные» нажимаем кнопку «Обновить». Выбрать Обновить все</t>
    </r>
  </si>
  <si>
    <t>Автоматическое обновление отчета</t>
  </si>
  <si>
    <r>
      <t>1. Щелкните правой кнопкой мыши на сводной таблице и в контекстном меню выберите пункт </t>
    </r>
    <r>
      <rPr>
        <i/>
        <sz val="16"/>
        <color rgb="FF000000"/>
        <rFont val="Times New Roman"/>
        <family val="1"/>
        <charset val="204"/>
      </rPr>
      <t>Параметры сводной таблицы</t>
    </r>
    <r>
      <rPr>
        <sz val="16"/>
        <color rgb="FF000000"/>
        <rFont val="Times New Roman"/>
        <family val="1"/>
        <charset val="204"/>
      </rPr>
      <t>.</t>
    </r>
  </si>
  <si>
    <r>
      <t>2. В появившемся диалоговом окне</t>
    </r>
    <r>
      <rPr>
        <i/>
        <sz val="16"/>
        <color rgb="FF000000"/>
        <rFont val="Times New Roman"/>
        <family val="1"/>
        <charset val="204"/>
      </rPr>
      <t> Параметры сводной таблицы</t>
    </r>
    <r>
      <rPr>
        <sz val="16"/>
        <color rgb="FF000000"/>
        <rFont val="Times New Roman"/>
        <family val="1"/>
        <charset val="204"/>
      </rPr>
      <t> выберите вкладку </t>
    </r>
    <r>
      <rPr>
        <i/>
        <sz val="16"/>
        <color rgb="FF000000"/>
        <rFont val="Times New Roman"/>
        <family val="1"/>
        <charset val="204"/>
      </rPr>
      <t>Данные</t>
    </r>
    <r>
      <rPr>
        <sz val="16"/>
        <color rgb="FF000000"/>
        <rFont val="Times New Roman"/>
        <family val="1"/>
        <charset val="204"/>
      </rPr>
      <t>.</t>
    </r>
  </si>
  <si>
    <r>
      <t>3. Установите флажок </t>
    </r>
    <r>
      <rPr>
        <i/>
        <sz val="16"/>
        <color rgb="FF000000"/>
        <rFont val="Times New Roman"/>
        <family val="1"/>
        <charset val="204"/>
      </rPr>
      <t>Обновить при открытии файла</t>
    </r>
    <r>
      <rPr>
        <sz val="16"/>
        <color rgb="FF000000"/>
        <rFont val="Times New Roman"/>
        <family val="1"/>
        <charset val="204"/>
      </rPr>
      <t>.</t>
    </r>
  </si>
  <si>
    <t>Ф.И.О.</t>
  </si>
  <si>
    <t>Количество поступивших по полу</t>
  </si>
  <si>
    <t>Решение приемной комиссии: зачислен(а) на бюджетную основу; зачислен(а) на коммерческую основу</t>
  </si>
  <si>
    <t>Мужчины из поступивших</t>
  </si>
  <si>
    <t>Количество поступивших по возрасту</t>
  </si>
  <si>
    <t>Среднее по полю Вступительное испытание (балл) (1)</t>
  </si>
  <si>
    <t>Среднее по полю Средний балл документа об образовании (2)</t>
  </si>
  <si>
    <t>Поступившие на базе 11 кл.</t>
  </si>
  <si>
    <t>АДТиК Итог</t>
  </si>
  <si>
    <t>ХОД Итог</t>
  </si>
  <si>
    <t>ТДЖ Итог</t>
  </si>
  <si>
    <t>НИНР Итог</t>
  </si>
  <si>
    <t>ИЭО Итог</t>
  </si>
  <si>
    <t>ЭП Итог</t>
  </si>
  <si>
    <t>ТТ Итог</t>
  </si>
  <si>
    <t>ХТ эстр. Итог</t>
  </si>
  <si>
    <t>ХТ нар. Итог</t>
  </si>
  <si>
    <t>ХТ бал. Итог</t>
  </si>
  <si>
    <t>ХНП Итог</t>
  </si>
  <si>
    <t>ОиПКММиТП Итог</t>
  </si>
  <si>
    <t>ОКДД Итог</t>
  </si>
  <si>
    <t>Численность поступивших по гражданству</t>
  </si>
  <si>
    <t>Виды</t>
  </si>
  <si>
    <t>Количество поступивших по районам по количеству человек</t>
  </si>
  <si>
    <r>
      <rPr>
        <b/>
        <sz val="16"/>
        <rFont val="Times New Roman"/>
        <family val="1"/>
        <charset val="204"/>
      </rPr>
      <t>2.</t>
    </r>
    <r>
      <rPr>
        <sz val="16"/>
        <rFont val="Times New Roman"/>
        <family val="1"/>
        <charset val="204"/>
      </rPr>
      <t xml:space="preserve"> Заполнить таблицу на листе "База данных" (дата рождения должна иметь значение «кратная дата» (без точки и г.))</t>
    </r>
  </si>
  <si>
    <t>В отчетах берутся данные из таблицы на листе "База данных". Отчеты  созданы на основе сводных таблиц в ексель!!! (в интернете много матетериала по этой теме)</t>
  </si>
  <si>
    <t>(пусто)</t>
  </si>
  <si>
    <t>Абитуриент 3</t>
  </si>
  <si>
    <t>Абитуриент 6</t>
  </si>
  <si>
    <t>Абитуриент 4</t>
  </si>
  <si>
    <t>Абитуриент 10</t>
  </si>
  <si>
    <t>Абитуриент 11</t>
  </si>
  <si>
    <t>Абитуриент 12</t>
  </si>
  <si>
    <t>Абитуриент 13</t>
  </si>
  <si>
    <t>Абитуриент 25</t>
  </si>
  <si>
    <t>Абитуриент 31</t>
  </si>
  <si>
    <t>Абитуриент 32</t>
  </si>
  <si>
    <t>Абитуриент 33</t>
  </si>
  <si>
    <t>Абитуриент 34</t>
  </si>
  <si>
    <t>Абитуриент 36</t>
  </si>
  <si>
    <t>Абитуриент 37</t>
  </si>
  <si>
    <t>Абитуриент 38</t>
  </si>
  <si>
    <t>Абитуриент 47</t>
  </si>
  <si>
    <t>Абитуриент 48</t>
  </si>
  <si>
    <t>Абитуриент 54</t>
  </si>
  <si>
    <t>Абитуриент 55</t>
  </si>
  <si>
    <t>Абитуриент 64</t>
  </si>
  <si>
    <t>Абитуриент 66</t>
  </si>
  <si>
    <t>Абитуриент 67</t>
  </si>
  <si>
    <t xml:space="preserve">ФАМИЛИЯ </t>
  </si>
  <si>
    <t>Приоритет 1</t>
  </si>
  <si>
    <t>Приоритет 2</t>
  </si>
  <si>
    <t>Приоритет 3</t>
  </si>
  <si>
    <t>Приоритет, вид, оригинал аттестата</t>
  </si>
  <si>
    <t>Отделение</t>
  </si>
  <si>
    <t>Данные абитуриента</t>
  </si>
  <si>
    <t>1; ЭП; забрал(а) документы (копия док-та об обр-ии)</t>
  </si>
  <si>
    <t>2; ХНП; нет</t>
  </si>
  <si>
    <t>1; НИНР; да</t>
  </si>
  <si>
    <t>1; ХТ эстр.; да</t>
  </si>
  <si>
    <t>1; ОиПКММиТП; нет</t>
  </si>
  <si>
    <t>1; АДТиК; забрал(а) документы (оригинал док-та об обр-ии)</t>
  </si>
  <si>
    <t>2; ОиПКММиТП; да</t>
  </si>
  <si>
    <t>1; АДТиК; да</t>
  </si>
  <si>
    <t>2; ТТ; да</t>
  </si>
  <si>
    <t>3; ОиПКММиТП; забрал(а) документы (оригинал док-та об обр-ии)</t>
  </si>
  <si>
    <t>1; ОКДД; нет</t>
  </si>
  <si>
    <t>2; ОиПКММиТП; нет</t>
  </si>
  <si>
    <t>1; ОиПКММиТП; да</t>
  </si>
  <si>
    <t>2; ХТ бал.; да</t>
  </si>
  <si>
    <t>2; ОКДД; забрал(а) документы (оригинал док-та об обр-ии)</t>
  </si>
  <si>
    <t>2; ИЭО; да</t>
  </si>
  <si>
    <t>1; ХТ нар.; да</t>
  </si>
  <si>
    <t>2; ХТ эстр.; забрал(а) документы (оригинал док-та об обр-ии)</t>
  </si>
  <si>
    <t>1; ХОД; забрал(а) документы (оригинал док-та об обр-ии)</t>
  </si>
  <si>
    <t>2; ТДЖ; нет</t>
  </si>
  <si>
    <t>1; ХТ эстр.; нет</t>
  </si>
  <si>
    <t>1; ОКДД; забрал(а) документы (оригинал док-та об обр-ии)</t>
  </si>
  <si>
    <t>2; АДТиК; забрал(а) документы (оригинал док-та об обр-ии)</t>
  </si>
  <si>
    <t>1; ХОД; да</t>
  </si>
  <si>
    <t>2; ОКДД; нет</t>
  </si>
  <si>
    <t>1; ХТ бал.; да</t>
  </si>
  <si>
    <t>2; ХТ эстр.; да</t>
  </si>
  <si>
    <t>3; ХТ нар.; да</t>
  </si>
  <si>
    <t>1; ОКДД; да</t>
  </si>
  <si>
    <t>2; ОиПКММиТП; забрал(а) документы (оригинал док-та об обр-ии)</t>
  </si>
  <si>
    <t>3; ХТ эстр.; да</t>
  </si>
  <si>
    <t>1; ТДЖ; нет</t>
  </si>
  <si>
    <t>1; ЭП; нет</t>
  </si>
  <si>
    <t>1; АДТиК; нет</t>
  </si>
  <si>
    <t>3; ТТ; да</t>
  </si>
  <si>
    <t>1; ЭП; да</t>
  </si>
  <si>
    <t>2; ХНП; да</t>
  </si>
  <si>
    <t>3; ТТ; забрал(а) документы (оригинал док-та об обр-ии)</t>
  </si>
  <si>
    <t>1; ИЭО; да</t>
  </si>
  <si>
    <t>2; ТТ; забрал(а) документы (оригинал док-та об обр-ии)</t>
  </si>
  <si>
    <t>3; ОиПКММиТП; нет</t>
  </si>
  <si>
    <t>3; ОиПКММиТП; да</t>
  </si>
  <si>
    <t>3; ЭП; да</t>
  </si>
  <si>
    <t>1; ТДЖ; да</t>
  </si>
  <si>
    <t>2; ОКДД; да</t>
  </si>
  <si>
    <t>2; АДТиК; нет</t>
  </si>
  <si>
    <t>3; ХНП; да</t>
  </si>
  <si>
    <t>1; ТТ; да</t>
  </si>
  <si>
    <t>2; ХОД; нет</t>
  </si>
  <si>
    <t>1; ХНП; да</t>
  </si>
  <si>
    <t>1; ТТ; нет</t>
  </si>
  <si>
    <t>2; ЭП; да</t>
  </si>
  <si>
    <t>2; ТТ; нет</t>
  </si>
  <si>
    <t>2; ХТ нар.; да</t>
  </si>
  <si>
    <t>2; ТДЖ; да</t>
  </si>
  <si>
    <t>1; ХОД; нет</t>
  </si>
  <si>
    <t>1; ХТ нар.; нет</t>
  </si>
  <si>
    <t>2; ХНП; забрал(а) документы (оригинал док-та об обр-ии)</t>
  </si>
  <si>
    <t>3; ОКДД; да</t>
  </si>
  <si>
    <t>1; ИЭО; нет</t>
  </si>
  <si>
    <t>3; ОКДД; нет</t>
  </si>
  <si>
    <t>3; ТДЖ; нет</t>
  </si>
  <si>
    <t>3; ИЭО; нет</t>
  </si>
  <si>
    <t>3; НИНР; да</t>
  </si>
  <si>
    <t>3; ТТ; нет</t>
  </si>
  <si>
    <t>2; ХОД; да</t>
  </si>
  <si>
    <t>2; АДТиК; да</t>
  </si>
  <si>
    <t>1; ТДЖ; забрал(а) документы (оригинал док-та об обр-ии)</t>
  </si>
  <si>
    <t>3; ХОД; да</t>
  </si>
  <si>
    <t>2; ЭП; нет</t>
  </si>
  <si>
    <t>2; НИНР; да</t>
  </si>
  <si>
    <t>2; ХТ нар.; нет</t>
  </si>
  <si>
    <t>2; ХТ эстр.; нет</t>
  </si>
  <si>
    <t>2; ИЭО; нет</t>
  </si>
  <si>
    <t>1; ХНП; нет</t>
  </si>
  <si>
    <t>3; ХТ бал.; да</t>
  </si>
  <si>
    <t>1; ХТ эстр.; забрал(а) документы (оригинал док-та об обр-ии)</t>
  </si>
  <si>
    <t>4; ТТ; да</t>
  </si>
  <si>
    <t>3; ЭП; нет</t>
  </si>
  <si>
    <t>2; ИЭО; забрал(а) документы (оригинал док-та об обр-ии)</t>
  </si>
  <si>
    <t>1; ИЭО; забрал(а) документы (оригинал док-та об обр-ии)</t>
  </si>
  <si>
    <t>1; ТТ; забрал(а) документы (оригинал док-та об обр-ии)</t>
  </si>
  <si>
    <t>1; ОиПКММиТП; забрал(а) документы (оригинал док-та об обр-ии)</t>
  </si>
  <si>
    <t>1; ХТ нар.; забрал(а) документы (оригинал док-та об обр-ии)</t>
  </si>
  <si>
    <t>2; ХТ бал.; забрал(а) документы (оригинал док-та об обр-ии)</t>
  </si>
  <si>
    <t>2; ЭП; забрал(а) документы (оригинал док-та об обр-ии)</t>
  </si>
  <si>
    <t>1; НИНР; нет</t>
  </si>
  <si>
    <t>3; ХТ нар.; нет</t>
  </si>
  <si>
    <t>1; ХТ бал.; забрал(а) документы (оригинал док-та об обр-ии)</t>
  </si>
  <si>
    <t>1; ЭП; забрал(а) документы (оригинал док-та об обр-ии)</t>
  </si>
  <si>
    <r>
      <rPr>
        <b/>
        <sz val="16"/>
        <rFont val="Times New Roman"/>
        <family val="1"/>
        <charset val="204"/>
      </rPr>
      <t xml:space="preserve">3. </t>
    </r>
    <r>
      <rPr>
        <sz val="16"/>
        <rFont val="Times New Roman"/>
        <family val="1"/>
        <charset val="204"/>
      </rPr>
      <t xml:space="preserve">Проверить </t>
    </r>
    <r>
      <rPr>
        <u/>
        <sz val="16"/>
        <rFont val="Times New Roman"/>
        <family val="1"/>
        <charset val="204"/>
      </rPr>
      <t>каждые сводные таблицы</t>
    </r>
    <r>
      <rPr>
        <sz val="16"/>
        <rFont val="Times New Roman"/>
        <family val="1"/>
        <charset val="204"/>
      </rPr>
      <t xml:space="preserve"> на обновление!!! Для этого: Щелкаем на любом месте таблицы. </t>
    </r>
    <r>
      <rPr>
        <b/>
        <sz val="16"/>
        <rFont val="Times New Roman"/>
        <family val="1"/>
        <charset val="204"/>
      </rPr>
      <t>Анализ-Источник данных</t>
    </r>
    <r>
      <rPr>
        <sz val="16"/>
        <rFont val="Times New Roman"/>
        <family val="1"/>
        <charset val="204"/>
      </rPr>
      <t>. Пишем на вкладке "</t>
    </r>
    <r>
      <rPr>
        <b/>
        <sz val="16"/>
        <rFont val="Times New Roman"/>
        <family val="1"/>
        <charset val="204"/>
      </rPr>
      <t>Выбрать таблицу или диапазон</t>
    </r>
    <r>
      <rPr>
        <sz val="16"/>
        <rFont val="Times New Roman"/>
        <family val="1"/>
        <charset val="204"/>
      </rPr>
      <t xml:space="preserve">" </t>
    </r>
    <r>
      <rPr>
        <u/>
        <sz val="16"/>
        <rFont val="Times New Roman"/>
        <family val="1"/>
        <charset val="204"/>
      </rPr>
      <t>название</t>
    </r>
    <r>
      <rPr>
        <sz val="16"/>
        <rFont val="Times New Roman"/>
        <family val="1"/>
        <charset val="204"/>
      </rPr>
      <t xml:space="preserve"> таблицы из которой, берутся данные "база". Например: </t>
    </r>
    <r>
      <rPr>
        <i/>
        <sz val="16"/>
        <rFont val="Times New Roman"/>
        <family val="1"/>
        <charset val="204"/>
      </rPr>
      <t xml:space="preserve">Анализ-Источник данных-база. </t>
    </r>
    <r>
      <rPr>
        <sz val="16"/>
        <rFont val="Times New Roman"/>
        <family val="1"/>
        <charset val="204"/>
      </rPr>
      <t>Нажимаем ОК</t>
    </r>
  </si>
  <si>
    <t>Количество человек на место= Кол-во поданных заявлений/Контрольные цифры приема обучающихся за счет средств областного бюджета</t>
  </si>
  <si>
    <t>Сортировка по убыванию в ранжированных списках</t>
  </si>
  <si>
    <t>Щелкаем на столбец "Ф.И.О."</t>
  </si>
  <si>
    <t>Выбираем "Дополнительные параметры сортировки"</t>
  </si>
  <si>
    <t>далее по убыванию - Сумма (1+2+3)</t>
  </si>
  <si>
    <t>2; НИНР; нет</t>
  </si>
  <si>
    <t>1; НИНР; забрал(а) документы (оригинал док-та об обр-ии)</t>
  </si>
  <si>
    <r>
      <rPr>
        <b/>
        <sz val="16"/>
        <rFont val="Times New Roman"/>
        <family val="1"/>
        <charset val="204"/>
      </rPr>
      <t>6.ЭТО НЕ ОБЯЗАТЕЛЬНО! Вписать на листе "Содержание"</t>
    </r>
    <r>
      <rPr>
        <b/>
        <sz val="12.8"/>
        <rFont val="Times New Roman"/>
        <family val="1"/>
        <charset val="204"/>
      </rPr>
      <t xml:space="preserve"> </t>
    </r>
    <r>
      <rPr>
        <sz val="16"/>
        <rFont val="Times New Roman"/>
        <family val="1"/>
        <charset val="204"/>
      </rPr>
      <t xml:space="preserve"> свои специальности и сделать гипперсылки на листы.</t>
    </r>
  </si>
  <si>
    <r>
      <t xml:space="preserve">4. Проставить на листах с ранжированными списками СВОЮ </t>
    </r>
    <r>
      <rPr>
        <sz val="16"/>
        <rFont val="Times New Roman"/>
        <family val="1"/>
        <charset val="204"/>
      </rPr>
      <t>форму получения образования, специальность, вид.</t>
    </r>
    <r>
      <rPr>
        <b/>
        <sz val="16"/>
        <rFont val="Times New Roman"/>
        <family val="1"/>
        <charset val="204"/>
      </rPr>
      <t xml:space="preserve">
</t>
    </r>
  </si>
  <si>
    <r>
      <t xml:space="preserve">4. Переименовать листы, где ранжированные списки, </t>
    </r>
    <r>
      <rPr>
        <sz val="16"/>
        <rFont val="Times New Roman"/>
        <family val="1"/>
        <charset val="204"/>
      </rPr>
      <t>на Ваши специальности и виды</t>
    </r>
    <r>
      <rPr>
        <b/>
        <sz val="16"/>
        <rFont val="Times New Roman"/>
        <family val="1"/>
        <charset val="204"/>
      </rPr>
      <t xml:space="preserve">
</t>
    </r>
  </si>
  <si>
    <t>Привязка гиперссылок к объектам рабочего листа</t>
  </si>
  <si>
    <t>Изменить гиперссылку</t>
  </si>
  <si>
    <r>
      <t>Изменить гиперссылку можно, щелкнув по ней правой кнопкой мыши. Из выпадающего меню необходимо выбрать </t>
    </r>
    <r>
      <rPr>
        <b/>
        <i/>
        <sz val="16"/>
        <rFont val="Times New Roman"/>
        <family val="1"/>
        <charset val="204"/>
      </rPr>
      <t>Изменить гиперссылку</t>
    </r>
  </si>
  <si>
    <r>
      <t>Вы можете добавить гиперссылку к некоторым объектам рабочей книги: картинкам, фигурам, надписям, объектам WordArt и диаграммам. Чтобы создать гиперссылку, щелкните правой кнопкой мыши по объекту, из выпадающего меню выберите</t>
    </r>
    <r>
      <rPr>
        <sz val="22"/>
        <color theme="1"/>
        <rFont val="Times New Roman"/>
        <family val="1"/>
        <charset val="204"/>
      </rPr>
      <t> </t>
    </r>
    <r>
      <rPr>
        <b/>
        <sz val="16"/>
        <rFont val="Times New Roman"/>
        <family val="1"/>
        <charset val="204"/>
      </rPr>
      <t>Гиперссылка.</t>
    </r>
  </si>
  <si>
    <t>Петрова Анна Станиславовна</t>
  </si>
  <si>
    <t>Сидорова Алина Ивановна</t>
  </si>
  <si>
    <t>Приемная комиссия: СПО</t>
  </si>
  <si>
    <t>«Приемная комиссия: СПО» предназначена для работы приемной комиссии учреждений среднего профессионального образования (колледжей, техникумов).</t>
  </si>
  <si>
    <t>Заполнив таблицу "База" Вы получите списки по рейтингу, поиск абитуриентов по критериям, а также отчеты: количество поданных заявлений, список поступивших студентов, общее количество поступивших, количество по полу, возрасту, образованию, гражданству, образованию, среднему баллу вступительных испытаний и документу об образовании.</t>
  </si>
  <si>
    <r>
      <t>Если делать </t>
    </r>
    <r>
      <rPr>
        <b/>
        <sz val="16"/>
        <color rgb="FF000000"/>
        <rFont val="Times New Roman"/>
        <family val="1"/>
        <charset val="204"/>
      </rPr>
      <t>гиперссылку на другой лист этой же книги Excel </t>
    </r>
    <r>
      <rPr>
        <sz val="16"/>
        <color rgb="FF000000"/>
        <rFont val="Times New Roman"/>
        <family val="1"/>
        <charset val="204"/>
      </rPr>
      <t xml:space="preserve">, то в диалоговом окне в разделе "Связать с:" выбираем - "местом в документе". Тогда в строке "Введите адрес ячейки" пишем адрес. </t>
    </r>
    <r>
      <rPr>
        <i/>
        <sz val="16"/>
        <color rgb="FF000000"/>
        <rFont val="Times New Roman"/>
        <family val="1"/>
        <charset val="204"/>
      </rPr>
      <t>Или в окне "Или выберите место в документе" выбираем нужное название, имя ячейки, диапазона. Диалоговое онко будет такое.</t>
    </r>
  </si>
  <si>
    <r>
      <rPr>
        <b/>
        <sz val="16"/>
        <rFont val="Times New Roman"/>
        <family val="1"/>
        <charset val="204"/>
      </rPr>
      <t>5. Заполнить на листе "Кол-во под. заявл."</t>
    </r>
    <r>
      <rPr>
        <sz val="16"/>
        <rFont val="Times New Roman"/>
        <family val="1"/>
        <charset val="204"/>
      </rPr>
      <t xml:space="preserve"> столбец "Контрольные цифры приема обучающихся за счет средств областного бюджета"(когда будут заполнены все специальности)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</si>
</sst>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"/>
  </numFmts>
  <fonts count="81">
    <font>
      <sz val="10"/>
      <name val="Arial Cyr"/>
      <charset val="204"/>
    </font>
    <font>
      <sz val="10"/>
      <name val="Arial"/>
      <family val="2"/>
      <charset val="204"/>
    </font>
    <font>
      <sz val="8"/>
      <name val="Arial Cyr"/>
      <charset val="204"/>
    </font>
    <font>
      <sz val="8"/>
      <name val="Arial"/>
      <family val="2"/>
      <charset val="204"/>
    </font>
    <font>
      <b/>
      <sz val="12"/>
      <color indexed="8"/>
      <name val="Times New Roman"/>
      <family val="1"/>
      <charset val="204"/>
    </font>
    <font>
      <b/>
      <sz val="10"/>
      <name val="Arial Cyr"/>
      <charset val="204"/>
    </font>
    <font>
      <sz val="10"/>
      <color rgb="FFFF0000"/>
      <name val="Arial Cyr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b/>
      <sz val="10"/>
      <color rgb="FFFF0000"/>
      <name val="Arial Cyr"/>
      <charset val="204"/>
    </font>
    <font>
      <b/>
      <sz val="10"/>
      <color rgb="FFFF0000"/>
      <name val="Times New Roman"/>
      <family val="1"/>
      <charset val="204"/>
    </font>
    <font>
      <sz val="10"/>
      <color rgb="FFFF0000"/>
      <name val="Arial"/>
      <family val="2"/>
      <charset val="204"/>
    </font>
    <font>
      <sz val="10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12"/>
      <color rgb="FFFF0000"/>
      <name val="Times New Roman"/>
      <family val="1"/>
      <charset val="204"/>
    </font>
    <font>
      <sz val="1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11"/>
      <color theme="3"/>
      <name val="Times New Roman"/>
      <family val="1"/>
      <charset val="204"/>
    </font>
    <font>
      <b/>
      <sz val="10"/>
      <name val="Arial"/>
      <family val="2"/>
      <charset val="204"/>
    </font>
    <font>
      <b/>
      <i/>
      <sz val="16"/>
      <name val="Adobe Caslon Pro Bold"/>
      <family val="1"/>
    </font>
    <font>
      <sz val="11"/>
      <name val="Times New Roman"/>
      <family val="1"/>
      <charset val="204"/>
    </font>
    <font>
      <u/>
      <sz val="10"/>
      <name val="Arial Cyr"/>
      <charset val="204"/>
    </font>
    <font>
      <b/>
      <u/>
      <sz val="11"/>
      <color rgb="FFC00000"/>
      <name val="Times New Roman"/>
      <family val="1"/>
      <charset val="204"/>
    </font>
    <font>
      <b/>
      <sz val="22"/>
      <color theme="1"/>
      <name val="Times New Roman"/>
      <family val="1"/>
      <charset val="204"/>
    </font>
    <font>
      <sz val="11"/>
      <name val="Times New Roman"/>
      <family val="1"/>
      <charset val="204"/>
    </font>
    <font>
      <b/>
      <sz val="10"/>
      <color theme="1"/>
      <name val="Times New Roman"/>
    </font>
    <font>
      <sz val="22"/>
      <name val="Arial Cyr"/>
      <charset val="204"/>
    </font>
    <font>
      <sz val="26"/>
      <name val="Arial Cyr"/>
      <charset val="204"/>
    </font>
    <font>
      <b/>
      <sz val="26"/>
      <color rgb="FFC00000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b/>
      <sz val="28"/>
      <color rgb="FFC00000"/>
      <name val="Times New Roman"/>
      <family val="1"/>
      <charset val="204"/>
    </font>
    <font>
      <b/>
      <sz val="18"/>
      <color theme="1"/>
      <name val="Calibri"/>
      <family val="2"/>
      <charset val="204"/>
      <scheme val="minor"/>
    </font>
    <font>
      <b/>
      <sz val="18"/>
      <color theme="1"/>
      <name val="Times New Roman"/>
      <family val="1"/>
      <charset val="204"/>
    </font>
    <font>
      <i/>
      <sz val="11"/>
      <color theme="1"/>
      <name val="Times New Roman"/>
      <family val="1"/>
      <charset val="204"/>
    </font>
    <font>
      <b/>
      <sz val="12"/>
      <name val="Times New Roman"/>
      <family val="1"/>
      <charset val="204"/>
    </font>
    <font>
      <sz val="11"/>
      <color theme="1"/>
      <name val="Times New Roman"/>
    </font>
    <font>
      <b/>
      <sz val="24"/>
      <name val="Times New Roman"/>
      <family val="1"/>
      <charset val="204"/>
    </font>
    <font>
      <sz val="11"/>
      <color theme="1"/>
      <name val="Calibri"/>
      <family val="2"/>
      <scheme val="minor"/>
    </font>
    <font>
      <sz val="10"/>
      <name val="Times New Roman"/>
    </font>
    <font>
      <b/>
      <sz val="10"/>
      <name val="Times New Roman"/>
    </font>
    <font>
      <sz val="16"/>
      <name val="Times New Roman"/>
      <family val="1"/>
      <charset val="204"/>
    </font>
    <font>
      <b/>
      <sz val="16"/>
      <name val="Times New Roman"/>
      <family val="1"/>
      <charset val="204"/>
    </font>
    <font>
      <sz val="16"/>
      <color theme="1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b/>
      <sz val="16"/>
      <color theme="4" tint="-0.249977111117893"/>
      <name val="Times New Roman"/>
      <family val="1"/>
      <charset val="204"/>
    </font>
    <font>
      <u/>
      <sz val="16"/>
      <name val="Times New Roman"/>
      <family val="1"/>
      <charset val="204"/>
    </font>
    <font>
      <i/>
      <sz val="16"/>
      <name val="Times New Roman"/>
      <family val="1"/>
      <charset val="204"/>
    </font>
    <font>
      <b/>
      <i/>
      <u/>
      <sz val="16"/>
      <color rgb="FFFF0000"/>
      <name val="Times New Roman"/>
      <family val="1"/>
      <charset val="204"/>
    </font>
    <font>
      <i/>
      <u/>
      <sz val="16"/>
      <color theme="1"/>
      <name val="Times New Roman"/>
      <family val="1"/>
      <charset val="204"/>
    </font>
    <font>
      <sz val="16"/>
      <color theme="1"/>
      <name val="Calibri"/>
      <family val="2"/>
      <scheme val="minor"/>
    </font>
    <font>
      <sz val="16"/>
      <color rgb="FF000000"/>
      <name val="Arial"/>
      <family val="2"/>
      <charset val="204"/>
    </font>
    <font>
      <i/>
      <u/>
      <sz val="16"/>
      <color rgb="FF000000"/>
      <name val="Times New Roman"/>
      <family val="1"/>
      <charset val="204"/>
    </font>
    <font>
      <i/>
      <sz val="16"/>
      <color rgb="FF000000"/>
      <name val="Times New Roman"/>
      <family val="1"/>
      <charset val="204"/>
    </font>
    <font>
      <sz val="16"/>
      <color rgb="FF000000"/>
      <name val="Times New Roman"/>
      <family val="1"/>
      <charset val="204"/>
    </font>
    <font>
      <b/>
      <sz val="10"/>
      <color rgb="FF9D080D"/>
      <name val="Georgia"/>
      <family val="1"/>
      <charset val="204"/>
    </font>
    <font>
      <b/>
      <sz val="18"/>
      <name val="Times New Roman"/>
      <family val="1"/>
      <charset val="204"/>
    </font>
    <font>
      <b/>
      <i/>
      <sz val="20"/>
      <color rgb="FFC00000"/>
      <name val="Calibri"/>
      <family val="2"/>
      <charset val="204"/>
      <scheme val="minor"/>
    </font>
    <font>
      <b/>
      <i/>
      <sz val="14"/>
      <color rgb="FFC00000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sz val="10"/>
      <color rgb="FFC00000"/>
      <name val="Times New Roman"/>
      <family val="1"/>
      <charset val="204"/>
    </font>
    <font>
      <sz val="28"/>
      <color theme="0" tint="-0.24994659260841701"/>
      <name val="Cambria"/>
      <family val="2"/>
      <scheme val="major"/>
    </font>
    <font>
      <sz val="28"/>
      <color theme="0" tint="-0.499984740745262"/>
      <name val="Cambria"/>
      <family val="2"/>
      <scheme val="major"/>
    </font>
    <font>
      <sz val="9"/>
      <color theme="1" tint="0.499984740745262"/>
      <name val="Cambria"/>
      <family val="2"/>
      <scheme val="major"/>
    </font>
    <font>
      <sz val="18"/>
      <name val="Times New Roman"/>
      <family val="1"/>
      <charset val="204"/>
    </font>
    <font>
      <b/>
      <sz val="20"/>
      <color rgb="FFC00000"/>
      <name val="Times New Roman"/>
      <family val="1"/>
      <charset val="204"/>
    </font>
    <font>
      <b/>
      <sz val="16"/>
      <color rgb="FF0070C0"/>
      <name val="Times New Roman"/>
      <family val="1"/>
      <charset val="204"/>
    </font>
    <font>
      <b/>
      <sz val="14"/>
      <name val="Times New Roman"/>
      <family val="1"/>
      <charset val="204"/>
    </font>
    <font>
      <b/>
      <u/>
      <sz val="24"/>
      <color theme="3" tint="-0.499984740745262"/>
      <name val="Times New Roman"/>
      <family val="1"/>
      <charset val="204"/>
    </font>
    <font>
      <b/>
      <sz val="18"/>
      <color theme="3" tint="-0.499984740745262"/>
      <name val="Times New Roman"/>
      <family val="1"/>
      <charset val="204"/>
    </font>
    <font>
      <sz val="9"/>
      <color theme="3" tint="-0.499984740745262"/>
      <name val="Cambria"/>
      <family val="2"/>
      <scheme val="major"/>
    </font>
    <font>
      <b/>
      <sz val="28"/>
      <name val="Times New Roman"/>
      <family val="1"/>
      <charset val="204"/>
    </font>
    <font>
      <b/>
      <sz val="12.8"/>
      <name val="Times New Roman"/>
      <family val="1"/>
      <charset val="204"/>
    </font>
    <font>
      <sz val="24"/>
      <name val="Times New Roman"/>
    </font>
    <font>
      <b/>
      <sz val="24"/>
      <name val="Times New Roman"/>
    </font>
    <font>
      <sz val="11"/>
      <color rgb="FF265F98"/>
      <name val="Inherit"/>
    </font>
    <font>
      <sz val="22"/>
      <color theme="1"/>
      <name val="Times New Roman"/>
      <family val="1"/>
      <charset val="204"/>
    </font>
    <font>
      <b/>
      <i/>
      <sz val="16"/>
      <name val="Times New Roman"/>
      <family val="1"/>
      <charset val="204"/>
    </font>
    <font>
      <b/>
      <sz val="16"/>
      <color rgb="FF000000"/>
      <name val="Times New Roman"/>
      <family val="1"/>
      <charset val="204"/>
    </font>
  </fonts>
  <fills count="2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0" tint="-0.14999847407452621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theme="0"/>
      </patternFill>
    </fill>
    <fill>
      <patternFill patternType="solid">
        <fgColor rgb="FFFFFF66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/>
      </left>
      <right/>
      <top style="thin">
        <color indexed="64"/>
      </top>
      <bottom/>
      <diagonal/>
    </border>
    <border>
      <left style="thin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 tint="0.499984740745262"/>
      </bottom>
      <diagonal/>
    </border>
    <border>
      <left style="thin">
        <color theme="1"/>
      </left>
      <right style="thin">
        <color theme="1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theme="0" tint="-0.1499679555650502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/>
      <diagonal/>
    </border>
  </borders>
  <cellStyleXfs count="5">
    <xf numFmtId="0" fontId="0" fillId="0" borderId="0"/>
    <xf numFmtId="0" fontId="3" fillId="0" borderId="0">
      <alignment horizontal="left"/>
    </xf>
    <xf numFmtId="0" fontId="40" fillId="0" borderId="0"/>
    <xf numFmtId="0" fontId="63" fillId="0" borderId="23" applyNumberFormat="0" applyProtection="0">
      <alignment vertical="center"/>
    </xf>
    <xf numFmtId="0" fontId="65" fillId="0" borderId="0">
      <alignment vertical="center"/>
    </xf>
  </cellStyleXfs>
  <cellXfs count="327">
    <xf numFmtId="0" fontId="0" fillId="0" borderId="0" xfId="0"/>
    <xf numFmtId="0" fontId="1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vertical="center" wrapText="1"/>
    </xf>
    <xf numFmtId="0" fontId="6" fillId="0" borderId="0" xfId="0" applyFont="1"/>
    <xf numFmtId="0" fontId="8" fillId="0" borderId="0" xfId="0" applyFont="1" applyAlignment="1">
      <alignment horizontal="left" vertical="center"/>
    </xf>
    <xf numFmtId="0" fontId="9" fillId="0" borderId="0" xfId="0" applyFont="1" applyAlignment="1">
      <alignment horizontal="left"/>
    </xf>
    <xf numFmtId="0" fontId="10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5" fillId="0" borderId="0" xfId="0" applyFont="1"/>
    <xf numFmtId="0" fontId="11" fillId="0" borderId="0" xfId="0" applyFont="1"/>
    <xf numFmtId="0" fontId="0" fillId="3" borderId="0" xfId="0" applyFill="1"/>
    <xf numFmtId="14" fontId="12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/>
    <xf numFmtId="0" fontId="15" fillId="0" borderId="0" xfId="0" applyFont="1"/>
    <xf numFmtId="0" fontId="16" fillId="0" borderId="0" xfId="0" applyFont="1"/>
    <xf numFmtId="0" fontId="12" fillId="0" borderId="0" xfId="0" applyFont="1" applyFill="1" applyBorder="1" applyAlignment="1">
      <alignment horizontal="center" vertical="center" wrapText="1"/>
    </xf>
    <xf numFmtId="0" fontId="17" fillId="0" borderId="0" xfId="0" applyFont="1" applyAlignment="1">
      <alignment horizontal="left"/>
    </xf>
    <xf numFmtId="0" fontId="13" fillId="0" borderId="0" xfId="0" applyFont="1" applyFill="1" applyBorder="1" applyAlignment="1">
      <alignment vertical="center" wrapText="1"/>
    </xf>
    <xf numFmtId="0" fontId="17" fillId="0" borderId="0" xfId="0" applyFont="1" applyAlignment="1"/>
    <xf numFmtId="0" fontId="17" fillId="4" borderId="5" xfId="0" applyFont="1" applyFill="1" applyBorder="1" applyAlignment="1">
      <alignment vertical="center"/>
    </xf>
    <xf numFmtId="0" fontId="17" fillId="3" borderId="1" xfId="0" applyFont="1" applyFill="1" applyBorder="1" applyAlignment="1"/>
    <xf numFmtId="0" fontId="17" fillId="3" borderId="2" xfId="0" applyFont="1" applyFill="1" applyBorder="1" applyAlignment="1"/>
    <xf numFmtId="0" fontId="17" fillId="3" borderId="5" xfId="0" applyFont="1" applyFill="1" applyBorder="1" applyAlignment="1"/>
    <xf numFmtId="0" fontId="19" fillId="4" borderId="1" xfId="0" applyFont="1" applyFill="1" applyBorder="1" applyAlignment="1">
      <alignment vertical="center"/>
    </xf>
    <xf numFmtId="0" fontId="17" fillId="0" borderId="0" xfId="0" applyFont="1" applyBorder="1" applyAlignment="1"/>
    <xf numFmtId="0" fontId="0" fillId="0" borderId="0" xfId="0" applyFont="1"/>
    <xf numFmtId="0" fontId="1" fillId="0" borderId="0" xfId="0" applyFont="1"/>
    <xf numFmtId="0" fontId="21" fillId="0" borderId="0" xfId="0" applyFont="1" applyFill="1" applyBorder="1" applyAlignment="1">
      <alignment vertical="center" wrapText="1"/>
    </xf>
    <xf numFmtId="0" fontId="1" fillId="3" borderId="0" xfId="0" applyFont="1" applyFill="1" applyBorder="1" applyAlignment="1">
      <alignment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0" fillId="0" borderId="2" xfId="0" applyBorder="1"/>
    <xf numFmtId="0" fontId="0" fillId="0" borderId="0" xfId="0" applyAlignment="1">
      <alignment horizontal="center" vertical="center"/>
    </xf>
    <xf numFmtId="0" fontId="15" fillId="0" borderId="0" xfId="0" applyFont="1" applyFill="1"/>
    <xf numFmtId="0" fontId="17" fillId="3" borderId="9" xfId="0" applyFont="1" applyFill="1" applyBorder="1" applyAlignment="1"/>
    <xf numFmtId="0" fontId="23" fillId="3" borderId="9" xfId="0" applyFont="1" applyFill="1" applyBorder="1" applyAlignment="1"/>
    <xf numFmtId="0" fontId="20" fillId="0" borderId="0" xfId="0" applyFont="1" applyAlignment="1">
      <alignment vertical="top"/>
    </xf>
    <xf numFmtId="0" fontId="22" fillId="0" borderId="0" xfId="0" applyFont="1" applyAlignment="1">
      <alignment horizontal="center" vertical="top" wrapText="1"/>
    </xf>
    <xf numFmtId="0" fontId="14" fillId="0" borderId="0" xfId="0" applyFont="1" applyAlignment="1">
      <alignment vertical="top" wrapText="1"/>
    </xf>
    <xf numFmtId="0" fontId="14" fillId="0" borderId="0" xfId="0" applyFont="1" applyAlignment="1">
      <alignment horizontal="left" vertical="top" wrapText="1"/>
    </xf>
    <xf numFmtId="0" fontId="14" fillId="0" borderId="0" xfId="0" applyFont="1" applyAlignment="1">
      <alignment horizontal="center" vertical="top" wrapText="1"/>
    </xf>
    <xf numFmtId="0" fontId="14" fillId="3" borderId="0" xfId="0" applyFont="1" applyFill="1" applyAlignment="1">
      <alignment horizontal="center" vertical="center" wrapText="1"/>
    </xf>
    <xf numFmtId="0" fontId="14" fillId="3" borderId="0" xfId="0" applyFont="1" applyFill="1" applyAlignment="1">
      <alignment wrapText="1"/>
    </xf>
    <xf numFmtId="0" fontId="24" fillId="0" borderId="0" xfId="0" applyFont="1"/>
    <xf numFmtId="0" fontId="0" fillId="0" borderId="0" xfId="0" applyBorder="1"/>
    <xf numFmtId="0" fontId="0" fillId="0" borderId="14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pivotButton="1" applyBorder="1" applyAlignment="1">
      <alignment horizontal="center"/>
    </xf>
    <xf numFmtId="0" fontId="0" fillId="0" borderId="15" xfId="0" applyBorder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center" vertical="center"/>
    </xf>
    <xf numFmtId="164" fontId="14" fillId="0" borderId="0" xfId="0" applyNumberFormat="1" applyFont="1" applyAlignment="1">
      <alignment vertical="top" wrapText="1"/>
    </xf>
    <xf numFmtId="164" fontId="14" fillId="0" borderId="0" xfId="0" applyNumberFormat="1" applyFont="1" applyAlignment="1">
      <alignment horizontal="left" vertical="top" wrapText="1"/>
    </xf>
    <xf numFmtId="1" fontId="0" fillId="0" borderId="0" xfId="0" applyNumberFormat="1"/>
    <xf numFmtId="0" fontId="26" fillId="0" borderId="0" xfId="0" applyFont="1" applyAlignment="1">
      <alignment horizontal="left"/>
    </xf>
    <xf numFmtId="0" fontId="27" fillId="0" borderId="0" xfId="0" applyFont="1" applyAlignment="1"/>
    <xf numFmtId="0" fontId="0" fillId="0" borderId="0" xfId="0" applyAlignment="1">
      <alignment vertical="center"/>
    </xf>
    <xf numFmtId="0" fontId="14" fillId="3" borderId="14" xfId="0" applyNumberFormat="1" applyFont="1" applyFill="1" applyBorder="1" applyAlignment="1">
      <alignment horizontal="left" wrapText="1"/>
    </xf>
    <xf numFmtId="14" fontId="14" fillId="3" borderId="14" xfId="0" applyNumberFormat="1" applyFont="1" applyFill="1" applyBorder="1" applyAlignment="1">
      <alignment horizontal="left" wrapText="1"/>
    </xf>
    <xf numFmtId="0" fontId="14" fillId="3" borderId="14" xfId="0" applyFont="1" applyFill="1" applyBorder="1" applyAlignment="1">
      <alignment horizontal="left" wrapText="1"/>
    </xf>
    <xf numFmtId="0" fontId="0" fillId="13" borderId="14" xfId="0" applyFont="1" applyFill="1" applyBorder="1"/>
    <xf numFmtId="0" fontId="15" fillId="3" borderId="14" xfId="0" applyNumberFormat="1" applyFont="1" applyFill="1" applyBorder="1" applyAlignment="1">
      <alignment horizontal="left" wrapText="1"/>
    </xf>
    <xf numFmtId="14" fontId="14" fillId="3" borderId="14" xfId="1" applyNumberFormat="1" applyFont="1" applyFill="1" applyBorder="1" applyAlignment="1">
      <alignment horizontal="left" wrapText="1"/>
    </xf>
    <xf numFmtId="14" fontId="15" fillId="3" borderId="14" xfId="0" applyNumberFormat="1" applyFont="1" applyFill="1" applyBorder="1" applyAlignment="1">
      <alignment horizontal="left" wrapText="1"/>
    </xf>
    <xf numFmtId="0" fontId="14" fillId="3" borderId="14" xfId="1" applyNumberFormat="1" applyFont="1" applyFill="1" applyBorder="1" applyAlignment="1">
      <alignment horizontal="left" wrapText="1"/>
    </xf>
    <xf numFmtId="1" fontId="14" fillId="3" borderId="14" xfId="0" applyNumberFormat="1" applyFont="1" applyFill="1" applyBorder="1" applyAlignment="1">
      <alignment horizontal="left" wrapText="1"/>
    </xf>
    <xf numFmtId="164" fontId="15" fillId="3" borderId="14" xfId="0" applyNumberFormat="1" applyFont="1" applyFill="1" applyBorder="1" applyAlignment="1">
      <alignment horizontal="left" wrapText="1"/>
    </xf>
    <xf numFmtId="164" fontId="14" fillId="3" borderId="14" xfId="0" applyNumberFormat="1" applyFont="1" applyFill="1" applyBorder="1" applyAlignment="1">
      <alignment horizontal="left" wrapText="1"/>
    </xf>
    <xf numFmtId="0" fontId="15" fillId="13" borderId="14" xfId="0" applyFont="1" applyFill="1" applyBorder="1" applyAlignment="1">
      <alignment horizontal="left" wrapText="1"/>
    </xf>
    <xf numFmtId="0" fontId="15" fillId="13" borderId="14" xfId="0" applyNumberFormat="1" applyFont="1" applyFill="1" applyBorder="1" applyAlignment="1">
      <alignment horizontal="left" wrapText="1"/>
    </xf>
    <xf numFmtId="0" fontId="0" fillId="3" borderId="14" xfId="0" applyFont="1" applyFill="1" applyBorder="1"/>
    <xf numFmtId="14" fontId="15" fillId="3" borderId="14" xfId="1" applyNumberFormat="1" applyFont="1" applyFill="1" applyBorder="1" applyAlignment="1">
      <alignment horizontal="left" wrapText="1"/>
    </xf>
    <xf numFmtId="164" fontId="14" fillId="3" borderId="14" xfId="1" applyNumberFormat="1" applyFont="1" applyFill="1" applyBorder="1" applyAlignment="1">
      <alignment horizontal="left" wrapText="1"/>
    </xf>
    <xf numFmtId="0" fontId="15" fillId="3" borderId="14" xfId="0" applyFont="1" applyFill="1" applyBorder="1" applyAlignment="1">
      <alignment horizontal="left" wrapText="1"/>
    </xf>
    <xf numFmtId="2" fontId="15" fillId="3" borderId="14" xfId="0" applyNumberFormat="1" applyFont="1" applyFill="1" applyBorder="1" applyAlignment="1">
      <alignment horizontal="left" wrapText="1"/>
    </xf>
    <xf numFmtId="0" fontId="15" fillId="3" borderId="17" xfId="0" applyNumberFormat="1" applyFont="1" applyFill="1" applyBorder="1" applyAlignment="1">
      <alignment horizontal="left" wrapText="1"/>
    </xf>
    <xf numFmtId="0" fontId="15" fillId="13" borderId="17" xfId="0" applyNumberFormat="1" applyFont="1" applyFill="1" applyBorder="1" applyAlignment="1">
      <alignment horizontal="left" wrapText="1"/>
    </xf>
    <xf numFmtId="0" fontId="14" fillId="2" borderId="14" xfId="0" applyNumberFormat="1" applyFont="1" applyFill="1" applyBorder="1" applyAlignment="1">
      <alignment horizontal="left" wrapText="1"/>
    </xf>
    <xf numFmtId="14" fontId="14" fillId="2" borderId="14" xfId="0" applyNumberFormat="1" applyFont="1" applyFill="1" applyBorder="1" applyAlignment="1">
      <alignment horizontal="left" wrapText="1"/>
    </xf>
    <xf numFmtId="0" fontId="14" fillId="2" borderId="14" xfId="0" applyFont="1" applyFill="1" applyBorder="1" applyAlignment="1">
      <alignment horizontal="left" wrapText="1"/>
    </xf>
    <xf numFmtId="0" fontId="15" fillId="2" borderId="14" xfId="0" applyFont="1" applyFill="1" applyBorder="1" applyAlignment="1">
      <alignment horizontal="left" wrapText="1"/>
    </xf>
    <xf numFmtId="0" fontId="15" fillId="2" borderId="14" xfId="0" applyNumberFormat="1" applyFont="1" applyFill="1" applyBorder="1" applyAlignment="1">
      <alignment horizontal="left" wrapText="1"/>
    </xf>
    <xf numFmtId="14" fontId="15" fillId="2" borderId="14" xfId="1" applyNumberFormat="1" applyFont="1" applyFill="1" applyBorder="1" applyAlignment="1">
      <alignment horizontal="left" wrapText="1"/>
    </xf>
    <xf numFmtId="14" fontId="14" fillId="2" borderId="14" xfId="1" applyNumberFormat="1" applyFont="1" applyFill="1" applyBorder="1" applyAlignment="1">
      <alignment horizontal="left" wrapText="1"/>
    </xf>
    <xf numFmtId="0" fontId="14" fillId="2" borderId="14" xfId="1" applyNumberFormat="1" applyFont="1" applyFill="1" applyBorder="1" applyAlignment="1">
      <alignment horizontal="left" wrapText="1"/>
    </xf>
    <xf numFmtId="14" fontId="15" fillId="2" borderId="14" xfId="0" applyNumberFormat="1" applyFont="1" applyFill="1" applyBorder="1" applyAlignment="1">
      <alignment horizontal="left" wrapText="1"/>
    </xf>
    <xf numFmtId="1" fontId="14" fillId="2" borderId="14" xfId="0" applyNumberFormat="1" applyFont="1" applyFill="1" applyBorder="1" applyAlignment="1">
      <alignment horizontal="left" wrapText="1"/>
    </xf>
    <xf numFmtId="164" fontId="15" fillId="2" borderId="14" xfId="0" applyNumberFormat="1" applyFont="1" applyFill="1" applyBorder="1" applyAlignment="1">
      <alignment horizontal="left" wrapText="1"/>
    </xf>
    <xf numFmtId="164" fontId="14" fillId="2" borderId="14" xfId="0" applyNumberFormat="1" applyFont="1" applyFill="1" applyBorder="1" applyAlignment="1">
      <alignment horizontal="left" wrapText="1"/>
    </xf>
    <xf numFmtId="164" fontId="14" fillId="2" borderId="14" xfId="1" applyNumberFormat="1" applyFont="1" applyFill="1" applyBorder="1" applyAlignment="1">
      <alignment horizontal="left" wrapText="1"/>
    </xf>
    <xf numFmtId="0" fontId="14" fillId="3" borderId="10" xfId="0" applyNumberFormat="1" applyFont="1" applyFill="1" applyBorder="1" applyAlignment="1">
      <alignment horizontal="left" wrapText="1"/>
    </xf>
    <xf numFmtId="0" fontId="14" fillId="2" borderId="10" xfId="0" applyNumberFormat="1" applyFont="1" applyFill="1" applyBorder="1" applyAlignment="1">
      <alignment horizontal="left" wrapText="1"/>
    </xf>
    <xf numFmtId="0" fontId="7" fillId="3" borderId="0" xfId="0" applyFont="1" applyFill="1" applyBorder="1" applyAlignment="1">
      <alignment horizontal="left" vertical="center" wrapText="1"/>
    </xf>
    <xf numFmtId="0" fontId="7" fillId="3" borderId="7" xfId="0" applyFont="1" applyFill="1" applyBorder="1" applyAlignment="1">
      <alignment horizontal="left" vertical="center" wrapText="1"/>
    </xf>
    <xf numFmtId="0" fontId="7" fillId="6" borderId="7" xfId="0" applyFont="1" applyFill="1" applyBorder="1" applyAlignment="1">
      <alignment horizontal="center" vertical="center" wrapText="1"/>
    </xf>
    <xf numFmtId="14" fontId="7" fillId="6" borderId="7" xfId="0" applyNumberFormat="1" applyFont="1" applyFill="1" applyBorder="1" applyAlignment="1">
      <alignment horizontal="center" vertical="center" wrapText="1"/>
    </xf>
    <xf numFmtId="0" fontId="7" fillId="7" borderId="7" xfId="0" applyFont="1" applyFill="1" applyBorder="1" applyAlignment="1">
      <alignment horizontal="center" vertical="center" wrapText="1"/>
    </xf>
    <xf numFmtId="14" fontId="7" fillId="7" borderId="7" xfId="0" applyNumberFormat="1" applyFont="1" applyFill="1" applyBorder="1" applyAlignment="1">
      <alignment horizontal="center" vertical="center" wrapText="1"/>
    </xf>
    <xf numFmtId="14" fontId="7" fillId="8" borderId="7" xfId="0" applyNumberFormat="1" applyFont="1" applyFill="1" applyBorder="1" applyAlignment="1">
      <alignment horizontal="left" vertical="center" wrapText="1"/>
    </xf>
    <xf numFmtId="0" fontId="7" fillId="8" borderId="7" xfId="0" applyFont="1" applyFill="1" applyBorder="1" applyAlignment="1">
      <alignment horizontal="left" vertical="center" wrapText="1"/>
    </xf>
    <xf numFmtId="0" fontId="7" fillId="8" borderId="7" xfId="0" applyNumberFormat="1" applyFont="1" applyFill="1" applyBorder="1" applyAlignment="1">
      <alignment horizontal="left" vertical="center" wrapText="1"/>
    </xf>
    <xf numFmtId="0" fontId="7" fillId="9" borderId="7" xfId="0" applyNumberFormat="1" applyFont="1" applyFill="1" applyBorder="1" applyAlignment="1">
      <alignment horizontal="center" vertical="center" wrapText="1"/>
    </xf>
    <xf numFmtId="0" fontId="7" fillId="9" borderId="7" xfId="0" applyFont="1" applyFill="1" applyBorder="1" applyAlignment="1">
      <alignment horizontal="center" vertical="center" wrapText="1"/>
    </xf>
    <xf numFmtId="14" fontId="7" fillId="9" borderId="7" xfId="0" applyNumberFormat="1" applyFont="1" applyFill="1" applyBorder="1" applyAlignment="1">
      <alignment horizontal="center" vertical="center" wrapText="1"/>
    </xf>
    <xf numFmtId="1" fontId="7" fillId="10" borderId="7" xfId="0" applyNumberFormat="1" applyFont="1" applyFill="1" applyBorder="1" applyAlignment="1">
      <alignment horizontal="center" vertical="center" wrapText="1"/>
    </xf>
    <xf numFmtId="14" fontId="7" fillId="10" borderId="7" xfId="0" applyNumberFormat="1" applyFont="1" applyFill="1" applyBorder="1" applyAlignment="1">
      <alignment horizontal="center" vertical="center" wrapText="1"/>
    </xf>
    <xf numFmtId="0" fontId="7" fillId="11" borderId="7" xfId="0" applyNumberFormat="1" applyFont="1" applyFill="1" applyBorder="1" applyAlignment="1">
      <alignment horizontal="center" vertical="center" wrapText="1"/>
    </xf>
    <xf numFmtId="0" fontId="7" fillId="11" borderId="7" xfId="0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left" wrapText="1"/>
    </xf>
    <xf numFmtId="0" fontId="7" fillId="2" borderId="14" xfId="0" applyFont="1" applyFill="1" applyBorder="1" applyAlignment="1">
      <alignment horizontal="left" wrapText="1"/>
    </xf>
    <xf numFmtId="0" fontId="7" fillId="2" borderId="14" xfId="0" applyNumberFormat="1" applyFont="1" applyFill="1" applyBorder="1" applyAlignment="1">
      <alignment horizontal="left" wrapText="1"/>
    </xf>
    <xf numFmtId="1" fontId="7" fillId="2" borderId="14" xfId="0" applyNumberFormat="1" applyFont="1" applyFill="1" applyBorder="1" applyAlignment="1">
      <alignment horizontal="left" wrapText="1"/>
    </xf>
    <xf numFmtId="164" fontId="7" fillId="2" borderId="14" xfId="0" applyNumberFormat="1" applyFont="1" applyFill="1" applyBorder="1" applyAlignment="1">
      <alignment horizontal="left" wrapText="1"/>
    </xf>
    <xf numFmtId="2" fontId="14" fillId="2" borderId="14" xfId="0" applyNumberFormat="1" applyFont="1" applyFill="1" applyBorder="1" applyAlignment="1">
      <alignment horizontal="left" wrapText="1"/>
    </xf>
    <xf numFmtId="0" fontId="7" fillId="12" borderId="7" xfId="0" applyFont="1" applyFill="1" applyBorder="1" applyAlignment="1">
      <alignment horizontal="center" vertical="center" wrapText="1"/>
    </xf>
    <xf numFmtId="0" fontId="7" fillId="3" borderId="14" xfId="0" applyFont="1" applyFill="1" applyBorder="1" applyAlignment="1">
      <alignment horizontal="left" wrapText="1"/>
    </xf>
    <xf numFmtId="0" fontId="7" fillId="3" borderId="17" xfId="0" applyFont="1" applyFill="1" applyBorder="1" applyAlignment="1">
      <alignment horizontal="left" wrapText="1"/>
    </xf>
    <xf numFmtId="14" fontId="7" fillId="14" borderId="7" xfId="0" applyNumberFormat="1" applyFont="1" applyFill="1" applyBorder="1" applyAlignment="1">
      <alignment horizontal="center" vertical="center" wrapText="1"/>
    </xf>
    <xf numFmtId="0" fontId="15" fillId="13" borderId="0" xfId="0" applyNumberFormat="1" applyFont="1" applyFill="1" applyBorder="1" applyAlignment="1">
      <alignment horizontal="left" wrapText="1"/>
    </xf>
    <xf numFmtId="0" fontId="15" fillId="3" borderId="0" xfId="0" applyNumberFormat="1" applyFont="1" applyFill="1" applyBorder="1" applyAlignment="1">
      <alignment horizontal="left" wrapText="1"/>
    </xf>
    <xf numFmtId="0" fontId="7" fillId="3" borderId="0" xfId="0" applyFont="1" applyFill="1" applyBorder="1" applyAlignment="1">
      <alignment horizontal="left" wrapText="1"/>
    </xf>
    <xf numFmtId="0" fontId="28" fillId="12" borderId="0" xfId="0" applyFont="1" applyFill="1" applyBorder="1" applyAlignment="1">
      <alignment horizontal="center" vertical="center" wrapText="1"/>
    </xf>
    <xf numFmtId="0" fontId="29" fillId="0" borderId="0" xfId="0" applyFont="1" applyAlignment="1">
      <alignment horizontal="left" vertical="top" wrapText="1"/>
    </xf>
    <xf numFmtId="0" fontId="30" fillId="0" borderId="0" xfId="0" applyFont="1"/>
    <xf numFmtId="14" fontId="31" fillId="0" borderId="0" xfId="0" applyNumberFormat="1" applyFont="1" applyBorder="1" applyAlignment="1">
      <alignment horizontal="center" vertical="center"/>
    </xf>
    <xf numFmtId="0" fontId="32" fillId="0" borderId="18" xfId="0" applyFont="1" applyBorder="1" applyAlignment="1">
      <alignment horizontal="center" vertical="center" wrapText="1"/>
    </xf>
    <xf numFmtId="0" fontId="32" fillId="0" borderId="19" xfId="0" applyFont="1" applyBorder="1" applyAlignment="1">
      <alignment horizontal="center" vertical="center" wrapText="1"/>
    </xf>
    <xf numFmtId="0" fontId="33" fillId="0" borderId="0" xfId="0" applyFont="1" applyBorder="1" applyAlignment="1">
      <alignment horizontal="center" vertical="center"/>
    </xf>
    <xf numFmtId="0" fontId="34" fillId="0" borderId="0" xfId="0" applyFont="1" applyAlignment="1"/>
    <xf numFmtId="0" fontId="35" fillId="0" borderId="0" xfId="0" applyFont="1" applyAlignment="1"/>
    <xf numFmtId="0" fontId="9" fillId="0" borderId="0" xfId="0" applyFont="1"/>
    <xf numFmtId="0" fontId="18" fillId="0" borderId="0" xfId="0" applyFont="1"/>
    <xf numFmtId="0" fontId="19" fillId="0" borderId="0" xfId="0" applyFont="1"/>
    <xf numFmtId="0" fontId="36" fillId="0" borderId="0" xfId="0" applyFont="1"/>
    <xf numFmtId="14" fontId="14" fillId="3" borderId="14" xfId="1" applyNumberFormat="1" applyFont="1" applyFill="1" applyBorder="1" applyAlignment="1">
      <alignment horizontal="left" vertical="top" wrapText="1"/>
    </xf>
    <xf numFmtId="14" fontId="14" fillId="3" borderId="14" xfId="1" applyNumberFormat="1" applyFont="1" applyFill="1" applyBorder="1" applyAlignment="1">
      <alignment vertical="top" wrapText="1"/>
    </xf>
    <xf numFmtId="0" fontId="19" fillId="0" borderId="16" xfId="0" applyFont="1" applyBorder="1" applyAlignment="1">
      <alignment vertical="center"/>
    </xf>
    <xf numFmtId="0" fontId="38" fillId="0" borderId="20" xfId="0" applyFont="1" applyBorder="1" applyAlignment="1">
      <alignment vertical="center" wrapText="1"/>
    </xf>
    <xf numFmtId="0" fontId="17" fillId="5" borderId="6" xfId="0" applyFont="1" applyFill="1" applyBorder="1" applyAlignment="1">
      <alignment horizontal="justify" vertical="top"/>
    </xf>
    <xf numFmtId="0" fontId="17" fillId="5" borderId="3" xfId="0" applyFont="1" applyFill="1" applyBorder="1" applyAlignment="1">
      <alignment vertical="top"/>
    </xf>
    <xf numFmtId="0" fontId="17" fillId="5" borderId="3" xfId="0" applyFont="1" applyFill="1" applyBorder="1" applyAlignment="1">
      <alignment horizontal="justify" vertical="top"/>
    </xf>
    <xf numFmtId="0" fontId="17" fillId="5" borderId="4" xfId="0" applyFont="1" applyFill="1" applyBorder="1" applyAlignment="1">
      <alignment vertical="top"/>
    </xf>
    <xf numFmtId="1" fontId="39" fillId="3" borderId="9" xfId="0" applyNumberFormat="1" applyFont="1" applyFill="1" applyBorder="1" applyAlignment="1" applyProtection="1">
      <alignment horizontal="center" vertical="top" wrapText="1"/>
      <protection locked="0"/>
    </xf>
    <xf numFmtId="164" fontId="39" fillId="3" borderId="9" xfId="0" applyNumberFormat="1" applyFont="1" applyFill="1" applyBorder="1" applyAlignment="1">
      <alignment horizontal="center" vertical="top" wrapText="1"/>
    </xf>
    <xf numFmtId="1" fontId="39" fillId="15" borderId="9" xfId="0" applyNumberFormat="1" applyFont="1" applyFill="1" applyBorder="1" applyAlignment="1" applyProtection="1">
      <alignment horizontal="center" vertical="top" wrapText="1"/>
      <protection locked="0"/>
    </xf>
    <xf numFmtId="164" fontId="39" fillId="15" borderId="9" xfId="0" applyNumberFormat="1" applyFont="1" applyFill="1" applyBorder="1" applyAlignment="1">
      <alignment horizontal="center" vertical="top" wrapText="1"/>
    </xf>
    <xf numFmtId="1" fontId="39" fillId="16" borderId="9" xfId="0" applyNumberFormat="1" applyFont="1" applyFill="1" applyBorder="1" applyAlignment="1" applyProtection="1">
      <alignment horizontal="center" vertical="top" wrapText="1"/>
      <protection locked="0"/>
    </xf>
    <xf numFmtId="164" fontId="39" fillId="16" borderId="9" xfId="0" applyNumberFormat="1" applyFont="1" applyFill="1" applyBorder="1" applyAlignment="1">
      <alignment horizontal="center" vertical="top" wrapText="1"/>
    </xf>
    <xf numFmtId="0" fontId="34" fillId="0" borderId="0" xfId="2" applyFont="1" applyAlignment="1"/>
    <xf numFmtId="0" fontId="40" fillId="0" borderId="0" xfId="2"/>
    <xf numFmtId="0" fontId="34" fillId="0" borderId="0" xfId="2" applyFont="1" applyAlignment="1">
      <alignment horizontal="center" vertical="center"/>
    </xf>
    <xf numFmtId="0" fontId="25" fillId="0" borderId="0" xfId="0" applyFont="1"/>
    <xf numFmtId="0" fontId="34" fillId="0" borderId="0" xfId="2" applyFont="1" applyAlignment="1">
      <alignment horizontal="center" vertical="top"/>
    </xf>
    <xf numFmtId="0" fontId="35" fillId="0" borderId="0" xfId="2" applyFont="1" applyAlignment="1">
      <alignment horizontal="center"/>
    </xf>
    <xf numFmtId="0" fontId="19" fillId="0" borderId="0" xfId="2" applyFont="1"/>
    <xf numFmtId="0" fontId="41" fillId="0" borderId="0" xfId="0" applyFont="1" applyAlignment="1">
      <alignment horizontal="left"/>
    </xf>
    <xf numFmtId="1" fontId="41" fillId="0" borderId="0" xfId="0" applyNumberFormat="1" applyFont="1" applyAlignment="1">
      <alignment horizontal="left"/>
    </xf>
    <xf numFmtId="0" fontId="43" fillId="0" borderId="0" xfId="2" applyFont="1" applyAlignment="1">
      <alignment horizontal="justify" vertical="top"/>
    </xf>
    <xf numFmtId="0" fontId="47" fillId="0" borderId="0" xfId="2" applyFont="1" applyAlignment="1">
      <alignment horizontal="justify" vertical="top"/>
    </xf>
    <xf numFmtId="0" fontId="50" fillId="0" borderId="0" xfId="2" applyFont="1" applyAlignment="1">
      <alignment horizontal="center" vertical="center"/>
    </xf>
    <xf numFmtId="0" fontId="45" fillId="0" borderId="0" xfId="2" applyFont="1" applyAlignment="1">
      <alignment horizontal="justify" vertical="center"/>
    </xf>
    <xf numFmtId="0" fontId="51" fillId="0" borderId="0" xfId="2" applyFont="1" applyAlignment="1">
      <alignment horizontal="justify" vertical="center"/>
    </xf>
    <xf numFmtId="0" fontId="52" fillId="0" borderId="0" xfId="2" applyFont="1"/>
    <xf numFmtId="0" fontId="53" fillId="0" borderId="0" xfId="2" applyFont="1" applyBorder="1" applyAlignment="1">
      <alignment horizontal="left" vertical="center" wrapText="1" indent="1"/>
    </xf>
    <xf numFmtId="0" fontId="53" fillId="17" borderId="0" xfId="2" applyFont="1" applyFill="1" applyAlignment="1">
      <alignment horizontal="left" vertical="center" wrapText="1" indent="1"/>
    </xf>
    <xf numFmtId="0" fontId="54" fillId="0" borderId="0" xfId="2" applyFont="1" applyAlignment="1">
      <alignment horizontal="justify" vertical="center"/>
    </xf>
    <xf numFmtId="0" fontId="57" fillId="0" borderId="0" xfId="2" applyFont="1" applyAlignment="1">
      <alignment vertical="center" wrapText="1"/>
    </xf>
    <xf numFmtId="0" fontId="40" fillId="0" borderId="0" xfId="2" applyAlignment="1">
      <alignment vertical="center" wrapText="1"/>
    </xf>
    <xf numFmtId="0" fontId="34" fillId="0" borderId="0" xfId="2" applyFont="1" applyAlignment="1">
      <alignment horizontal="center" vertical="center"/>
    </xf>
    <xf numFmtId="0" fontId="25" fillId="0" borderId="0" xfId="0" applyFont="1" applyAlignment="1">
      <alignment vertical="top"/>
    </xf>
    <xf numFmtId="0" fontId="42" fillId="0" borderId="0" xfId="0" applyFont="1" applyBorder="1" applyAlignment="1">
      <alignment horizontal="center" vertical="center" wrapText="1"/>
    </xf>
    <xf numFmtId="0" fontId="34" fillId="0" borderId="0" xfId="2" applyFont="1" applyAlignment="1">
      <alignment horizontal="center" vertical="center"/>
    </xf>
    <xf numFmtId="0" fontId="34" fillId="0" borderId="0" xfId="2" applyFont="1" applyAlignment="1">
      <alignment horizontal="center" vertical="center"/>
    </xf>
    <xf numFmtId="0" fontId="58" fillId="0" borderId="0" xfId="0" applyFont="1"/>
    <xf numFmtId="0" fontId="59" fillId="0" borderId="0" xfId="2" applyFont="1" applyAlignment="1">
      <alignment horizontal="center"/>
    </xf>
    <xf numFmtId="0" fontId="60" fillId="0" borderId="0" xfId="0" applyFont="1"/>
    <xf numFmtId="0" fontId="44" fillId="0" borderId="0" xfId="2" applyFont="1" applyAlignment="1">
      <alignment horizontal="justify" vertical="top" wrapText="1"/>
    </xf>
    <xf numFmtId="0" fontId="14" fillId="13" borderId="14" xfId="0" applyFont="1" applyFill="1" applyBorder="1"/>
    <xf numFmtId="0" fontId="14" fillId="3" borderId="14" xfId="0" applyFont="1" applyFill="1" applyBorder="1"/>
    <xf numFmtId="0" fontId="40" fillId="0" borderId="0" xfId="2" applyAlignment="1">
      <alignment horizontal="center" vertical="center" wrapText="1"/>
    </xf>
    <xf numFmtId="0" fontId="12" fillId="3" borderId="14" xfId="0" applyNumberFormat="1" applyFont="1" applyFill="1" applyBorder="1" applyAlignment="1">
      <alignment horizontal="left" wrapText="1"/>
    </xf>
    <xf numFmtId="0" fontId="61" fillId="3" borderId="10" xfId="0" applyNumberFormat="1" applyFont="1" applyFill="1" applyBorder="1" applyAlignment="1">
      <alignment horizontal="left" wrapText="1"/>
    </xf>
    <xf numFmtId="0" fontId="14" fillId="3" borderId="14" xfId="0" applyNumberFormat="1" applyFont="1" applyFill="1" applyBorder="1" applyAlignment="1">
      <alignment horizontal="left" vertical="top" wrapText="1"/>
    </xf>
    <xf numFmtId="0" fontId="61" fillId="3" borderId="14" xfId="0" applyNumberFormat="1" applyFont="1" applyFill="1" applyBorder="1" applyAlignment="1">
      <alignment horizontal="left" wrapText="1"/>
    </xf>
    <xf numFmtId="0" fontId="62" fillId="3" borderId="14" xfId="0" applyNumberFormat="1" applyFont="1" applyFill="1" applyBorder="1" applyAlignment="1">
      <alignment horizontal="left" wrapText="1"/>
    </xf>
    <xf numFmtId="0" fontId="14" fillId="0" borderId="14" xfId="0" applyNumberFormat="1" applyFont="1" applyFill="1" applyBorder="1" applyAlignment="1">
      <alignment horizontal="left" wrapText="1"/>
    </xf>
    <xf numFmtId="0" fontId="65" fillId="0" borderId="0" xfId="4">
      <alignment vertical="center"/>
    </xf>
    <xf numFmtId="0" fontId="64" fillId="0" borderId="0" xfId="3" applyFont="1" applyBorder="1">
      <alignment vertical="center"/>
    </xf>
    <xf numFmtId="0" fontId="67" fillId="0" borderId="0" xfId="0" applyFont="1" applyBorder="1" applyAlignment="1">
      <alignment horizontal="left"/>
    </xf>
    <xf numFmtId="0" fontId="63" fillId="0" borderId="0" xfId="3" applyBorder="1" applyAlignment="1">
      <alignment vertical="center"/>
    </xf>
    <xf numFmtId="0" fontId="65" fillId="0" borderId="0" xfId="4" applyBorder="1" applyAlignment="1">
      <alignment vertical="center" wrapText="1"/>
    </xf>
    <xf numFmtId="0" fontId="65" fillId="0" borderId="0" xfId="4" applyBorder="1">
      <alignment vertical="center"/>
    </xf>
    <xf numFmtId="0" fontId="65" fillId="0" borderId="0" xfId="4" applyBorder="1" applyAlignment="1">
      <alignment vertical="center"/>
    </xf>
    <xf numFmtId="0" fontId="68" fillId="0" borderId="24" xfId="4" applyFont="1" applyBorder="1" applyAlignment="1">
      <alignment horizontal="left" vertical="center"/>
    </xf>
    <xf numFmtId="0" fontId="66" fillId="0" borderId="0" xfId="4" applyFont="1" applyBorder="1" applyAlignment="1">
      <alignment horizontal="left" wrapText="1"/>
    </xf>
    <xf numFmtId="0" fontId="69" fillId="0" borderId="24" xfId="4" applyFont="1" applyBorder="1" applyAlignment="1">
      <alignment horizontal="left" vertical="center"/>
    </xf>
    <xf numFmtId="0" fontId="69" fillId="0" borderId="24" xfId="4" applyFont="1" applyBorder="1" applyAlignment="1">
      <alignment horizontal="left" vertical="center" wrapText="1"/>
    </xf>
    <xf numFmtId="0" fontId="69" fillId="0" borderId="24" xfId="4" applyFont="1" applyBorder="1" applyAlignment="1">
      <alignment horizontal="left" vertical="top"/>
    </xf>
    <xf numFmtId="0" fontId="70" fillId="3" borderId="0" xfId="4" applyFont="1" applyFill="1" applyBorder="1" applyAlignment="1">
      <alignment horizontal="left"/>
    </xf>
    <xf numFmtId="0" fontId="71" fillId="3" borderId="0" xfId="4" applyFont="1" applyFill="1" applyBorder="1" applyAlignment="1">
      <alignment horizontal="right"/>
    </xf>
    <xf numFmtId="0" fontId="71" fillId="3" borderId="25" xfId="4" applyFont="1" applyFill="1" applyBorder="1" applyAlignment="1">
      <alignment horizontal="right"/>
    </xf>
    <xf numFmtId="0" fontId="72" fillId="0" borderId="0" xfId="4" applyFont="1">
      <alignment vertical="center"/>
    </xf>
    <xf numFmtId="0" fontId="71" fillId="0" borderId="0" xfId="4" applyFont="1" applyBorder="1" applyAlignment="1">
      <alignment horizontal="left" wrapText="1"/>
    </xf>
    <xf numFmtId="0" fontId="72" fillId="0" borderId="0" xfId="4" applyFont="1" applyBorder="1" applyAlignment="1">
      <alignment vertical="center" wrapText="1"/>
    </xf>
    <xf numFmtId="0" fontId="58" fillId="3" borderId="0" xfId="4" applyFont="1" applyFill="1" applyBorder="1" applyAlignment="1">
      <alignment horizontal="right"/>
    </xf>
    <xf numFmtId="0" fontId="58" fillId="3" borderId="0" xfId="4" applyFont="1" applyFill="1" applyBorder="1" applyAlignment="1">
      <alignment horizontal="right" vertical="center"/>
    </xf>
    <xf numFmtId="0" fontId="65" fillId="18" borderId="0" xfId="4" applyFill="1">
      <alignment vertical="center"/>
    </xf>
    <xf numFmtId="164" fontId="68" fillId="0" borderId="24" xfId="4" applyNumberFormat="1" applyFont="1" applyBorder="1" applyAlignment="1">
      <alignment horizontal="left" vertical="center"/>
    </xf>
    <xf numFmtId="0" fontId="68" fillId="0" borderId="22" xfId="4" applyFont="1" applyBorder="1" applyAlignment="1">
      <alignment horizontal="left" vertical="center"/>
    </xf>
    <xf numFmtId="0" fontId="68" fillId="0" borderId="12" xfId="4" applyFont="1" applyBorder="1" applyAlignment="1">
      <alignment horizontal="left" vertical="center"/>
    </xf>
    <xf numFmtId="0" fontId="0" fillId="0" borderId="0" xfId="0" applyAlignment="1">
      <alignment vertical="top"/>
    </xf>
    <xf numFmtId="0" fontId="76" fillId="0" borderId="9" xfId="0" pivotButton="1" applyFont="1" applyBorder="1" applyAlignment="1">
      <alignment horizontal="center" vertical="center" wrapText="1"/>
    </xf>
    <xf numFmtId="0" fontId="75" fillId="3" borderId="11" xfId="0" applyNumberFormat="1" applyFont="1" applyFill="1" applyBorder="1" applyAlignment="1">
      <alignment horizontal="center" vertical="top" wrapText="1"/>
    </xf>
    <xf numFmtId="164" fontId="75" fillId="3" borderId="12" xfId="0" applyNumberFormat="1" applyFont="1" applyFill="1" applyBorder="1" applyAlignment="1">
      <alignment horizontal="center" vertical="top" wrapText="1"/>
    </xf>
    <xf numFmtId="164" fontId="75" fillId="3" borderId="13" xfId="0" applyNumberFormat="1" applyFont="1" applyFill="1" applyBorder="1" applyAlignment="1">
      <alignment horizontal="center" vertical="top" wrapText="1"/>
    </xf>
    <xf numFmtId="0" fontId="75" fillId="15" borderId="11" xfId="0" applyNumberFormat="1" applyFont="1" applyFill="1" applyBorder="1" applyAlignment="1">
      <alignment horizontal="center" vertical="top" wrapText="1"/>
    </xf>
    <xf numFmtId="164" fontId="75" fillId="15" borderId="12" xfId="0" applyNumberFormat="1" applyFont="1" applyFill="1" applyBorder="1" applyAlignment="1">
      <alignment horizontal="center" vertical="top" wrapText="1"/>
    </xf>
    <xf numFmtId="164" fontId="75" fillId="15" borderId="13" xfId="0" applyNumberFormat="1" applyFont="1" applyFill="1" applyBorder="1" applyAlignment="1">
      <alignment horizontal="center" vertical="top" wrapText="1"/>
    </xf>
    <xf numFmtId="0" fontId="75" fillId="16" borderId="11" xfId="0" applyNumberFormat="1" applyFont="1" applyFill="1" applyBorder="1" applyAlignment="1">
      <alignment horizontal="center" vertical="top" wrapText="1"/>
    </xf>
    <xf numFmtId="164" fontId="75" fillId="16" borderId="12" xfId="0" applyNumberFormat="1" applyFont="1" applyFill="1" applyBorder="1" applyAlignment="1">
      <alignment horizontal="center" vertical="top" wrapText="1"/>
    </xf>
    <xf numFmtId="164" fontId="75" fillId="16" borderId="13" xfId="0" applyNumberFormat="1" applyFont="1" applyFill="1" applyBorder="1" applyAlignment="1">
      <alignment horizontal="center" vertical="top" wrapText="1"/>
    </xf>
    <xf numFmtId="0" fontId="76" fillId="0" borderId="11" xfId="0" applyFont="1" applyBorder="1" applyAlignment="1">
      <alignment horizontal="center" vertical="center" wrapText="1"/>
    </xf>
    <xf numFmtId="0" fontId="76" fillId="0" borderId="12" xfId="0" applyFont="1" applyBorder="1" applyAlignment="1">
      <alignment horizontal="center" vertical="center" wrapText="1"/>
    </xf>
    <xf numFmtId="0" fontId="76" fillId="0" borderId="13" xfId="0" applyFont="1" applyBorder="1" applyAlignment="1">
      <alignment horizontal="center" vertical="center" wrapText="1"/>
    </xf>
    <xf numFmtId="0" fontId="41" fillId="0" borderId="0" xfId="0" pivotButton="1" applyFont="1" applyAlignment="1">
      <alignment horizontal="left"/>
    </xf>
    <xf numFmtId="0" fontId="41" fillId="0" borderId="0" xfId="0" pivotButton="1" applyFont="1" applyAlignment="1">
      <alignment horizontal="left" vertical="top" wrapText="1"/>
    </xf>
    <xf numFmtId="0" fontId="41" fillId="0" borderId="0" xfId="0" applyFont="1" applyAlignment="1">
      <alignment horizontal="left" vertical="top" wrapText="1"/>
    </xf>
    <xf numFmtId="0" fontId="41" fillId="0" borderId="9" xfId="0" pivotButton="1" applyFont="1" applyBorder="1" applyAlignment="1">
      <alignment horizontal="left" vertical="top" wrapText="1"/>
    </xf>
    <xf numFmtId="0" fontId="41" fillId="0" borderId="22" xfId="0" applyFont="1" applyBorder="1" applyAlignment="1">
      <alignment horizontal="left" vertical="top" wrapText="1"/>
    </xf>
    <xf numFmtId="0" fontId="41" fillId="0" borderId="9" xfId="0" applyFont="1" applyBorder="1" applyAlignment="1">
      <alignment horizontal="left" vertical="top" wrapText="1"/>
    </xf>
    <xf numFmtId="164" fontId="41" fillId="0" borderId="9" xfId="0" applyNumberFormat="1" applyFont="1" applyBorder="1" applyAlignment="1">
      <alignment horizontal="left" vertical="top" wrapText="1"/>
    </xf>
    <xf numFmtId="164" fontId="42" fillId="0" borderId="9" xfId="0" applyNumberFormat="1" applyFont="1" applyBorder="1" applyAlignment="1">
      <alignment horizontal="left" vertical="top"/>
    </xf>
    <xf numFmtId="0" fontId="41" fillId="0" borderId="0" xfId="0" pivotButton="1" applyFont="1"/>
    <xf numFmtId="0" fontId="41" fillId="0" borderId="0" xfId="0" applyFont="1"/>
    <xf numFmtId="0" fontId="41" fillId="0" borderId="0" xfId="0" applyFont="1" applyAlignment="1">
      <alignment vertical="top" wrapText="1"/>
    </xf>
    <xf numFmtId="164" fontId="41" fillId="0" borderId="0" xfId="0" applyNumberFormat="1" applyFont="1" applyAlignment="1">
      <alignment horizontal="left" vertical="top" wrapText="1"/>
    </xf>
    <xf numFmtId="164" fontId="42" fillId="0" borderId="0" xfId="0" applyNumberFormat="1" applyFont="1" applyAlignment="1">
      <alignment horizontal="left" vertical="top"/>
    </xf>
    <xf numFmtId="0" fontId="41" fillId="3" borderId="0" xfId="0" applyFont="1" applyFill="1" applyAlignment="1">
      <alignment horizontal="left" vertical="top" wrapText="1"/>
    </xf>
    <xf numFmtId="0" fontId="41" fillId="3" borderId="9" xfId="0" applyFont="1" applyFill="1" applyBorder="1" applyAlignment="1">
      <alignment horizontal="left" vertical="top" wrapText="1"/>
    </xf>
    <xf numFmtId="164" fontId="41" fillId="3" borderId="0" xfId="0" applyNumberFormat="1" applyFont="1" applyFill="1" applyAlignment="1">
      <alignment horizontal="left" vertical="top" wrapText="1"/>
    </xf>
    <xf numFmtId="0" fontId="42" fillId="3" borderId="0" xfId="0" applyNumberFormat="1" applyFont="1" applyFill="1" applyAlignment="1">
      <alignment horizontal="left" vertical="top"/>
    </xf>
    <xf numFmtId="0" fontId="41" fillId="0" borderId="0" xfId="0" pivotButton="1" applyFont="1" applyAlignment="1">
      <alignment wrapText="1"/>
    </xf>
    <xf numFmtId="164" fontId="42" fillId="3" borderId="0" xfId="0" applyNumberFormat="1" applyFont="1" applyFill="1" applyAlignment="1">
      <alignment horizontal="left" vertical="top" wrapText="1"/>
    </xf>
    <xf numFmtId="164" fontId="42" fillId="3" borderId="0" xfId="0" applyNumberFormat="1" applyFont="1" applyFill="1" applyAlignment="1">
      <alignment horizontal="left" vertical="top"/>
    </xf>
    <xf numFmtId="0" fontId="42" fillId="3" borderId="0" xfId="0" applyFont="1" applyFill="1" applyAlignment="1">
      <alignment horizontal="left" vertical="top" wrapText="1"/>
    </xf>
    <xf numFmtId="0" fontId="42" fillId="3" borderId="9" xfId="0" applyFont="1" applyFill="1" applyBorder="1" applyAlignment="1">
      <alignment horizontal="left" vertical="top" wrapText="1"/>
    </xf>
    <xf numFmtId="164" fontId="42" fillId="3" borderId="16" xfId="0" applyNumberFormat="1" applyFont="1" applyFill="1" applyBorder="1" applyAlignment="1">
      <alignment horizontal="left" vertical="top"/>
    </xf>
    <xf numFmtId="164" fontId="42" fillId="3" borderId="8" xfId="0" applyNumberFormat="1" applyFont="1" applyFill="1" applyBorder="1" applyAlignment="1">
      <alignment horizontal="left" vertical="top"/>
    </xf>
    <xf numFmtId="164" fontId="42" fillId="3" borderId="3" xfId="0" applyNumberFormat="1" applyFont="1" applyFill="1" applyBorder="1" applyAlignment="1">
      <alignment horizontal="left" vertical="top"/>
    </xf>
    <xf numFmtId="0" fontId="42" fillId="3" borderId="0" xfId="0" applyFont="1" applyFill="1" applyAlignment="1">
      <alignment horizontal="left" vertical="top"/>
    </xf>
    <xf numFmtId="0" fontId="42" fillId="3" borderId="9" xfId="0" applyFont="1" applyFill="1" applyBorder="1" applyAlignment="1">
      <alignment horizontal="left" vertical="top"/>
    </xf>
    <xf numFmtId="0" fontId="41" fillId="0" borderId="9" xfId="0" pivotButton="1" applyFont="1" applyBorder="1" applyAlignment="1">
      <alignment horizontal="left"/>
    </xf>
    <xf numFmtId="0" fontId="41" fillId="0" borderId="9" xfId="0" applyNumberFormat="1" applyFont="1" applyBorder="1" applyAlignment="1">
      <alignment horizontal="left" vertical="top" wrapText="1"/>
    </xf>
    <xf numFmtId="0" fontId="41" fillId="0" borderId="9" xfId="0" applyFont="1" applyBorder="1" applyAlignment="1">
      <alignment horizontal="center" vertical="top" wrapText="1"/>
    </xf>
    <xf numFmtId="0" fontId="41" fillId="0" borderId="11" xfId="0" applyFont="1" applyBorder="1"/>
    <xf numFmtId="0" fontId="41" fillId="0" borderId="13" xfId="0" applyFont="1" applyBorder="1"/>
    <xf numFmtId="0" fontId="41" fillId="0" borderId="15" xfId="0" applyFont="1" applyBorder="1" applyAlignment="1">
      <alignment vertical="top" wrapText="1"/>
    </xf>
    <xf numFmtId="0" fontId="41" fillId="0" borderId="4" xfId="0" applyFont="1" applyBorder="1"/>
    <xf numFmtId="0" fontId="41" fillId="0" borderId="6" xfId="0" applyFont="1" applyBorder="1"/>
    <xf numFmtId="0" fontId="41" fillId="0" borderId="22" xfId="0" applyFont="1" applyBorder="1"/>
    <xf numFmtId="0" fontId="41" fillId="0" borderId="6" xfId="0" applyFont="1" applyBorder="1" applyAlignment="1">
      <alignment vertical="top" wrapText="1"/>
    </xf>
    <xf numFmtId="1" fontId="41" fillId="0" borderId="7" xfId="0" applyNumberFormat="1" applyFont="1" applyBorder="1" applyAlignment="1">
      <alignment horizontal="left"/>
    </xf>
    <xf numFmtId="1" fontId="41" fillId="0" borderId="21" xfId="0" applyNumberFormat="1" applyFont="1" applyBorder="1" applyAlignment="1">
      <alignment horizontal="left"/>
    </xf>
    <xf numFmtId="1" fontId="41" fillId="0" borderId="0" xfId="0" applyNumberFormat="1" applyFont="1" applyBorder="1" applyAlignment="1">
      <alignment horizontal="left"/>
    </xf>
    <xf numFmtId="1" fontId="41" fillId="0" borderId="15" xfId="0" applyNumberFormat="1" applyFont="1" applyBorder="1" applyAlignment="1">
      <alignment horizontal="left"/>
    </xf>
    <xf numFmtId="1" fontId="41" fillId="0" borderId="4" xfId="0" applyNumberFormat="1" applyFont="1" applyBorder="1" applyAlignment="1">
      <alignment horizontal="left"/>
    </xf>
    <xf numFmtId="1" fontId="41" fillId="0" borderId="6" xfId="0" applyNumberFormat="1" applyFont="1" applyBorder="1" applyAlignment="1">
      <alignment horizontal="left"/>
    </xf>
    <xf numFmtId="1" fontId="41" fillId="0" borderId="22" xfId="0" applyNumberFormat="1" applyFont="1" applyBorder="1" applyAlignment="1">
      <alignment horizontal="left"/>
    </xf>
    <xf numFmtId="0" fontId="41" fillId="0" borderId="15" xfId="0" applyFont="1" applyBorder="1" applyAlignment="1">
      <alignment horizontal="left" vertical="top" wrapText="1"/>
    </xf>
    <xf numFmtId="0" fontId="41" fillId="0" borderId="6" xfId="0" applyFont="1" applyBorder="1" applyAlignment="1">
      <alignment horizontal="left" vertical="top" wrapText="1"/>
    </xf>
    <xf numFmtId="0" fontId="41" fillId="0" borderId="4" xfId="0" applyFont="1" applyBorder="1" applyAlignment="1">
      <alignment horizontal="left" vertical="top" wrapText="1"/>
    </xf>
    <xf numFmtId="0" fontId="42" fillId="0" borderId="9" xfId="0" applyNumberFormat="1" applyFont="1" applyBorder="1" applyAlignment="1">
      <alignment horizontal="left" vertical="top" wrapText="1"/>
    </xf>
    <xf numFmtId="0" fontId="42" fillId="0" borderId="9" xfId="0" applyFont="1" applyBorder="1" applyAlignment="1">
      <alignment horizontal="left"/>
    </xf>
    <xf numFmtId="0" fontId="42" fillId="0" borderId="9" xfId="0" pivotButton="1" applyFont="1" applyBorder="1" applyAlignment="1">
      <alignment horizontal="left" wrapText="1"/>
    </xf>
    <xf numFmtId="0" fontId="42" fillId="0" borderId="9" xfId="0" applyFont="1" applyBorder="1" applyAlignment="1">
      <alignment horizontal="left" wrapText="1"/>
    </xf>
    <xf numFmtId="0" fontId="42" fillId="0" borderId="9" xfId="0" pivotButton="1" applyFont="1" applyBorder="1" applyAlignment="1">
      <alignment horizontal="left" vertical="top" wrapText="1"/>
    </xf>
    <xf numFmtId="0" fontId="41" fillId="0" borderId="11" xfId="0" applyFont="1" applyBorder="1" applyAlignment="1">
      <alignment horizontal="left"/>
    </xf>
    <xf numFmtId="0" fontId="41" fillId="0" borderId="13" xfId="0" applyFont="1" applyBorder="1" applyAlignment="1">
      <alignment horizontal="left"/>
    </xf>
    <xf numFmtId="0" fontId="41" fillId="0" borderId="4" xfId="0" applyFont="1" applyBorder="1" applyAlignment="1">
      <alignment horizontal="left"/>
    </xf>
    <xf numFmtId="0" fontId="41" fillId="0" borderId="6" xfId="0" applyFont="1" applyBorder="1" applyAlignment="1">
      <alignment horizontal="left"/>
    </xf>
    <xf numFmtId="0" fontId="41" fillId="0" borderId="22" xfId="0" applyFont="1" applyBorder="1" applyAlignment="1">
      <alignment horizontal="left"/>
    </xf>
    <xf numFmtId="0" fontId="41" fillId="0" borderId="13" xfId="0" applyFont="1" applyBorder="1" applyAlignment="1">
      <alignment horizontal="left" vertical="top" wrapText="1"/>
    </xf>
    <xf numFmtId="0" fontId="41" fillId="0" borderId="9" xfId="0" pivotButton="1" applyFont="1" applyBorder="1" applyAlignment="1">
      <alignment horizontal="left" vertical="top"/>
    </xf>
    <xf numFmtId="0" fontId="42" fillId="0" borderId="9" xfId="0" applyFont="1" applyBorder="1" applyAlignment="1">
      <alignment horizontal="left" vertical="top" wrapText="1"/>
    </xf>
    <xf numFmtId="0" fontId="42" fillId="0" borderId="9" xfId="0" applyFont="1" applyBorder="1" applyAlignment="1">
      <alignment horizontal="center" vertical="center" wrapText="1"/>
    </xf>
    <xf numFmtId="1" fontId="41" fillId="0" borderId="0" xfId="0" applyNumberFormat="1" applyFont="1" applyAlignment="1">
      <alignment horizontal="left" vertical="top"/>
    </xf>
    <xf numFmtId="0" fontId="41" fillId="0" borderId="0" xfId="0" applyFont="1" applyAlignment="1">
      <alignment horizontal="left" vertical="top"/>
    </xf>
    <xf numFmtId="1" fontId="41" fillId="0" borderId="14" xfId="0" applyNumberFormat="1" applyFont="1" applyBorder="1" applyAlignment="1">
      <alignment horizontal="left" wrapText="1"/>
    </xf>
    <xf numFmtId="1" fontId="41" fillId="0" borderId="15" xfId="0" applyNumberFormat="1" applyFont="1" applyBorder="1" applyAlignment="1">
      <alignment horizontal="left" wrapText="1"/>
    </xf>
    <xf numFmtId="1" fontId="41" fillId="0" borderId="7" xfId="0" applyNumberFormat="1" applyFont="1" applyBorder="1" applyAlignment="1">
      <alignment horizontal="left" wrapText="1"/>
    </xf>
    <xf numFmtId="1" fontId="41" fillId="0" borderId="21" xfId="0" applyNumberFormat="1" applyFont="1" applyBorder="1" applyAlignment="1">
      <alignment horizontal="left" wrapText="1"/>
    </xf>
    <xf numFmtId="1" fontId="41" fillId="0" borderId="4" xfId="0" applyNumberFormat="1" applyFont="1" applyBorder="1" applyAlignment="1">
      <alignment horizontal="left" wrapText="1"/>
    </xf>
    <xf numFmtId="1" fontId="41" fillId="0" borderId="6" xfId="0" applyNumberFormat="1" applyFont="1" applyBorder="1" applyAlignment="1">
      <alignment horizontal="left" wrapText="1"/>
    </xf>
    <xf numFmtId="0" fontId="41" fillId="0" borderId="11" xfId="0" applyFont="1" applyBorder="1" applyAlignment="1">
      <alignment wrapText="1"/>
    </xf>
    <xf numFmtId="0" fontId="41" fillId="0" borderId="13" xfId="0" applyFont="1" applyBorder="1" applyAlignment="1">
      <alignment wrapText="1"/>
    </xf>
    <xf numFmtId="0" fontId="41" fillId="0" borderId="11" xfId="0" applyFont="1" applyBorder="1" applyAlignment="1">
      <alignment vertical="top" wrapText="1"/>
    </xf>
    <xf numFmtId="0" fontId="41" fillId="0" borderId="13" xfId="0" applyFont="1" applyBorder="1" applyAlignment="1">
      <alignment vertical="top" wrapText="1"/>
    </xf>
    <xf numFmtId="0" fontId="41" fillId="0" borderId="12" xfId="0" applyFont="1" applyBorder="1" applyAlignment="1">
      <alignment wrapText="1"/>
    </xf>
    <xf numFmtId="1" fontId="41" fillId="0" borderId="10" xfId="0" applyNumberFormat="1" applyFont="1" applyBorder="1" applyAlignment="1">
      <alignment horizontal="left" wrapText="1"/>
    </xf>
    <xf numFmtId="1" fontId="41" fillId="0" borderId="0" xfId="0" applyNumberFormat="1" applyFont="1" applyBorder="1" applyAlignment="1">
      <alignment horizontal="left" wrapText="1"/>
    </xf>
    <xf numFmtId="1" fontId="41" fillId="0" borderId="22" xfId="0" applyNumberFormat="1" applyFont="1" applyBorder="1" applyAlignment="1">
      <alignment horizontal="left" wrapText="1"/>
    </xf>
    <xf numFmtId="1" fontId="41" fillId="0" borderId="16" xfId="0" applyNumberFormat="1" applyFont="1" applyBorder="1" applyAlignment="1">
      <alignment horizontal="left" wrapText="1"/>
    </xf>
    <xf numFmtId="1" fontId="41" fillId="0" borderId="8" xfId="0" applyNumberFormat="1" applyFont="1" applyBorder="1" applyAlignment="1">
      <alignment horizontal="left" wrapText="1"/>
    </xf>
    <xf numFmtId="1" fontId="41" fillId="0" borderId="3" xfId="0" applyNumberFormat="1" applyFont="1" applyBorder="1" applyAlignment="1">
      <alignment horizontal="left" wrapText="1"/>
    </xf>
    <xf numFmtId="0" fontId="41" fillId="0" borderId="3" xfId="0" applyFont="1" applyBorder="1" applyAlignment="1">
      <alignment horizontal="left" vertical="top" wrapText="1"/>
    </xf>
    <xf numFmtId="0" fontId="0" fillId="0" borderId="0" xfId="0" applyAlignment="1">
      <alignment vertical="center" wrapText="1"/>
    </xf>
    <xf numFmtId="0" fontId="77" fillId="0" borderId="0" xfId="0" applyFont="1" applyAlignment="1">
      <alignment vertical="center" wrapText="1"/>
    </xf>
    <xf numFmtId="0" fontId="49" fillId="19" borderId="0" xfId="0" applyFont="1" applyFill="1" applyAlignment="1">
      <alignment horizontal="justify" vertical="center"/>
    </xf>
    <xf numFmtId="0" fontId="75" fillId="0" borderId="0" xfId="0" applyFont="1" applyBorder="1" applyAlignment="1">
      <alignment horizontal="center" vertical="center" wrapText="1"/>
    </xf>
    <xf numFmtId="0" fontId="41" fillId="0" borderId="9" xfId="0" applyFont="1" applyBorder="1" applyAlignment="1">
      <alignment horizontal="center" vertical="center" wrapText="1"/>
    </xf>
    <xf numFmtId="0" fontId="41" fillId="0" borderId="9" xfId="0" applyFont="1" applyBorder="1" applyAlignment="1">
      <alignment horizontal="left"/>
    </xf>
    <xf numFmtId="0" fontId="75" fillId="3" borderId="7" xfId="0" applyNumberFormat="1" applyFont="1" applyFill="1" applyBorder="1" applyAlignment="1">
      <alignment horizontal="center" vertical="center" wrapText="1"/>
    </xf>
    <xf numFmtId="0" fontId="75" fillId="3" borderId="7" xfId="0" applyNumberFormat="1" applyFont="1" applyFill="1" applyBorder="1" applyAlignment="1">
      <alignment horizontal="center" vertical="top" wrapText="1"/>
    </xf>
    <xf numFmtId="0" fontId="75" fillId="16" borderId="7" xfId="0" applyNumberFormat="1" applyFont="1" applyFill="1" applyBorder="1" applyAlignment="1">
      <alignment horizontal="center" vertical="center" wrapText="1"/>
    </xf>
    <xf numFmtId="0" fontId="75" fillId="16" borderId="0" xfId="0" applyNumberFormat="1" applyFont="1" applyFill="1" applyBorder="1" applyAlignment="1">
      <alignment horizontal="center" vertical="top" wrapText="1"/>
    </xf>
    <xf numFmtId="0" fontId="75" fillId="0" borderId="0" xfId="0" applyFont="1" applyBorder="1" applyAlignment="1">
      <alignment horizontal="center" vertical="center" wrapText="1"/>
    </xf>
    <xf numFmtId="0" fontId="75" fillId="0" borderId="0" xfId="0" applyFont="1" applyBorder="1" applyAlignment="1">
      <alignment horizontal="center"/>
    </xf>
    <xf numFmtId="0" fontId="75" fillId="15" borderId="0" xfId="0" applyFont="1" applyFill="1" applyBorder="1" applyAlignment="1">
      <alignment horizontal="center" vertical="center" wrapText="1"/>
    </xf>
    <xf numFmtId="0" fontId="75" fillId="15" borderId="0" xfId="0" applyFont="1" applyFill="1" applyBorder="1" applyAlignment="1">
      <alignment horizontal="center"/>
    </xf>
    <xf numFmtId="0" fontId="73" fillId="0" borderId="0" xfId="0" applyFont="1" applyAlignment="1">
      <alignment horizontal="center" vertical="top" wrapText="1"/>
    </xf>
    <xf numFmtId="0" fontId="58" fillId="3" borderId="0" xfId="4" applyFont="1" applyFill="1" applyBorder="1" applyAlignment="1">
      <alignment horizontal="right"/>
    </xf>
    <xf numFmtId="0" fontId="58" fillId="3" borderId="25" xfId="4" applyFont="1" applyFill="1" applyBorder="1" applyAlignment="1">
      <alignment horizontal="right"/>
    </xf>
    <xf numFmtId="0" fontId="58" fillId="3" borderId="0" xfId="4" applyFont="1" applyFill="1" applyBorder="1" applyAlignment="1">
      <alignment horizontal="right" vertical="center"/>
    </xf>
    <xf numFmtId="0" fontId="58" fillId="3" borderId="25" xfId="4" applyFont="1" applyFill="1" applyBorder="1" applyAlignment="1">
      <alignment horizontal="right" vertical="center"/>
    </xf>
    <xf numFmtId="0" fontId="41" fillId="0" borderId="9" xfId="0" applyFont="1" applyBorder="1" applyAlignment="1">
      <alignment horizontal="center" vertical="center" wrapText="1"/>
    </xf>
    <xf numFmtId="0" fontId="41" fillId="0" borderId="9" xfId="0" applyFont="1" applyBorder="1" applyAlignment="1">
      <alignment horizontal="left"/>
    </xf>
    <xf numFmtId="0" fontId="37" fillId="0" borderId="0" xfId="0" applyFont="1" applyAlignment="1">
      <alignment horizontal="center" vertical="top" wrapText="1"/>
    </xf>
  </cellXfs>
  <cellStyles count="5">
    <cellStyle name="Заголовок 1 2" xfId="3" xr:uid="{00000000-0005-0000-0000-000000000000}"/>
    <cellStyle name="Обычный" xfId="0" builtinId="0"/>
    <cellStyle name="Обычный 2" xfId="2" xr:uid="{00000000-0005-0000-0000-000002000000}"/>
    <cellStyle name="Обычный 3" xfId="4" xr:uid="{00000000-0005-0000-0000-000003000000}"/>
    <cellStyle name="Обычный_Лист3" xfId="1" xr:uid="{00000000-0005-0000-0000-000004000000}"/>
  </cellStyles>
  <dxfs count="1970">
    <dxf>
      <numFmt numFmtId="164" formatCode="0.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numFmt numFmtId="1" formatCode="0"/>
    </dxf>
    <dxf>
      <alignment wrapText="1" readingOrder="0"/>
    </dxf>
    <dxf>
      <alignment horizontal="left" readingOrder="0"/>
    </dxf>
    <dxf>
      <numFmt numFmtId="164" formatCode="0.0"/>
    </dxf>
    <dxf>
      <alignment vertical="top" readingOrder="0"/>
    </dxf>
    <dxf>
      <alignment wrapText="1" readingOrder="0"/>
    </dxf>
    <dxf>
      <numFmt numFmtId="164" formatCode="0.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numFmt numFmtId="1" formatCode="0"/>
    </dxf>
    <dxf>
      <alignment wrapText="1" readingOrder="0"/>
    </dxf>
    <dxf>
      <alignment horizontal="left" readingOrder="0"/>
    </dxf>
    <dxf>
      <numFmt numFmtId="164" formatCode="0.0"/>
    </dxf>
    <dxf>
      <alignment vertical="top" readingOrder="0"/>
    </dxf>
    <dxf>
      <alignment wrapText="1" readingOrder="0"/>
    </dxf>
    <dxf>
      <font>
        <b/>
        <i val="0"/>
        <color auto="1"/>
      </font>
      <fill>
        <patternFill>
          <bgColor rgb="FFC00000"/>
        </patternFill>
      </fill>
    </dxf>
    <dxf>
      <font>
        <b/>
        <i val="0"/>
        <color auto="1"/>
      </font>
      <fill>
        <patternFill>
          <bgColor rgb="FFC00000"/>
        </patternFill>
      </fill>
    </dxf>
    <dxf>
      <font>
        <b/>
        <i val="0"/>
        <color auto="1"/>
      </font>
      <fill>
        <patternFill>
          <bgColor rgb="FFC00000"/>
        </patternFill>
      </fill>
    </dxf>
    <dxf>
      <font>
        <b/>
        <i val="0"/>
        <color auto="1"/>
      </font>
      <fill>
        <patternFill>
          <bgColor rgb="FFC00000"/>
        </patternFill>
      </fill>
    </dxf>
    <dxf>
      <font>
        <b/>
        <i val="0"/>
        <color auto="1"/>
      </font>
      <fill>
        <patternFill>
          <bgColor rgb="FFC00000"/>
        </patternFill>
      </fill>
    </dxf>
    <dxf>
      <font>
        <b/>
        <i val="0"/>
        <color auto="1"/>
      </font>
      <fill>
        <patternFill>
          <bgColor rgb="FFC00000"/>
        </patternFill>
      </fill>
    </dxf>
    <dxf>
      <numFmt numFmtId="164" formatCode="0.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numFmt numFmtId="1" formatCode="0"/>
    </dxf>
    <dxf>
      <alignment wrapText="1" readingOrder="0"/>
    </dxf>
    <dxf>
      <alignment horizontal="left" readingOrder="0"/>
    </dxf>
    <dxf>
      <numFmt numFmtId="164" formatCode="0.0"/>
    </dxf>
    <dxf>
      <alignment vertical="top" readingOrder="0"/>
    </dxf>
    <dxf>
      <alignment wrapText="1" readingOrder="0"/>
    </dxf>
    <dxf>
      <numFmt numFmtId="164" formatCode="0.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numFmt numFmtId="1" formatCode="0"/>
    </dxf>
    <dxf>
      <alignment wrapText="1" readingOrder="0"/>
    </dxf>
    <dxf>
      <alignment horizontal="left" readingOrder="0"/>
    </dxf>
    <dxf>
      <numFmt numFmtId="164" formatCode="0.0"/>
    </dxf>
    <dxf>
      <alignment vertical="top" readingOrder="0"/>
    </dxf>
    <dxf>
      <alignment wrapText="1" readingOrder="0"/>
    </dxf>
    <dxf>
      <font>
        <b/>
        <i val="0"/>
        <color auto="1"/>
      </font>
      <fill>
        <patternFill>
          <bgColor rgb="FFC00000"/>
        </patternFill>
      </fill>
    </dxf>
    <dxf>
      <font>
        <b/>
        <i val="0"/>
        <color auto="1"/>
      </font>
      <fill>
        <patternFill>
          <bgColor rgb="FFC00000"/>
        </patternFill>
      </fill>
    </dxf>
    <dxf>
      <font>
        <b/>
        <i val="0"/>
        <color auto="1"/>
      </font>
      <fill>
        <patternFill>
          <bgColor rgb="FFC00000"/>
        </patternFill>
      </fill>
    </dxf>
    <dxf>
      <font>
        <b/>
        <i val="0"/>
        <color auto="1"/>
      </font>
      <fill>
        <patternFill>
          <bgColor rgb="FFC00000"/>
        </patternFill>
      </fill>
    </dxf>
    <dxf>
      <font>
        <b/>
        <i val="0"/>
        <color auto="1"/>
      </font>
      <fill>
        <patternFill>
          <bgColor rgb="FFC00000"/>
        </patternFill>
      </fill>
    </dxf>
    <dxf>
      <font>
        <b/>
        <i val="0"/>
        <color auto="1"/>
      </font>
      <fill>
        <patternFill>
          <bgColor rgb="FFC00000"/>
        </patternFill>
      </fill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top" readingOrder="0"/>
    </dxf>
    <dxf>
      <alignment vertical="top" readingOrder="0"/>
    </dxf>
    <dxf>
      <alignment vertical="top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numFmt numFmtId="1" formatCode="0"/>
    </dxf>
    <dxf>
      <alignment wrapText="1" readingOrder="0"/>
    </dxf>
    <dxf>
      <alignment horizontal="left" readingOrder="0"/>
    </dxf>
    <dxf>
      <numFmt numFmtId="164" formatCode="0.0"/>
    </dxf>
    <dxf>
      <alignment vertical="top" readingOrder="0"/>
    </dxf>
    <dxf>
      <alignment wrapText="1" readingOrder="0"/>
    </dxf>
    <dxf>
      <font>
        <b/>
        <i val="0"/>
        <color auto="1"/>
      </font>
      <fill>
        <patternFill>
          <bgColor rgb="FFC00000"/>
        </patternFill>
      </fill>
    </dxf>
    <dxf>
      <font>
        <b/>
        <i val="0"/>
        <color auto="1"/>
      </font>
      <fill>
        <patternFill>
          <bgColor rgb="FFC00000"/>
        </patternFill>
      </fill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numFmt numFmtId="1" formatCode="0"/>
    </dxf>
    <dxf>
      <alignment wrapText="1" readingOrder="0"/>
    </dxf>
    <dxf>
      <alignment horizontal="left" readingOrder="0"/>
    </dxf>
    <dxf>
      <numFmt numFmtId="164" formatCode="0.0"/>
    </dxf>
    <dxf>
      <alignment vertical="top" readingOrder="0"/>
    </dxf>
    <dxf>
      <alignment wrapText="1" readingOrder="0"/>
    </dxf>
    <dxf>
      <font>
        <b/>
        <i val="0"/>
        <color auto="1"/>
      </font>
      <fill>
        <patternFill>
          <bgColor rgb="FFC00000"/>
        </patternFill>
      </fill>
    </dxf>
    <dxf>
      <font>
        <b/>
        <i val="0"/>
        <color auto="1"/>
      </font>
      <fill>
        <patternFill>
          <bgColor rgb="FFC00000"/>
        </patternFill>
      </fill>
    </dxf>
    <dxf>
      <font>
        <b/>
        <i val="0"/>
        <color auto="1"/>
      </font>
      <fill>
        <patternFill>
          <bgColor rgb="FFC00000"/>
        </patternFill>
      </fill>
    </dxf>
    <dxf>
      <font>
        <b/>
        <i val="0"/>
        <color auto="1"/>
      </font>
      <fill>
        <patternFill>
          <bgColor rgb="FFC00000"/>
        </patternFill>
      </fill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numFmt numFmtId="1" formatCode="0"/>
    </dxf>
    <dxf>
      <alignment wrapText="1" readingOrder="0"/>
    </dxf>
    <dxf>
      <alignment horizontal="left" readingOrder="0"/>
    </dxf>
    <dxf>
      <numFmt numFmtId="164" formatCode="0.0"/>
    </dxf>
    <dxf>
      <alignment vertical="top" readingOrder="0"/>
    </dxf>
    <dxf>
      <alignment wrapText="1" readingOrder="0"/>
    </dxf>
    <dxf>
      <border>
        <bottom style="thin">
          <color indexed="64"/>
        </bottom>
      </border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top" readingOrder="0"/>
    </dxf>
    <dxf>
      <alignment wrapText="1" readingOrder="0"/>
    </dxf>
    <dxf>
      <numFmt numFmtId="1" formatCode="0"/>
    </dxf>
    <dxf>
      <alignment horizontal="left" readingOrder="0"/>
    </dxf>
    <dxf>
      <numFmt numFmtId="164" formatCode="0.0"/>
    </dxf>
    <dxf>
      <alignment vertical="top" readingOrder="0"/>
    </dxf>
    <dxf>
      <alignment wrapText="1" readingOrder="0"/>
    </dxf>
    <dxf>
      <alignment vertical="top" readingOrder="0"/>
    </dxf>
    <dxf>
      <alignment vertical="top" readingOrder="0"/>
    </dxf>
    <dxf>
      <alignment wrapText="1" readingOrder="0"/>
    </dxf>
    <dxf>
      <alignment wrapText="1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left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name val="Times New Roman"/>
        <scheme val="none"/>
      </font>
    </dxf>
    <dxf>
      <font>
        <name val="Times New Roman"/>
        <scheme val="none"/>
      </font>
    </dxf>
    <dxf>
      <font>
        <b/>
      </font>
    </dxf>
    <dxf>
      <alignment vertical="top" readingOrder="0"/>
    </dxf>
    <dxf>
      <alignment wrapText="1" readingOrder="0"/>
    </dxf>
    <dxf>
      <alignment horizontal="left" readingOrder="0"/>
    </dxf>
    <dxf>
      <font>
        <name val="Times New Roman"/>
        <scheme val="none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</font>
    </dxf>
    <dxf>
      <font>
        <name val="Times New Roman"/>
        <scheme val="none"/>
      </font>
    </dxf>
    <dxf>
      <alignment wrapText="1" readingOrder="0"/>
    </dxf>
    <dxf>
      <font>
        <b/>
        <i val="0"/>
        <color auto="1"/>
      </font>
      <fill>
        <patternFill>
          <bgColor rgb="FFC00000"/>
        </patternFill>
      </fill>
    </dxf>
    <dxf>
      <font>
        <b/>
        <i val="0"/>
        <color auto="1"/>
      </font>
      <fill>
        <patternFill>
          <bgColor rgb="FFC00000"/>
        </patternFill>
      </fill>
    </dxf>
    <dxf>
      <font>
        <b/>
        <i val="0"/>
        <color auto="1"/>
      </font>
      <fill>
        <patternFill>
          <bgColor rgb="FFC00000"/>
        </patternFill>
      </fill>
    </dxf>
    <dxf>
      <font>
        <b/>
        <i val="0"/>
        <color auto="1"/>
      </font>
      <fill>
        <patternFill>
          <bgColor rgb="FFC00000"/>
        </patternFill>
      </fill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numFmt numFmtId="1" formatCode="0"/>
    </dxf>
    <dxf>
      <alignment wrapText="1" readingOrder="0"/>
    </dxf>
    <dxf>
      <alignment horizontal="left" readingOrder="0"/>
    </dxf>
    <dxf>
      <numFmt numFmtId="164" formatCode="0.0"/>
    </dxf>
    <dxf>
      <alignment vertical="top" readingOrder="0"/>
    </dxf>
    <dxf>
      <alignment wrapText="1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numFmt numFmtId="1" formatCode="0"/>
    </dxf>
    <dxf>
      <alignment wrapText="1" readingOrder="0"/>
    </dxf>
    <dxf>
      <alignment horizontal="left" readingOrder="0"/>
    </dxf>
    <dxf>
      <numFmt numFmtId="164" formatCode="0.0"/>
    </dxf>
    <dxf>
      <alignment vertical="top" readingOrder="0"/>
    </dxf>
    <dxf>
      <alignment wrapText="1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numFmt numFmtId="1" formatCode="0"/>
    </dxf>
    <dxf>
      <alignment wrapText="1" readingOrder="0"/>
    </dxf>
    <dxf>
      <alignment horizontal="left" readingOrder="0"/>
    </dxf>
    <dxf>
      <numFmt numFmtId="164" formatCode="0.0"/>
    </dxf>
    <dxf>
      <alignment vertical="top" readingOrder="0"/>
    </dxf>
    <dxf>
      <alignment wrapText="1" readingOrder="0"/>
    </dxf>
    <dxf>
      <font>
        <b/>
        <i val="0"/>
        <color auto="1"/>
      </font>
      <fill>
        <patternFill>
          <bgColor rgb="FFC00000"/>
        </patternFill>
      </fill>
    </dxf>
    <dxf>
      <font>
        <b/>
        <i val="0"/>
        <color auto="1"/>
      </font>
      <fill>
        <patternFill>
          <bgColor rgb="FFC00000"/>
        </patternFill>
      </fill>
    </dxf>
    <dxf>
      <font>
        <b/>
        <i val="0"/>
        <color auto="1"/>
      </font>
      <fill>
        <patternFill>
          <bgColor rgb="FFC00000"/>
        </patternFill>
      </fill>
    </dxf>
    <dxf>
      <font>
        <b/>
        <i val="0"/>
        <color auto="1"/>
      </font>
      <fill>
        <patternFill>
          <bgColor rgb="FFC00000"/>
        </patternFill>
      </fill>
    </dxf>
    <dxf>
      <font>
        <b/>
        <i val="0"/>
        <color auto="1"/>
      </font>
      <fill>
        <patternFill>
          <bgColor rgb="FFC00000"/>
        </patternFill>
      </fill>
    </dxf>
    <dxf>
      <font>
        <b/>
        <i val="0"/>
        <color auto="1"/>
      </font>
      <fill>
        <patternFill>
          <bgColor rgb="FFC00000"/>
        </patternFill>
      </fill>
    </dxf>
    <dxf>
      <font>
        <b/>
        <i val="0"/>
        <color auto="1"/>
      </font>
      <fill>
        <patternFill>
          <bgColor rgb="FFC00000"/>
        </patternFill>
      </fill>
    </dxf>
    <dxf>
      <font>
        <b/>
        <i val="0"/>
        <color auto="1"/>
      </font>
      <fill>
        <patternFill>
          <bgColor rgb="FFC00000"/>
        </patternFill>
      </fill>
    </dxf>
    <dxf>
      <alignment vertical="top" readingOrder="0"/>
    </dxf>
    <dxf>
      <alignment vertical="top" readingOrder="0"/>
    </dxf>
    <dxf>
      <alignment vertical="top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left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name val="Times New Roman"/>
        <scheme val="none"/>
      </font>
    </dxf>
    <dxf>
      <font>
        <name val="Times New Roman"/>
        <scheme val="none"/>
      </font>
    </dxf>
    <dxf>
      <font>
        <b/>
      </font>
    </dxf>
    <dxf>
      <alignment vertical="top" readingOrder="0"/>
    </dxf>
    <dxf>
      <alignment wrapText="1" readingOrder="0"/>
    </dxf>
    <dxf>
      <alignment horizontal="left" readingOrder="0"/>
    </dxf>
    <dxf>
      <font>
        <name val="Times New Roman"/>
        <scheme val="none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</font>
    </dxf>
    <dxf>
      <font>
        <name val="Times New Roman"/>
        <scheme val="none"/>
      </font>
    </dxf>
    <dxf>
      <alignment wrapText="1" readingOrder="0"/>
    </dxf>
    <dxf>
      <alignment wrapText="1" readingOrder="0"/>
    </dxf>
    <dxf>
      <alignment wrapText="1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left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name val="Times New Roman"/>
        <scheme val="none"/>
      </font>
    </dxf>
    <dxf>
      <font>
        <name val="Times New Roman"/>
        <scheme val="none"/>
      </font>
    </dxf>
    <dxf>
      <font>
        <b/>
      </font>
    </dxf>
    <dxf>
      <alignment vertical="top" readingOrder="0"/>
    </dxf>
    <dxf>
      <alignment wrapText="1" readingOrder="0"/>
    </dxf>
    <dxf>
      <alignment horizontal="left" readingOrder="0"/>
    </dxf>
    <dxf>
      <font>
        <name val="Times New Roman"/>
        <scheme val="none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</font>
    </dxf>
    <dxf>
      <font>
        <name val="Times New Roman"/>
        <scheme val="none"/>
      </font>
    </dxf>
    <dxf>
      <alignment wrapText="1" readingOrder="0"/>
    </dxf>
    <dxf>
      <font>
        <b/>
        <i val="0"/>
        <color auto="1"/>
      </font>
      <fill>
        <patternFill>
          <bgColor rgb="FFC00000"/>
        </patternFill>
      </fill>
    </dxf>
    <dxf>
      <font>
        <b/>
        <i val="0"/>
        <color auto="1"/>
      </font>
      <fill>
        <patternFill>
          <bgColor rgb="FFC00000"/>
        </patternFill>
      </fill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vertical="top" readingOrder="0"/>
    </dxf>
    <dxf>
      <alignment vertical="top" readingOrder="0"/>
    </dxf>
    <dxf>
      <alignment vertical="top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wrapText="1" readingOrder="0"/>
    </dxf>
    <dxf>
      <alignment wrapText="1" readingOrder="0"/>
    </dxf>
    <dxf>
      <alignment wrapText="1" readingOrder="0"/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alignment wrapText="1" readingOrder="0"/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top" readingOrder="0"/>
    </dxf>
    <dxf>
      <alignment wrapText="1" readingOrder="0"/>
    </dxf>
    <dxf>
      <numFmt numFmtId="1" formatCode="0"/>
    </dxf>
    <dxf>
      <alignment horizontal="left" readingOrder="0"/>
    </dxf>
    <dxf>
      <numFmt numFmtId="164" formatCode="0.0"/>
    </dxf>
    <dxf>
      <alignment vertical="top" readingOrder="0"/>
    </dxf>
    <dxf>
      <alignment wrapText="1" readingOrder="0"/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top" readingOrder="0"/>
    </dxf>
    <dxf>
      <alignment wrapText="1" readingOrder="0"/>
    </dxf>
    <dxf>
      <numFmt numFmtId="1" formatCode="0"/>
    </dxf>
    <dxf>
      <alignment horizontal="left" readingOrder="0"/>
    </dxf>
    <dxf>
      <numFmt numFmtId="164" formatCode="0.0"/>
    </dxf>
    <dxf>
      <alignment vertical="top" readingOrder="0"/>
    </dxf>
    <dxf>
      <alignment wrapText="1" readingOrder="0"/>
    </dxf>
    <dxf>
      <alignment horizontal="left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name val="Times New Roman"/>
        <scheme val="none"/>
      </font>
    </dxf>
    <dxf>
      <font>
        <name val="Times New Roman"/>
        <scheme val="none"/>
      </font>
    </dxf>
    <dxf>
      <font>
        <b/>
      </font>
    </dxf>
    <dxf>
      <alignment vertical="top" readingOrder="0"/>
    </dxf>
    <dxf>
      <alignment wrapText="1" readingOrder="0"/>
    </dxf>
    <dxf>
      <alignment horizontal="left" readingOrder="0"/>
    </dxf>
    <dxf>
      <font>
        <name val="Times New Roman"/>
        <scheme val="none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</font>
    </dxf>
    <dxf>
      <font>
        <name val="Times New Roman"/>
        <scheme val="none"/>
      </font>
    </dxf>
    <dxf>
      <alignment wrapText="1" readingOrder="0"/>
    </dxf>
    <dxf>
      <font>
        <b/>
        <i val="0"/>
        <color auto="1"/>
      </font>
      <fill>
        <patternFill>
          <bgColor rgb="FFC00000"/>
        </patternFill>
      </fill>
    </dxf>
    <dxf>
      <font>
        <b/>
        <i val="0"/>
        <color auto="1"/>
      </font>
      <fill>
        <patternFill>
          <bgColor rgb="FFC00000"/>
        </patternFill>
      </fill>
    </dxf>
    <dxf>
      <font>
        <b/>
        <i val="0"/>
        <color auto="1"/>
      </font>
      <fill>
        <patternFill>
          <bgColor rgb="FFC00000"/>
        </patternFill>
      </fill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vertical="top" readingOrder="0"/>
    </dxf>
    <dxf>
      <alignment horizontal="center" readingOrder="0"/>
    </dxf>
    <dxf>
      <alignment wrapText="1" readingOrder="0"/>
    </dxf>
    <dxf>
      <alignment horizontal="left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name val="Times New Roman"/>
        <scheme val="none"/>
      </font>
    </dxf>
    <dxf>
      <font>
        <name val="Times New Roman"/>
        <scheme val="none"/>
      </font>
    </dxf>
    <dxf>
      <font>
        <b/>
      </font>
    </dxf>
    <dxf>
      <alignment vertical="top" readingOrder="0"/>
    </dxf>
    <dxf>
      <alignment wrapText="1" readingOrder="0"/>
    </dxf>
    <dxf>
      <font>
        <name val="Times New Roman"/>
        <scheme val="none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</font>
    </dxf>
    <dxf>
      <font>
        <name val="Times New Roman"/>
        <scheme val="none"/>
      </font>
    </dxf>
    <dxf>
      <alignment wrapText="1" readingOrder="0"/>
    </dxf>
    <dxf>
      <font>
        <b/>
        <i val="0"/>
        <color auto="1"/>
      </font>
      <fill>
        <patternFill>
          <bgColor rgb="FFC00000"/>
        </patternFill>
      </fill>
    </dxf>
    <dxf>
      <numFmt numFmtId="164" formatCode="0.0"/>
      <alignment wrapText="1" readingOrder="0"/>
    </dxf>
    <dxf>
      <numFmt numFmtId="164" formatCode="0.0"/>
      <alignment wrapText="1" readingOrder="0"/>
    </dxf>
    <dxf>
      <numFmt numFmtId="164" formatCode="0.0"/>
      <alignment wrapText="1" readingOrder="0"/>
    </dxf>
    <dxf>
      <numFmt numFmtId="164" formatCode="0.0"/>
      <alignment wrapText="1" readingOrder="0"/>
    </dxf>
    <dxf>
      <alignment wrapText="1" readingOrder="0"/>
    </dxf>
    <dxf>
      <alignment wrapText="0" readingOrder="0"/>
    </dxf>
    <dxf>
      <alignment wrapText="0" readingOrder="0"/>
    </dxf>
    <dxf>
      <numFmt numFmtId="164" formatCode="0.0"/>
    </dxf>
    <dxf>
      <numFmt numFmtId="164" formatCode="0.0"/>
    </dxf>
    <dxf>
      <font>
        <b/>
      </font>
    </dxf>
    <dxf>
      <font>
        <b/>
      </font>
    </dxf>
    <dxf>
      <font>
        <b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left" readingOrder="0"/>
    </dxf>
    <dxf>
      <alignment horizontal="left" readingOrder="0"/>
    </dxf>
    <dxf>
      <alignment horizontal="left" readingOrder="0"/>
    </dxf>
    <dxf>
      <alignment vertical="top" readingOrder="0"/>
    </dxf>
    <dxf>
      <alignment vertical="top" readingOrder="0"/>
    </dxf>
    <dxf>
      <alignment vertical="top" readingOrder="0"/>
    </dxf>
    <dxf>
      <alignment wrapText="1" readingOrder="0"/>
    </dxf>
    <dxf>
      <alignment wrapText="1" readingOrder="0"/>
    </dxf>
    <dxf>
      <alignment wrapText="1" readingOrder="0"/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alignment horizont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vertical="center" readingOrder="0"/>
    </dxf>
    <dxf>
      <alignment horizontal="center" vertical="center"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alignment wrapText="0" readingOrder="0"/>
    </dxf>
    <dxf>
      <numFmt numFmtId="164" formatCode="0.0"/>
    </dxf>
    <dxf>
      <numFmt numFmtId="164" formatCode="0.0"/>
    </dxf>
    <dxf>
      <font>
        <b/>
      </font>
    </dxf>
    <dxf>
      <font>
        <b/>
      </font>
    </dxf>
    <dxf>
      <font>
        <b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left" readingOrder="0"/>
    </dxf>
    <dxf>
      <alignment horizontal="left" readingOrder="0"/>
    </dxf>
    <dxf>
      <alignment horizontal="left" readingOrder="0"/>
    </dxf>
    <dxf>
      <alignment vertical="top" readingOrder="0"/>
    </dxf>
    <dxf>
      <alignment vertical="top" readingOrder="0"/>
    </dxf>
    <dxf>
      <alignment vertical="top" readingOrder="0"/>
    </dxf>
    <dxf>
      <alignment wrapText="1" readingOrder="0"/>
    </dxf>
    <dxf>
      <alignment wrapText="1" readingOrder="0"/>
    </dxf>
    <dxf>
      <alignment wrapText="1" readingOrder="0"/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alignment horizont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vertical="center" readingOrder="0"/>
    </dxf>
    <dxf>
      <alignment horizontal="center" vertical="center"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alignment wrapText="0" readingOrder="0"/>
    </dxf>
    <dxf>
      <numFmt numFmtId="164" formatCode="0.0"/>
    </dxf>
    <dxf>
      <numFmt numFmtId="164" formatCode="0.0"/>
    </dxf>
    <dxf>
      <font>
        <b/>
      </font>
    </dxf>
    <dxf>
      <font>
        <b/>
      </font>
    </dxf>
    <dxf>
      <font>
        <b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left" readingOrder="0"/>
    </dxf>
    <dxf>
      <alignment horizontal="left" readingOrder="0"/>
    </dxf>
    <dxf>
      <alignment horizontal="left" readingOrder="0"/>
    </dxf>
    <dxf>
      <alignment vertical="top" readingOrder="0"/>
    </dxf>
    <dxf>
      <alignment vertical="top" readingOrder="0"/>
    </dxf>
    <dxf>
      <alignment vertical="top" readingOrder="0"/>
    </dxf>
    <dxf>
      <alignment wrapText="1" readingOrder="0"/>
    </dxf>
    <dxf>
      <alignment wrapText="1" readingOrder="0"/>
    </dxf>
    <dxf>
      <alignment wrapText="1" readingOrder="0"/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alignment horizont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vertical="center" readingOrder="0"/>
    </dxf>
    <dxf>
      <alignment horizontal="center" vertical="center"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alignment wrapText="0" readingOrder="0"/>
    </dxf>
    <dxf>
      <numFmt numFmtId="164" formatCode="0.0"/>
    </dxf>
    <dxf>
      <numFmt numFmtId="164" formatCode="0.0"/>
    </dxf>
    <dxf>
      <font>
        <b/>
      </font>
    </dxf>
    <dxf>
      <font>
        <b/>
      </font>
    </dxf>
    <dxf>
      <font>
        <b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left" readingOrder="0"/>
    </dxf>
    <dxf>
      <alignment horizontal="left" readingOrder="0"/>
    </dxf>
    <dxf>
      <alignment horizontal="left" readingOrder="0"/>
    </dxf>
    <dxf>
      <alignment vertical="top" readingOrder="0"/>
    </dxf>
    <dxf>
      <alignment vertical="top" readingOrder="0"/>
    </dxf>
    <dxf>
      <alignment vertical="top" readingOrder="0"/>
    </dxf>
    <dxf>
      <alignment wrapText="1" readingOrder="0"/>
    </dxf>
    <dxf>
      <alignment wrapText="1" readingOrder="0"/>
    </dxf>
    <dxf>
      <alignment wrapText="1" readingOrder="0"/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alignment horizont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vertical="center" readingOrder="0"/>
    </dxf>
    <dxf>
      <alignment horizontal="center" vertical="center"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alignment wrapText="0" readingOrder="0"/>
    </dxf>
    <dxf>
      <numFmt numFmtId="164" formatCode="0.0"/>
    </dxf>
    <dxf>
      <numFmt numFmtId="164" formatCode="0.0"/>
    </dxf>
    <dxf>
      <font>
        <b/>
      </font>
    </dxf>
    <dxf>
      <font>
        <b/>
      </font>
    </dxf>
    <dxf>
      <font>
        <b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left" readingOrder="0"/>
    </dxf>
    <dxf>
      <alignment horizontal="left" readingOrder="0"/>
    </dxf>
    <dxf>
      <alignment horizontal="left" readingOrder="0"/>
    </dxf>
    <dxf>
      <alignment vertical="top" readingOrder="0"/>
    </dxf>
    <dxf>
      <alignment vertical="top" readingOrder="0"/>
    </dxf>
    <dxf>
      <alignment vertical="top" readingOrder="0"/>
    </dxf>
    <dxf>
      <alignment wrapText="1" readingOrder="0"/>
    </dxf>
    <dxf>
      <alignment wrapText="1" readingOrder="0"/>
    </dxf>
    <dxf>
      <alignment wrapText="1" readingOrder="0"/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alignment horizont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vertical="center" readingOrder="0"/>
    </dxf>
    <dxf>
      <alignment horizontal="center" vertical="center"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alignment wrapText="0" readingOrder="0"/>
    </dxf>
    <dxf>
      <numFmt numFmtId="164" formatCode="0.0"/>
    </dxf>
    <dxf>
      <numFmt numFmtId="164" formatCode="0.0"/>
    </dxf>
    <dxf>
      <font>
        <b/>
      </font>
    </dxf>
    <dxf>
      <font>
        <b/>
      </font>
    </dxf>
    <dxf>
      <font>
        <b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left" readingOrder="0"/>
    </dxf>
    <dxf>
      <alignment horizontal="left" readingOrder="0"/>
    </dxf>
    <dxf>
      <alignment horizontal="left" readingOrder="0"/>
    </dxf>
    <dxf>
      <alignment vertical="top" readingOrder="0"/>
    </dxf>
    <dxf>
      <alignment vertical="top" readingOrder="0"/>
    </dxf>
    <dxf>
      <alignment vertical="top" readingOrder="0"/>
    </dxf>
    <dxf>
      <alignment wrapText="1" readingOrder="0"/>
    </dxf>
    <dxf>
      <alignment wrapText="1" readingOrder="0"/>
    </dxf>
    <dxf>
      <alignment wrapText="1" readingOrder="0"/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alignment horizont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vertical="center" readingOrder="0"/>
    </dxf>
    <dxf>
      <alignment horizontal="center" vertical="center"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alignment wrapText="0" readingOrder="0"/>
    </dxf>
    <dxf>
      <numFmt numFmtId="164" formatCode="0.0"/>
    </dxf>
    <dxf>
      <numFmt numFmtId="164" formatCode="0.0"/>
    </dxf>
    <dxf>
      <font>
        <b/>
      </font>
    </dxf>
    <dxf>
      <font>
        <b/>
      </font>
    </dxf>
    <dxf>
      <font>
        <b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left" readingOrder="0"/>
    </dxf>
    <dxf>
      <alignment horizontal="left" readingOrder="0"/>
    </dxf>
    <dxf>
      <alignment horizontal="left" readingOrder="0"/>
    </dxf>
    <dxf>
      <alignment vertical="top" readingOrder="0"/>
    </dxf>
    <dxf>
      <alignment vertical="top" readingOrder="0"/>
    </dxf>
    <dxf>
      <alignment vertical="top" readingOrder="0"/>
    </dxf>
    <dxf>
      <alignment wrapText="1" readingOrder="0"/>
    </dxf>
    <dxf>
      <alignment wrapText="1" readingOrder="0"/>
    </dxf>
    <dxf>
      <alignment wrapText="1" readingOrder="0"/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alignment horizont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vertical="center" readingOrder="0"/>
    </dxf>
    <dxf>
      <alignment horizontal="center" vertical="center"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alignment wrapText="0" readingOrder="0"/>
    </dxf>
    <dxf>
      <numFmt numFmtId="164" formatCode="0.0"/>
    </dxf>
    <dxf>
      <numFmt numFmtId="164" formatCode="0.0"/>
    </dxf>
    <dxf>
      <font>
        <b/>
      </font>
    </dxf>
    <dxf>
      <font>
        <b/>
      </font>
    </dxf>
    <dxf>
      <font>
        <b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left" readingOrder="0"/>
    </dxf>
    <dxf>
      <alignment horizontal="left" readingOrder="0"/>
    </dxf>
    <dxf>
      <alignment horizontal="left" readingOrder="0"/>
    </dxf>
    <dxf>
      <alignment vertical="top" readingOrder="0"/>
    </dxf>
    <dxf>
      <alignment vertical="top" readingOrder="0"/>
    </dxf>
    <dxf>
      <alignment vertical="top" readingOrder="0"/>
    </dxf>
    <dxf>
      <alignment wrapText="1" readingOrder="0"/>
    </dxf>
    <dxf>
      <alignment wrapText="1" readingOrder="0"/>
    </dxf>
    <dxf>
      <alignment wrapText="1" readingOrder="0"/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alignment horizont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vertical="center" readingOrder="0"/>
    </dxf>
    <dxf>
      <alignment horizontal="center" vertical="center"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alignment wrapText="0" readingOrder="0"/>
    </dxf>
    <dxf>
      <numFmt numFmtId="164" formatCode="0.0"/>
    </dxf>
    <dxf>
      <numFmt numFmtId="164" formatCode="0.0"/>
    </dxf>
    <dxf>
      <font>
        <b/>
      </font>
    </dxf>
    <dxf>
      <font>
        <b/>
      </font>
    </dxf>
    <dxf>
      <font>
        <b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left" readingOrder="0"/>
    </dxf>
    <dxf>
      <alignment horizontal="left" readingOrder="0"/>
    </dxf>
    <dxf>
      <alignment horizontal="left" readingOrder="0"/>
    </dxf>
    <dxf>
      <alignment vertical="top" readingOrder="0"/>
    </dxf>
    <dxf>
      <alignment vertical="top" readingOrder="0"/>
    </dxf>
    <dxf>
      <alignment vertical="top" readingOrder="0"/>
    </dxf>
    <dxf>
      <alignment wrapText="1" readingOrder="0"/>
    </dxf>
    <dxf>
      <alignment wrapText="1" readingOrder="0"/>
    </dxf>
    <dxf>
      <alignment wrapText="1" readingOrder="0"/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alignment horizont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vertical="center" readingOrder="0"/>
    </dxf>
    <dxf>
      <alignment horizontal="center" vertical="center"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alignment wrapText="0" readingOrder="0"/>
    </dxf>
    <dxf>
      <numFmt numFmtId="164" formatCode="0.0"/>
    </dxf>
    <dxf>
      <numFmt numFmtId="164" formatCode="0.0"/>
    </dxf>
    <dxf>
      <font>
        <b/>
      </font>
    </dxf>
    <dxf>
      <font>
        <b/>
      </font>
    </dxf>
    <dxf>
      <font>
        <b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left" readingOrder="0"/>
    </dxf>
    <dxf>
      <alignment horizontal="left" readingOrder="0"/>
    </dxf>
    <dxf>
      <alignment horizontal="left" readingOrder="0"/>
    </dxf>
    <dxf>
      <alignment vertical="top" readingOrder="0"/>
    </dxf>
    <dxf>
      <alignment vertical="top" readingOrder="0"/>
    </dxf>
    <dxf>
      <alignment vertical="top" readingOrder="0"/>
    </dxf>
    <dxf>
      <alignment wrapText="1" readingOrder="0"/>
    </dxf>
    <dxf>
      <alignment wrapText="1" readingOrder="0"/>
    </dxf>
    <dxf>
      <alignment wrapText="1" readingOrder="0"/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alignment horizont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vertical="center" readingOrder="0"/>
    </dxf>
    <dxf>
      <alignment horizontal="center" vertical="center"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alignment wrapText="0" readingOrder="0"/>
    </dxf>
    <dxf>
      <numFmt numFmtId="164" formatCode="0.0"/>
    </dxf>
    <dxf>
      <numFmt numFmtId="164" formatCode="0.0"/>
    </dxf>
    <dxf>
      <font>
        <b/>
      </font>
    </dxf>
    <dxf>
      <font>
        <b/>
      </font>
    </dxf>
    <dxf>
      <font>
        <b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left" readingOrder="0"/>
    </dxf>
    <dxf>
      <alignment horizontal="left" readingOrder="0"/>
    </dxf>
    <dxf>
      <alignment horizontal="left" readingOrder="0"/>
    </dxf>
    <dxf>
      <alignment vertical="top" readingOrder="0"/>
    </dxf>
    <dxf>
      <alignment vertical="top" readingOrder="0"/>
    </dxf>
    <dxf>
      <alignment vertical="top" readingOrder="0"/>
    </dxf>
    <dxf>
      <alignment wrapText="1" readingOrder="0"/>
    </dxf>
    <dxf>
      <alignment wrapText="1" readingOrder="0"/>
    </dxf>
    <dxf>
      <alignment wrapText="1" readingOrder="0"/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alignment horizont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vertical="center" readingOrder="0"/>
    </dxf>
    <dxf>
      <alignment horizontal="center" vertical="center"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alignment wrapText="0" readingOrder="0"/>
    </dxf>
    <dxf>
      <numFmt numFmtId="164" formatCode="0.0"/>
    </dxf>
    <dxf>
      <numFmt numFmtId="164" formatCode="0.0"/>
    </dxf>
    <dxf>
      <font>
        <b/>
      </font>
    </dxf>
    <dxf>
      <fill>
        <patternFill>
          <bgColor theme="0"/>
        </patternFill>
      </fill>
    </dxf>
    <dxf>
      <alignment horizontal="left" readingOrder="0"/>
    </dxf>
    <dxf>
      <alignment vertical="top" readingOrder="0"/>
    </dxf>
    <dxf>
      <alignment wrapText="1" readingOrder="0"/>
    </dxf>
    <dxf>
      <font>
        <name val="Times New Roman"/>
        <scheme val="none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wrapText="1" readingOrder="0"/>
    </dxf>
    <dxf>
      <alignment wrapText="1" readingOrder="0"/>
    </dxf>
    <dxf>
      <alignment wrapText="1" readingOrder="0"/>
    </dxf>
    <dxf>
      <alignment horizontal="center" readingOrder="0"/>
    </dxf>
    <dxf>
      <alignment vertical="center" readingOrder="0"/>
    </dxf>
    <dxf>
      <alignment horizontal="center" vertical="center" wrapText="1" readingOrder="0"/>
    </dxf>
    <dxf>
      <alignment vertic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wrapText="1" readingOrder="0"/>
    </dxf>
    <dxf>
      <alignment wrapText="1" readingOrder="0"/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numFmt numFmtId="0" formatCode="General"/>
      <alignment wrapText="0" readingOrder="0"/>
    </dxf>
    <dxf>
      <numFmt numFmtId="164" formatCode="0.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</font>
    </dxf>
    <dxf>
      <alignment vertical="top" readingOrder="0"/>
    </dxf>
    <dxf>
      <alignment wrapText="1" readingOrder="0"/>
    </dxf>
    <dxf>
      <fill>
        <patternFill>
          <bgColor theme="0"/>
        </patternFill>
      </fill>
    </dxf>
    <dxf>
      <font>
        <name val="Times New Roman"/>
        <scheme val="none"/>
      </font>
    </dxf>
    <dxf>
      <alignment wrapText="1" readingOrder="0"/>
    </dxf>
    <dxf>
      <alignment wrapText="1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vertical="center" readingOrder="0"/>
    </dxf>
    <dxf>
      <alignment horizontal="center" vertical="center"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wrapText="1" readingOrder="0"/>
    </dxf>
    <dxf>
      <alignment wrapText="1" readingOrder="0"/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alignment wrapText="0" readingOrder="0"/>
    </dxf>
    <dxf>
      <numFmt numFmtId="164" formatCode="0.0"/>
    </dxf>
    <dxf>
      <numFmt numFmtId="164" formatCode="0.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</font>
    </dxf>
    <dxf>
      <alignment wrapText="1" readingOrder="0"/>
    </dxf>
    <dxf>
      <alignment vertical="top" readingOrder="0"/>
    </dxf>
    <dxf>
      <font>
        <name val="Times New Roman"/>
        <scheme val="none"/>
      </font>
    </dxf>
    <dxf>
      <alignment horizontal="center" vertical="center" wrapText="1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alignment wrapText="0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wrapText="0" readingOrder="0"/>
    </dxf>
    <dxf>
      <font>
        <b/>
      </font>
    </dxf>
    <dxf>
      <numFmt numFmtId="164" formatCode="0.0"/>
    </dxf>
    <dxf>
      <numFmt numFmtId="164" formatCode="0.0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vertical="top" readingOrder="0"/>
    </dxf>
    <dxf>
      <alignment wrapText="1" readingOrder="0"/>
    </dxf>
    <dxf>
      <font>
        <name val="Times New Roman"/>
        <scheme val="none"/>
      </font>
    </dxf>
    <dxf>
      <alignment horizontal="left" readingOrder="0"/>
    </dxf>
    <dxf>
      <alignment horizontal="center" vertical="center" wrapText="1" readingOrder="0"/>
    </dxf>
    <dxf>
      <alignment vertic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wrapText="1" readingOrder="0"/>
    </dxf>
    <dxf>
      <alignment wrapText="1" readingOrder="0"/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alignment wrapText="0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wrapText="0" readingOrder="0"/>
    </dxf>
    <dxf>
      <font>
        <b/>
      </font>
    </dxf>
    <dxf>
      <numFmt numFmtId="164" formatCode="0.0"/>
    </dxf>
    <dxf>
      <numFmt numFmtId="164" formatCode="0.0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vertical="top" readingOrder="0"/>
    </dxf>
    <dxf>
      <alignment wrapText="1" readingOrder="0"/>
    </dxf>
    <dxf>
      <font>
        <name val="Times New Roman"/>
        <scheme val="none"/>
      </font>
    </dxf>
    <dxf>
      <alignment horizontal="left" readingOrder="0"/>
    </dxf>
    <dxf>
      <alignment horizontal="center" vertical="center" wrapText="1" readingOrder="0"/>
    </dxf>
    <dxf>
      <alignment vertic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wrapText="1" readingOrder="0"/>
    </dxf>
    <dxf>
      <alignment wrapText="1" readingOrder="0"/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ont>
        <b/>
        <sz val="24"/>
        <name val="Times New Roman"/>
        <scheme val="none"/>
      </font>
    </dxf>
    <dxf>
      <font>
        <sz val="24"/>
        <name val="Times New Roman"/>
        <scheme val="none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alignment horizontal="left" readingOrder="0"/>
    </dxf>
    <dxf>
      <alignment horizontal="left" readingOrder="0"/>
    </dxf>
    <dxf>
      <alignment horizontal="left" readingOrder="0"/>
    </dxf>
    <dxf>
      <alignment vertical="top" readingOrder="0"/>
    </dxf>
    <dxf>
      <alignment vertical="top" readingOrder="0"/>
    </dxf>
    <dxf>
      <alignment vertical="top" readingOrder="0"/>
    </dxf>
    <dxf>
      <font>
        <sz val="25.5"/>
      </font>
    </dxf>
    <dxf>
      <font>
        <sz val="25.5"/>
      </font>
    </dxf>
    <dxf>
      <font>
        <sz val="25.5"/>
      </font>
    </dxf>
    <dxf>
      <font>
        <color auto="1"/>
      </font>
    </dxf>
    <dxf>
      <font>
        <color auto="1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sz val="28"/>
      </font>
    </dxf>
    <dxf>
      <font>
        <sz val="28"/>
      </font>
    </dxf>
    <dxf>
      <alignment vertical="top" readingOrder="0"/>
    </dxf>
    <dxf>
      <alignment vertical="top" readingOrder="0"/>
    </dxf>
    <dxf>
      <font>
        <sz val="28"/>
      </font>
    </dxf>
    <dxf>
      <font>
        <sz val="28"/>
      </font>
    </dxf>
    <dxf>
      <font>
        <sz val="28"/>
      </font>
    </dxf>
    <dxf>
      <font>
        <sz val="28"/>
      </font>
    </dxf>
    <dxf>
      <font>
        <sz val="25"/>
      </font>
    </dxf>
    <dxf>
      <font>
        <sz val="25"/>
      </font>
    </dxf>
    <dxf>
      <font>
        <sz val="25"/>
      </font>
    </dxf>
    <dxf>
      <alignment horizontal="left" readingOrder="0"/>
    </dxf>
    <dxf>
      <alignment horizontal="left" readingOrder="0"/>
    </dxf>
    <dxf>
      <alignment horizontal="left" readingOrder="0"/>
    </dxf>
    <dxf>
      <alignment vertical="top" readingOrder="0"/>
    </dxf>
    <dxf>
      <alignment vertical="top" readingOrder="0"/>
    </dxf>
    <dxf>
      <alignment vertical="top" readingOrder="0"/>
    </dxf>
    <dxf>
      <fill>
        <patternFill patternType="solid">
          <fgColor indexed="64"/>
          <bgColor theme="9" tint="0.39997558519241921"/>
        </patternFill>
      </fill>
    </dxf>
    <dxf>
      <fill>
        <patternFill patternType="solid">
          <fgColor indexed="64"/>
          <bgColor theme="9" tint="0.39997558519241921"/>
        </patternFill>
      </fill>
    </dxf>
    <dxf>
      <fill>
        <patternFill patternType="solid">
          <fgColor indexed="64"/>
          <bgColor theme="9" tint="0.39997558519241921"/>
        </patternFill>
      </fill>
    </dxf>
    <dxf>
      <fill>
        <patternFill patternType="solid">
          <fgColor indexed="64"/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ont>
        <color auto="1"/>
      </font>
    </dxf>
    <dxf>
      <font>
        <color auto="1"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font>
        <b/>
        <name val="Times New Roman"/>
        <scheme val="none"/>
      </font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alignment horizontal="center" readingOrder="0"/>
    </dxf>
    <dxf>
      <alignment vertical="top" readingOrder="0"/>
    </dxf>
    <dxf>
      <font>
        <sz val="20"/>
      </font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font>
        <sz val="22"/>
      </font>
    </dxf>
    <dxf>
      <font>
        <sz val="22"/>
      </font>
    </dxf>
    <dxf>
      <font>
        <sz val="22"/>
      </font>
    </dxf>
    <dxf>
      <font>
        <sz val="22"/>
      </font>
    </dxf>
    <dxf>
      <alignment horizontal="left" readingOrder="0"/>
    </dxf>
    <dxf>
      <alignment horizontal="left" readingOrder="0"/>
    </dxf>
    <dxf>
      <alignment vertical="top" readingOrder="0"/>
    </dxf>
    <dxf>
      <alignment vertical="top" readingOrder="0"/>
    </dxf>
    <dxf>
      <alignment wrapText="1" readingOrder="0"/>
    </dxf>
    <dxf>
      <alignment wrapText="1" readingOrder="0"/>
    </dxf>
    <dxf>
      <alignment wrapText="1" readingOrder="0"/>
    </dxf>
    <dxf>
      <font>
        <sz val="18"/>
      </font>
    </dxf>
    <dxf>
      <font>
        <sz val="18"/>
      </font>
    </dxf>
    <dxf>
      <font>
        <sz val="18"/>
      </font>
    </dxf>
    <dxf>
      <alignment vertical="top" readingOrder="0"/>
    </dxf>
    <dxf>
      <alignment vertical="top" readingOrder="0"/>
    </dxf>
    <dxf>
      <alignment vertical="top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wrapText="0" readingOrder="0"/>
    </dxf>
    <dxf>
      <alignment wrapText="0" readingOrder="0"/>
    </dxf>
    <dxf>
      <alignment wrapText="0" readingOrder="0"/>
    </dxf>
    <dxf>
      <alignment vertical="top" readingOrder="0"/>
    </dxf>
    <dxf>
      <alignment horizontal="left" readingOrder="0"/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164" formatCode="0.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numFmt numFmtId="0" formatCode="General"/>
      <alignment wrapText="1" readingOrder="0"/>
    </dxf>
    <dxf>
      <numFmt numFmtId="0" formatCode="General"/>
      <alignment wrapText="1" readingOrder="0"/>
    </dxf>
    <dxf>
      <numFmt numFmtId="0" formatCode="General"/>
      <alignment wrapText="1" readingOrder="0"/>
    </dxf>
    <dxf>
      <numFmt numFmtId="0" formatCode="General"/>
      <alignment wrapText="1" readingOrder="0"/>
    </dxf>
    <dxf>
      <font>
        <b/>
      </font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Cyr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Cyr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alignment horizontal="left" readingOrder="0"/>
    </dxf>
    <dxf>
      <alignment horizontal="left" readingOrder="0"/>
    </dxf>
    <dxf>
      <alignment horizontal="left" readingOrder="0"/>
    </dxf>
    <dxf>
      <border>
        <horizontal style="thin">
          <color indexed="64"/>
        </horizontal>
      </border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font>
        <b/>
      </font>
    </dxf>
    <dxf>
      <font>
        <b/>
      </font>
    </dxf>
    <dxf>
      <alignment horizontal="left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0.0"/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alignment horizontal="center" vertical="center" readingOrder="0"/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0.0"/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0.0"/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0.0"/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0.0"/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" formatCode="0"/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9" formatCode="dd/mm/yyyy"/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9" formatCode="dd/mm/yyyy"/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9" formatCode="dd/mm/yyyy"/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9" formatCode="dd/mm/yyyy"/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9" formatCode="dd/mm/yyyy"/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9" formatCode="dd/mm/yyyy"/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9" formatCode="dd/mm/yyyy"/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9" formatCode="dd/mm/yyyy"/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9" formatCode="dd/mm/yyyy"/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9" formatCode="dd/mm/yyyy"/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9" formatCode="dd/mm/yyyy"/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9" formatCode="dd/mm/yyyy"/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9" formatCode="dd/mm/yyyy"/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scheme val="none"/>
      </font>
      <alignment textRotation="0" wrapTex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scheme val="none"/>
      </font>
      <alignment textRotation="0" wrapTex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scheme val="none"/>
      </font>
      <alignment textRotation="0" wrapTex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scheme val="none"/>
      </font>
      <alignment textRotation="0" wrapTex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Times New Roman"/>
        <scheme val="none"/>
      </font>
      <fill>
        <patternFill patternType="solid">
          <bgColor theme="0"/>
        </patternFill>
      </fill>
      <alignment textRotation="0" wrapTex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Times New Roman"/>
        <scheme val="none"/>
      </font>
      <fill>
        <patternFill patternType="solid">
          <bgColor theme="0"/>
        </patternFill>
      </fill>
      <alignment textRotation="0" wrapTex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scheme val="none"/>
      </font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font>
        <strike val="0"/>
        <outline val="0"/>
        <shadow val="0"/>
        <u val="none"/>
        <vertAlign val="baseline"/>
        <sz val="11"/>
        <color auto="1"/>
        <name val="Times New Roman"/>
        <scheme val="none"/>
      </font>
      <fill>
        <patternFill patternType="solid">
          <bgColor theme="0"/>
        </patternFill>
      </fill>
      <alignment textRotation="0" wrapTex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Times New Roman"/>
        <scheme val="none"/>
      </font>
      <fill>
        <patternFill patternType="solid">
          <bgColor theme="0"/>
        </patternFill>
      </fill>
      <alignment textRotation="0" wrapTex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Times New Roman"/>
        <scheme val="none"/>
      </font>
      <fill>
        <patternFill patternType="solid">
          <bgColor theme="0"/>
        </patternFill>
      </fill>
      <alignment textRotation="0" wrapTex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Times New Roman"/>
        <scheme val="none"/>
      </font>
      <fill>
        <patternFill patternType="solid">
          <bgColor theme="0"/>
        </patternFill>
      </fill>
      <alignment textRotation="0" wrapTex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Times New Roman"/>
        <scheme val="none"/>
      </font>
      <fill>
        <patternFill patternType="solid">
          <bgColor theme="0"/>
        </patternFill>
      </fill>
      <alignment textRotation="0" wrapTex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Times New Roman"/>
        <scheme val="none"/>
      </font>
      <fill>
        <patternFill patternType="solid">
          <bgColor theme="0"/>
        </patternFill>
      </fill>
      <alignment textRotation="0" wrapTex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Times New Roman"/>
        <scheme val="none"/>
      </font>
      <fill>
        <patternFill patternType="solid">
          <bgColor theme="0"/>
        </patternFill>
      </fill>
      <alignment textRotation="0" wrapText="0" justifyLastLine="0" shrinkToFit="0" readingOrder="0"/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Times New Roman"/>
        <scheme val="none"/>
      </font>
      <fill>
        <patternFill patternType="solid">
          <fgColor indexed="64"/>
          <bgColor theme="5"/>
        </patternFill>
      </fill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name val="Times New Roman"/>
        <scheme val="none"/>
      </font>
      <alignment textRotation="0" wrapTex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scheme val="none"/>
      </font>
      <alignment textRotation="0" wrapTex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scheme val="none"/>
      </font>
      <alignment textRotation="0" wrapTex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scheme val="none"/>
      </font>
      <alignment textRotation="0" wrapTex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scheme val="none"/>
      </font>
      <alignment textRotation="0" wrapTex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scheme val="none"/>
      </font>
      <alignment textRotation="0" wrapTex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scheme val="none"/>
      </font>
      <alignment textRotation="0" wrapTex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scheme val="none"/>
      </font>
      <alignment textRotation="0" wrapTex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scheme val="none"/>
      </font>
      <alignment textRotation="0" wrapTex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border outline="0">
        <top style="thin">
          <color theme="1"/>
        </top>
      </border>
    </dxf>
    <dxf>
      <font>
        <strike val="0"/>
        <outline val="0"/>
        <shadow val="0"/>
        <u val="none"/>
        <vertAlign val="baseline"/>
        <sz val="11"/>
        <name val="Times New Roman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scheme val="none"/>
      </font>
      <alignment textRotation="0" wrapTex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scheme val="none"/>
      </font>
      <alignment textRotation="0" wrapTex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scheme val="none"/>
      </font>
      <alignment textRotation="0" wrapTex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scheme val="none"/>
      </font>
      <alignment textRotation="0" wrapTex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scheme val="none"/>
      </font>
      <alignment textRotation="0" wrapTex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scheme val="none"/>
      </font>
      <alignment textRotation="0" wrapTex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scheme val="none"/>
      </font>
      <alignment textRotation="0" wrapTex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scheme val="none"/>
      </font>
      <alignment textRotation="0" wrapTex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scheme val="none"/>
      </font>
      <alignment textRotation="0" wrapTex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scheme val="none"/>
      </font>
      <alignment textRotation="0" wrapTex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scheme val="none"/>
      </font>
      <alignment textRotation="0" wrapTex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scheme val="none"/>
      </font>
      <alignment textRotation="0" wrapTex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scheme val="none"/>
      </font>
      <alignment textRotation="0" wrapTex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scheme val="none"/>
      </font>
      <alignment textRotation="0" wrapTex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scheme val="none"/>
      </font>
      <alignment textRotation="0" wrapTex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scheme val="none"/>
      </font>
      <alignment textRotation="0" wrapTex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scheme val="none"/>
      </font>
      <alignment textRotation="0" wrapTex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scheme val="none"/>
      </font>
      <alignment textRotation="0" wrapTex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scheme val="none"/>
      </font>
      <alignment textRotation="0" wrapTex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scheme val="none"/>
      </font>
      <alignment textRotation="0" wrapTex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scheme val="none"/>
      </font>
      <alignment textRotation="0" wrapTex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scheme val="none"/>
      </font>
      <alignment textRotation="0" wrapTex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Times New Roman"/>
        <scheme val="none"/>
      </font>
      <alignment textRotation="0" wrapTex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Times New Roman"/>
        <scheme val="none"/>
      </font>
      <alignment textRotation="0" wrapTex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Times New Roman"/>
        <scheme val="none"/>
      </font>
      <alignment textRotation="0" wrapText="0" justifyLastLine="0" shrinkToFit="0" readingOrder="0"/>
    </dxf>
    <dxf>
      <fill>
        <patternFill patternType="none">
          <fgColor auto="1"/>
          <bgColor auto="1"/>
        </patternFill>
      </fill>
    </dxf>
    <dxf>
      <fill>
        <patternFill patternType="solid">
          <fgColor theme="0"/>
          <bgColor theme="0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1"/>
        </top>
      </border>
    </dxf>
    <dxf>
      <font>
        <b/>
        <color theme="1"/>
      </font>
      <border>
        <bottom style="medium">
          <color theme="1"/>
        </bottom>
      </border>
    </dxf>
    <dxf>
      <font>
        <color auto="1"/>
      </font>
      <fill>
        <patternFill>
          <bgColor theme="0"/>
        </pattern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font>
        <b/>
        <color theme="1"/>
      </font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left style="thin">
          <color theme="0" tint="-0.34998626667073579"/>
        </left>
        <right style="thin">
          <color theme="0" tint="-0.34998626667073579"/>
        </right>
      </border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  <border>
        <top style="thin">
          <color theme="1" tint="0.499984740745262"/>
        </top>
        <bottom style="thin">
          <color theme="1" tint="0.49998474074526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1" tint="0.499984740745262"/>
        </top>
      </border>
    </dxf>
    <dxf>
      <font>
        <b/>
        <color theme="1"/>
      </font>
      <border>
        <bottom style="thin">
          <color theme="1" tint="0.499984740745262"/>
        </bottom>
      </border>
    </dxf>
    <dxf>
      <font>
        <color theme="1"/>
      </font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</dxfs>
  <tableStyles count="2" defaultTableStyle="TableStyleMedium9" defaultPivotStyle="PivotStyleLight16">
    <tableStyle name="PivotStyleLight22 3" table="0" count="10" xr9:uid="{00000000-0011-0000-FFFF-FFFF00000000}">
      <tableStyleElement type="wholeTable" dxfId="1969"/>
      <tableStyleElement type="headerRow" dxfId="1968"/>
      <tableStyleElement type="totalRow" dxfId="1967"/>
      <tableStyleElement type="firstColumn" dxfId="1966"/>
      <tableStyleElement type="firstRowStripe" dxfId="1965"/>
      <tableStyleElement type="firstColumnStripe" dxfId="1964"/>
      <tableStyleElement type="firstSubtotalColumn" dxfId="1963"/>
      <tableStyleElement type="firstSubtotalRow" dxfId="1962"/>
      <tableStyleElement type="secondSubtotalRow" dxfId="1961"/>
      <tableStyleElement type="pageFieldLabels" dxfId="1960"/>
    </tableStyle>
    <tableStyle name="TableStyleLight15 2" pivot="0" count="7" xr9:uid="{00000000-0011-0000-FFFF-FFFF01000000}">
      <tableStyleElement type="wholeTable" dxfId="1959"/>
      <tableStyleElement type="headerRow" dxfId="1958"/>
      <tableStyleElement type="totalRow" dxfId="1957"/>
      <tableStyleElement type="firstColumn" dxfId="1956"/>
      <tableStyleElement type="lastColumn" dxfId="1955"/>
      <tableStyleElement type="firstRowStripe" dxfId="1954"/>
      <tableStyleElement type="firstColumnStripe" dxfId="1953"/>
    </tableStyle>
  </tableStyles>
  <colors>
    <mruColors>
      <color rgb="FFFFFF66"/>
      <color rgb="FFFFFFCC"/>
      <color rgb="FFCCFF99"/>
      <color rgb="FFFFFFFF"/>
      <color rgb="FFA568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26" Type="http://schemas.openxmlformats.org/officeDocument/2006/relationships/worksheet" Target="worksheets/sheet26.xml" /><Relationship Id="rId39" Type="http://schemas.openxmlformats.org/officeDocument/2006/relationships/sharedStrings" Target="sharedStrings.xml" /><Relationship Id="rId3" Type="http://schemas.openxmlformats.org/officeDocument/2006/relationships/worksheet" Target="worksheets/sheet3.xml" /><Relationship Id="rId21" Type="http://schemas.openxmlformats.org/officeDocument/2006/relationships/worksheet" Target="worksheets/sheet21.xml" /><Relationship Id="rId34" Type="http://schemas.openxmlformats.org/officeDocument/2006/relationships/externalLink" Target="externalLinks/externalLink1.xml" /><Relationship Id="rId7" Type="http://schemas.openxmlformats.org/officeDocument/2006/relationships/worksheet" Target="worksheets/sheet7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styles" Target="styles.xml" /><Relationship Id="rId2" Type="http://schemas.openxmlformats.org/officeDocument/2006/relationships/worksheet" Target="worksheets/sheet2.xml" /><Relationship Id="rId16" Type="http://schemas.openxmlformats.org/officeDocument/2006/relationships/worksheet" Target="worksheets/sheet16.xml" /><Relationship Id="rId20" Type="http://schemas.openxmlformats.org/officeDocument/2006/relationships/worksheet" Target="worksheets/sheet20.xml" /><Relationship Id="rId29" Type="http://schemas.openxmlformats.org/officeDocument/2006/relationships/worksheet" Target="worksheets/sheet29.xml" /><Relationship Id="rId41" Type="http://schemas.openxmlformats.org/officeDocument/2006/relationships/customXml" Target="../customXml/item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1" Type="http://schemas.openxmlformats.org/officeDocument/2006/relationships/worksheet" Target="worksheets/sheet11.xml" /><Relationship Id="rId24" Type="http://schemas.openxmlformats.org/officeDocument/2006/relationships/worksheet" Target="worksheets/sheet24.xml" /><Relationship Id="rId32" Type="http://schemas.openxmlformats.org/officeDocument/2006/relationships/worksheet" Target="worksheets/sheet32.xml" /><Relationship Id="rId37" Type="http://schemas.openxmlformats.org/officeDocument/2006/relationships/theme" Target="theme/theme1.xml" /><Relationship Id="rId40" Type="http://schemas.openxmlformats.org/officeDocument/2006/relationships/calcChain" Target="calcChain.xml" /><Relationship Id="rId5" Type="http://schemas.openxmlformats.org/officeDocument/2006/relationships/worksheet" Target="worksheets/sheet5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pivotCacheDefinition" Target="pivotCache/pivotCacheDefinition1.xml" /><Relationship Id="rId10" Type="http://schemas.openxmlformats.org/officeDocument/2006/relationships/worksheet" Target="worksheets/sheet10.xml" /><Relationship Id="rId19" Type="http://schemas.openxmlformats.org/officeDocument/2006/relationships/worksheet" Target="worksheets/sheet19.xml" /><Relationship Id="rId31" Type="http://schemas.openxmlformats.org/officeDocument/2006/relationships/worksheet" Target="worksheets/sheet31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externalLink" Target="externalLinks/externalLink2.xml" 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 /></Relationships>
</file>

<file path=xl/activeX/activeX1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 /><Relationship Id="rId7" Type="http://schemas.openxmlformats.org/officeDocument/2006/relationships/image" Target="../media/image6.jpeg" /><Relationship Id="rId2" Type="http://schemas.openxmlformats.org/officeDocument/2006/relationships/image" Target="../media/image1.png" /><Relationship Id="rId1" Type="http://schemas.openxmlformats.org/officeDocument/2006/relationships/hyperlink" Target="#&#1057;&#1086;&#1076;&#1077;&#1088;&#1078;&#1072;&#1085;&#1080;&#1077;!A1" /><Relationship Id="rId6" Type="http://schemas.openxmlformats.org/officeDocument/2006/relationships/image" Target="../media/image5.png" /><Relationship Id="rId5" Type="http://schemas.openxmlformats.org/officeDocument/2006/relationships/image" Target="../media/image4.png" /><Relationship Id="rId4" Type="http://schemas.openxmlformats.org/officeDocument/2006/relationships/image" Target="../media/image3.png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&#1057;&#1086;&#1076;&#1077;&#1088;&#1078;&#1072;&#1085;&#1080;&#1077;!A1" 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'&#1053;&#1061;&#1058; &#1061;&#1058;&#1101;&#1089;&#1090;&#1088;.&#1086;&#1095;&#1085;&#1086;&#1077;'!A1" /><Relationship Id="rId13" Type="http://schemas.openxmlformats.org/officeDocument/2006/relationships/hyperlink" Target="#&#1044;&#1055;&#1048;&#1080;&#1053;&#1055;.&#1086;&#1095;&#1085;&#1086;&#1077;!A1" /><Relationship Id="rId18" Type="http://schemas.openxmlformats.org/officeDocument/2006/relationships/hyperlink" Target="#&#1043;&#1088;&#1091;&#1087;&#1087;&#1099;!A1" /><Relationship Id="rId26" Type="http://schemas.openxmlformats.org/officeDocument/2006/relationships/hyperlink" Target="#'&#1054;&#1058;&#1063;&#1045;&#1058;-&#1074;&#1086;&#1079;&#1088;&#1072;&#1089;&#1090;'!A1" /><Relationship Id="rId3" Type="http://schemas.openxmlformats.org/officeDocument/2006/relationships/hyperlink" Target="#'&#1053;&#1061;&#1058;.&#1086;&#1095;&#1085;&#1086;-&#1079;&#1072;&#1086;&#1095;&#1085;&#1086;&#1077;'!A1" /><Relationship Id="rId21" Type="http://schemas.openxmlformats.org/officeDocument/2006/relationships/hyperlink" Target="#'&#1054;&#1058;&#1063;&#1045;&#1058;-&#1087;&#1086;&#1076;&#1072;&#1085;&#1086; &#1079;.'!A1" /><Relationship Id="rId7" Type="http://schemas.openxmlformats.org/officeDocument/2006/relationships/hyperlink" Target="#'&#1053;&#1061;&#1058; &#1061;&#1058;&#1073;&#1072;&#1083;.&#1086;&#1095;&#1085;&#1086;&#1077;'!A1" /><Relationship Id="rId12" Type="http://schemas.openxmlformats.org/officeDocument/2006/relationships/hyperlink" Target="#&#1040;&#1048;.&#1086;&#1095;&#1085;&#1086;&#1077;!A1" /><Relationship Id="rId17" Type="http://schemas.openxmlformats.org/officeDocument/2006/relationships/hyperlink" Target="#'&#1050;&#1086;&#1083;-&#1074;&#1086; &#1087;&#1086;&#1076;. &#1079;&#1072;&#1103;&#1074;&#1083;.'!A1" /><Relationship Id="rId25" Type="http://schemas.openxmlformats.org/officeDocument/2006/relationships/hyperlink" Target="#&#1048;&#1053;&#1057;&#1058;&#1056;&#1059;&#1050;&#1062;&#1048;&#1071;!A1" /><Relationship Id="rId2" Type="http://schemas.openxmlformats.org/officeDocument/2006/relationships/hyperlink" Target="#'&#1057;&#1050;&#1044; &#1054;&#1050;&#1044;&#1044;.&#1079;&#1072;&#1086;&#1095;&#1085;&#1086;&#1077;'!A1" /><Relationship Id="rId16" Type="http://schemas.openxmlformats.org/officeDocument/2006/relationships/hyperlink" Target="#'&#1057;&#1050;&#1044; &#1054;&#1050;&#1044;&#1044;.&#1086;&#1095;&#1085;&#1086;&#1077;'!A1" /><Relationship Id="rId20" Type="http://schemas.openxmlformats.org/officeDocument/2006/relationships/hyperlink" Target="#&#1055;&#1056;&#1048;&#1054;&#1056;&#1048;&#1058;&#1045;&#1058;&#1067;!A1" /><Relationship Id="rId29" Type="http://schemas.openxmlformats.org/officeDocument/2006/relationships/hyperlink" Target="#'&#1054;&#1058;&#1063;&#1045;&#1058;-&#1087;&#1086;&#1089;&#1090;. 9&#1082;&#1083;.'!A1" /><Relationship Id="rId1" Type="http://schemas.openxmlformats.org/officeDocument/2006/relationships/hyperlink" Target="#'&#1073;&#1072;&#1079;&#1072; &#1076;&#1072;&#1085;&#1085;&#1099;&#1093;'!A1" /><Relationship Id="rId6" Type="http://schemas.openxmlformats.org/officeDocument/2006/relationships/hyperlink" Target="#'&#1053;&#1061;&#1058; &#1061;&#1058;&#1085;&#1072;&#1088;.&#1086;&#1095;&#1085;&#1086;&#1077;'!A1" /><Relationship Id="rId11" Type="http://schemas.openxmlformats.org/officeDocument/2006/relationships/hyperlink" Target="#'&#1052;&#1048;&#1069; &#1069;&#1055;.&#1086;&#1095;&#1085;&#1086;&#1077;'!A1" /><Relationship Id="rId24" Type="http://schemas.openxmlformats.org/officeDocument/2006/relationships/hyperlink" Target="#'&#1054;&#1058;&#1063;&#1045;&#1058;-&#1087;&#1086;&#1083;'!A1" /><Relationship Id="rId5" Type="http://schemas.openxmlformats.org/officeDocument/2006/relationships/hyperlink" Target="#&#1057;&#1080;&#1061;&#1053;&#1055;.&#1086;&#1095;&#1085;&#1086;&#1077;!A1" /><Relationship Id="rId15" Type="http://schemas.openxmlformats.org/officeDocument/2006/relationships/hyperlink" Target="#'&#1057;&#1050;&#1044; &#1054;&#1080;&#1055;&#1050;&#1052;&#1052;&#1080;&#1058;&#1055;.&#1086;&#1095;&#1085;&#1086;&#1077;'!A1" /><Relationship Id="rId23" Type="http://schemas.openxmlformats.org/officeDocument/2006/relationships/hyperlink" Target="#'&#1054;&#1058;&#1063;&#1045;&#1058;-&#1088;&#1072;&#1081;&#1086;&#1085;&#1099;'!A1" /><Relationship Id="rId28" Type="http://schemas.openxmlformats.org/officeDocument/2006/relationships/hyperlink" Target="#'&#1054;&#1058;&#1063;&#1045;&#1058;-&#1075;&#1088;-&#1074;&#1086;'!A1" /><Relationship Id="rId10" Type="http://schemas.openxmlformats.org/officeDocument/2006/relationships/hyperlink" Target="#'&#1053;&#1061;&#1058; &#1058;&#1058;.&#1086;&#1095;&#1085;&#1086;&#1077;'!A1" /><Relationship Id="rId19" Type="http://schemas.openxmlformats.org/officeDocument/2006/relationships/hyperlink" Target="#&#1057;&#1055;&#1048;&#1057;&#1050;&#1048;!A1" /><Relationship Id="rId31" Type="http://schemas.openxmlformats.org/officeDocument/2006/relationships/hyperlink" Target="#'&#1044;&#1072;&#1085;&#1085;&#1099;&#1077; &#1072;&#1073;&#1080;&#1090;&#1091;&#1088;&#1080;&#1077;&#1085;&#1090;&#1072;'!A1" /><Relationship Id="rId4" Type="http://schemas.openxmlformats.org/officeDocument/2006/relationships/hyperlink" Target="#&#1048;&#1048;.&#1086;&#1095;&#1085;&#1086;&#1077;!A1" /><Relationship Id="rId9" Type="http://schemas.openxmlformats.org/officeDocument/2006/relationships/hyperlink" Target="#'&#1052;&#1048;&#1069; &#1048;&#1069;&#1054;.&#1086;&#1095;&#1085;&#1086;&#1077;'!A1" /><Relationship Id="rId14" Type="http://schemas.openxmlformats.org/officeDocument/2006/relationships/hyperlink" Target="#&#1046;&#1080;&#1074;&#1086;&#1087;&#1080;&#1089;&#1100;.&#1086;&#1095;&#1085;&#1086;&#1077;!A1" /><Relationship Id="rId22" Type="http://schemas.openxmlformats.org/officeDocument/2006/relationships/hyperlink" Target="#'&#1054;&#1058;&#1063;&#1045;&#1058;-&#1087;&#1086;&#1089;&#1090;&#1091;&#1087;&#1080;&#1074;&#1096;&#1080;&#1077;'!A1" /><Relationship Id="rId27" Type="http://schemas.openxmlformats.org/officeDocument/2006/relationships/hyperlink" Target="#'&#1054;&#1058;&#1063;&#1045;&#1058;-&#1086;&#1073;&#1088;-&#1077;'!A1" /><Relationship Id="rId30" Type="http://schemas.openxmlformats.org/officeDocument/2006/relationships/hyperlink" Target="#'&#1054;&#1058;&#1063;&#1045;&#1058;-&#1087;&#1086;&#1089;&#1090;. 11&#1082;&#1083;.'!A1" 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hyperlink" Target="#'&#1041;&#1072;&#1079;&#1072; &#1076;&#1072;&#1085;&#1085;&#1099;&#1093;'!AI2" /><Relationship Id="rId1" Type="http://schemas.openxmlformats.org/officeDocument/2006/relationships/hyperlink" Target="#&#1057;&#1086;&#1076;&#1077;&#1088;&#1078;&#1072;&#1085;&#1080;&#1077;!A1" 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&#1057;&#1086;&#1076;&#1077;&#1088;&#1078;&#1072;&#1085;&#1080;&#1077;!A1" 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hyperlink" Target="#&#1057;&#1086;&#1076;&#1077;&#1088;&#1078;&#1072;&#1085;&#1080;&#1077;!A1" 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&#1057;&#1086;&#1076;&#1077;&#1088;&#1078;&#1072;&#1085;&#1080;&#1077;!A1" 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hyperlink" Target="#&#1057;&#1086;&#1076;&#1077;&#1088;&#1078;&#1072;&#1085;&#1080;&#1077;!A1" 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&#1057;&#1086;&#1076;&#1077;&#1088;&#1078;&#1072;&#1085;&#1080;&#1077;!A1" 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hyperlink" Target="#&#1057;&#1086;&#1076;&#1077;&#1088;&#1078;&#1072;&#1085;&#1080;&#1077;!A1" 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hyperlink" Target="#&#1057;&#1086;&#1076;&#1077;&#1088;&#1078;&#1072;&#1085;&#1080;&#1077;!A1" 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hyperlink" Target="#&#1057;&#1086;&#1076;&#1077;&#1088;&#1078;&#1072;&#1085;&#1080;&#1077;!A1" 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hyperlink" Target="#&#1057;&#1086;&#1076;&#1077;&#1088;&#1078;&#1072;&#1085;&#1080;&#1077;!A1" 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hyperlink" Target="#&#1057;&#1086;&#1076;&#1077;&#1088;&#1078;&#1072;&#1085;&#1080;&#1077;!A1" 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hyperlink" Target="#&#1057;&#1086;&#1076;&#1077;&#1088;&#1078;&#1072;&#1085;&#1080;&#1077;!A1" 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hyperlink" Target="#&#1057;&#1086;&#1076;&#1077;&#1088;&#1078;&#1072;&#1085;&#1080;&#1077;!A1" 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hyperlink" Target="#&#1057;&#1086;&#1076;&#1077;&#1088;&#1078;&#1072;&#1085;&#1080;&#1077;!A1" 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hyperlink" Target="#&#1057;&#1086;&#1076;&#1077;&#1088;&#1078;&#1072;&#1085;&#1080;&#1077;!A1" 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hyperlink" Target="#&#1057;&#1086;&#1076;&#1077;&#1088;&#1078;&#1072;&#1085;&#1080;&#1077;!A1" 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hyperlink" Target="#&#1057;&#1086;&#1076;&#1077;&#1088;&#1078;&#1072;&#1085;&#1080;&#1077;!A1" 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hyperlink" Target="#&#1057;&#1086;&#1076;&#1077;&#1088;&#1078;&#1072;&#1085;&#1080;&#1077;!A1" 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hyperlink" Target="#&#1057;&#1086;&#1076;&#1077;&#1088;&#1078;&#1072;&#1085;&#1080;&#1077;!A1" 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hyperlink" Target="#&#1057;&#1086;&#1076;&#1077;&#1088;&#1078;&#1072;&#1085;&#1080;&#1077;!A1" 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hyperlink" Target="#&#1057;&#1086;&#1076;&#1077;&#1088;&#1078;&#1072;&#1085;&#1080;&#1077;!A1" 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hyperlink" Target="#&#1057;&#1086;&#1076;&#1077;&#1088;&#1078;&#1072;&#1085;&#1080;&#1077;!A1" 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hyperlink" Target="#&#1057;&#1086;&#1076;&#1077;&#1088;&#1078;&#1072;&#1085;&#1080;&#1077;!A1" 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hyperlink" Target="#&#1057;&#1086;&#1076;&#1077;&#1088;&#1078;&#1072;&#1085;&#1080;&#1077;!A1" 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hyperlink" Target="#&#1057;&#1086;&#1076;&#1077;&#1088;&#1078;&#1072;&#1085;&#1080;&#1077;!A1" 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hyperlink" Target="#&#1057;&#1086;&#1076;&#1077;&#1088;&#1078;&#1072;&#1085;&#1080;&#1077;!A1" 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hyperlink" Target="#&#1057;&#1086;&#1076;&#1077;&#1088;&#1078;&#1072;&#1085;&#1080;&#1077;!A1" 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hyperlink" Target="#&#1057;&#1086;&#1076;&#1077;&#1088;&#1078;&#1072;&#1085;&#1080;&#1077;!A1" 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hyperlink" Target="#&#1057;&#1086;&#1076;&#1077;&#1088;&#1078;&#1072;&#1085;&#1080;&#1077;!A1" 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hyperlink" Target="#&#1057;&#1086;&#1076;&#1077;&#1088;&#1078;&#1072;&#1085;&#1080;&#1077;!A1" 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71438</xdr:colOff>
      <xdr:row>0</xdr:row>
      <xdr:rowOff>202406</xdr:rowOff>
    </xdr:from>
    <xdr:to>
      <xdr:col>3</xdr:col>
      <xdr:colOff>32524</xdr:colOff>
      <xdr:row>1</xdr:row>
      <xdr:rowOff>254000</xdr:rowOff>
    </xdr:to>
    <xdr:sp macro="" textlink="">
      <xdr:nvSpPr>
        <xdr:cNvPr id="2" name="Список курсов" descr="&quot;&quot;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1072813" y="202406"/>
          <a:ext cx="1180286" cy="384969"/>
        </a:xfrm>
        <a:prstGeom prst="round2SameRect">
          <a:avLst/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200" b="1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2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Содержание</a:t>
          </a:r>
        </a:p>
      </xdr:txBody>
    </xdr:sp>
    <xdr:clientData fPrintsWithSheet="0"/>
  </xdr:twoCellAnchor>
  <xdr:twoCellAnchor editAs="oneCell">
    <xdr:from>
      <xdr:col>0</xdr:col>
      <xdr:colOff>59531</xdr:colOff>
      <xdr:row>14</xdr:row>
      <xdr:rowOff>71437</xdr:rowOff>
    </xdr:from>
    <xdr:to>
      <xdr:col>0</xdr:col>
      <xdr:colOff>1821656</xdr:colOff>
      <xdr:row>14</xdr:row>
      <xdr:rowOff>928687</xdr:rowOff>
    </xdr:to>
    <xdr:pic>
      <xdr:nvPicPr>
        <xdr:cNvPr id="3" name="Рисунок 2" descr="Обновить.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1" y="6786562"/>
          <a:ext cx="1762125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83344</xdr:colOff>
      <xdr:row>16</xdr:row>
      <xdr:rowOff>95250</xdr:rowOff>
    </xdr:from>
    <xdr:to>
      <xdr:col>0</xdr:col>
      <xdr:colOff>2464594</xdr:colOff>
      <xdr:row>17</xdr:row>
      <xdr:rowOff>1100137</xdr:rowOff>
    </xdr:to>
    <xdr:pic>
      <xdr:nvPicPr>
        <xdr:cNvPr id="4" name="Рисунок 3" descr="Данные.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4" y="8524875"/>
          <a:ext cx="2381250" cy="12620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35719</xdr:colOff>
      <xdr:row>22</xdr:row>
      <xdr:rowOff>107156</xdr:rowOff>
    </xdr:from>
    <xdr:to>
      <xdr:col>0</xdr:col>
      <xdr:colOff>4608115</xdr:colOff>
      <xdr:row>33</xdr:row>
      <xdr:rowOff>182020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719" y="11156156"/>
          <a:ext cx="4572396" cy="21703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3974937</xdr:colOff>
      <xdr:row>81</xdr:row>
      <xdr:rowOff>124063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85219"/>
          <a:ext cx="3974937" cy="2743438"/>
        </a:xfrm>
        <a:prstGeom prst="rect">
          <a:avLst/>
        </a:prstGeom>
      </xdr:spPr>
    </xdr:pic>
    <xdr:clientData/>
  </xdr:twoCellAnchor>
  <xdr:twoCellAnchor editAs="oneCell">
    <xdr:from>
      <xdr:col>0</xdr:col>
      <xdr:colOff>35719</xdr:colOff>
      <xdr:row>43</xdr:row>
      <xdr:rowOff>178593</xdr:rowOff>
    </xdr:from>
    <xdr:to>
      <xdr:col>0</xdr:col>
      <xdr:colOff>3132755</xdr:colOff>
      <xdr:row>67</xdr:row>
      <xdr:rowOff>2190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719" y="18919031"/>
          <a:ext cx="3097036" cy="43955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178593</xdr:rowOff>
    </xdr:from>
    <xdr:to>
      <xdr:col>0</xdr:col>
      <xdr:colOff>6143625</xdr:colOff>
      <xdr:row>101</xdr:row>
      <xdr:rowOff>123825</xdr:rowOff>
    </xdr:to>
    <xdr:pic>
      <xdr:nvPicPr>
        <xdr:cNvPr id="14" name="Рисунок 13" descr="Гиперссылка в Excel.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52906"/>
          <a:ext cx="6143625" cy="29932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119062</xdr:rowOff>
    </xdr:from>
    <xdr:to>
      <xdr:col>0</xdr:col>
      <xdr:colOff>1223149</xdr:colOff>
      <xdr:row>2</xdr:row>
      <xdr:rowOff>87312</xdr:rowOff>
    </xdr:to>
    <xdr:sp macro="" textlink="">
      <xdr:nvSpPr>
        <xdr:cNvPr id="3" name="Список курсов" descr="&quot;&quot;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47625" y="119062"/>
          <a:ext cx="1175524" cy="349250"/>
        </a:xfrm>
        <a:prstGeom prst="round2SameRect">
          <a:avLst/>
        </a:prstGeom>
        <a:ln>
          <a:solidFill>
            <a:schemeClr val="accent2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200" b="1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2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Содержание</a:t>
          </a:r>
        </a:p>
      </xdr:txBody>
    </xdr:sp>
    <xdr:clientData fPrint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4331368</xdr:colOff>
      <xdr:row>0</xdr:row>
      <xdr:rowOff>270709</xdr:rowOff>
    </xdr:from>
    <xdr:to>
      <xdr:col>0</xdr:col>
      <xdr:colOff>6035841</xdr:colOff>
      <xdr:row>3</xdr:row>
      <xdr:rowOff>70183</xdr:rowOff>
    </xdr:to>
    <xdr:sp macro="" textlink="">
      <xdr:nvSpPr>
        <xdr:cNvPr id="2" name="Список курсов" descr="&quot;&quot;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4331368" y="270709"/>
          <a:ext cx="1704473" cy="471237"/>
        </a:xfrm>
        <a:prstGeom prst="round2Same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6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База Данных</a:t>
          </a:r>
          <a:endParaRPr kumimoji="0" lang="ru-RU" sz="16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 fPrintsWithSheet="0"/>
  </xdr:twoCellAnchor>
  <xdr:twoCellAnchor>
    <xdr:from>
      <xdr:col>0</xdr:col>
      <xdr:colOff>4211054</xdr:colOff>
      <xdr:row>4</xdr:row>
      <xdr:rowOff>40104</xdr:rowOff>
    </xdr:from>
    <xdr:to>
      <xdr:col>0</xdr:col>
      <xdr:colOff>7920789</xdr:colOff>
      <xdr:row>8</xdr:row>
      <xdr:rowOff>120315</xdr:rowOff>
    </xdr:to>
    <xdr:sp macro="" textlink="">
      <xdr:nvSpPr>
        <xdr:cNvPr id="5" name="Список курсов" descr="&quot;&quot;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4211054" y="872288"/>
          <a:ext cx="3709735" cy="721895"/>
        </a:xfrm>
        <a:prstGeom prst="round2SameRect">
          <a:avLst/>
        </a:prstGeom>
        <a:solidFill>
          <a:schemeClr val="accent2">
            <a:lumMod val="20000"/>
            <a:lumOff val="80000"/>
          </a:schemeClr>
        </a:solidFill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форма обучения: заочная </a:t>
          </a:r>
        </a:p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специальность: Социально-культурная деятельность</a:t>
          </a:r>
        </a:p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вид: Организация и постановка культурно-массовых мероприятий и театрализованных представлений	</a:t>
          </a:r>
        </a:p>
      </xdr:txBody>
    </xdr:sp>
    <xdr:clientData fPrintsWithSheet="0"/>
  </xdr:twoCellAnchor>
  <xdr:twoCellAnchor>
    <xdr:from>
      <xdr:col>0</xdr:col>
      <xdr:colOff>310815</xdr:colOff>
      <xdr:row>4</xdr:row>
      <xdr:rowOff>50132</xdr:rowOff>
    </xdr:from>
    <xdr:to>
      <xdr:col>0</xdr:col>
      <xdr:colOff>4020550</xdr:colOff>
      <xdr:row>8</xdr:row>
      <xdr:rowOff>130343</xdr:rowOff>
    </xdr:to>
    <xdr:sp macro="" textlink="">
      <xdr:nvSpPr>
        <xdr:cNvPr id="7" name="Список курсов" descr="&quot;&quot;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310815" y="882316"/>
          <a:ext cx="3709735" cy="721895"/>
        </a:xfrm>
        <a:prstGeom prst="round2SameRect">
          <a:avLst/>
        </a:prstGeom>
        <a:solidFill>
          <a:schemeClr val="accent2">
            <a:lumMod val="20000"/>
            <a:lumOff val="80000"/>
          </a:schemeClr>
        </a:solidFill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форма обучения: очно-заочная</a:t>
          </a:r>
        </a:p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специальность: Народное-художественное творчество</a:t>
          </a:r>
        </a:p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вид: Хореографическое творчество</a:t>
          </a:r>
        </a:p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	</a:t>
          </a:r>
        </a:p>
      </xdr:txBody>
    </xdr:sp>
    <xdr:clientData fPrintsWithSheet="0"/>
  </xdr:twoCellAnchor>
  <xdr:twoCellAnchor>
    <xdr:from>
      <xdr:col>0</xdr:col>
      <xdr:colOff>8121315</xdr:colOff>
      <xdr:row>4</xdr:row>
      <xdr:rowOff>40105</xdr:rowOff>
    </xdr:from>
    <xdr:to>
      <xdr:col>0</xdr:col>
      <xdr:colOff>11831050</xdr:colOff>
      <xdr:row>8</xdr:row>
      <xdr:rowOff>120316</xdr:rowOff>
    </xdr:to>
    <xdr:sp macro="" textlink="">
      <xdr:nvSpPr>
        <xdr:cNvPr id="18" name="Список курсов" descr="&quot;&quot;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8121315" y="872289"/>
          <a:ext cx="3709735" cy="721895"/>
        </a:xfrm>
        <a:prstGeom prst="round2SameRect">
          <a:avLst/>
        </a:prstGeom>
        <a:solidFill>
          <a:schemeClr val="accent2">
            <a:lumMod val="20000"/>
            <a:lumOff val="80000"/>
          </a:schemeClr>
        </a:solidFill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форма обучения: заочная	</a:t>
          </a:r>
        </a:p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специальность: Социально-культурная деятельность</a:t>
          </a:r>
        </a:p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вид: Организация культурно-досуговой деятельности</a:t>
          </a:r>
        </a:p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	</a:t>
          </a:r>
        </a:p>
      </xdr:txBody>
    </xdr:sp>
    <xdr:clientData fPrintsWithSheet="0"/>
  </xdr:twoCellAnchor>
  <xdr:twoCellAnchor>
    <xdr:from>
      <xdr:col>0</xdr:col>
      <xdr:colOff>290763</xdr:colOff>
      <xdr:row>10</xdr:row>
      <xdr:rowOff>20053</xdr:rowOff>
    </xdr:from>
    <xdr:to>
      <xdr:col>0</xdr:col>
      <xdr:colOff>4000498</xdr:colOff>
      <xdr:row>14</xdr:row>
      <xdr:rowOff>100264</xdr:rowOff>
    </xdr:to>
    <xdr:sp macro="" textlink="">
      <xdr:nvSpPr>
        <xdr:cNvPr id="19" name="Список курсов" descr="&quot;&quot;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290763" y="1814764"/>
          <a:ext cx="3709735" cy="721895"/>
        </a:xfrm>
        <a:prstGeom prst="round2SameRect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форма обучения: очная</a:t>
          </a:r>
        </a:p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специальность: Инструментальное исполнительство </a:t>
          </a:r>
        </a:p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вид: Национальные инструменты народов России</a:t>
          </a:r>
        </a:p>
        <a:p>
          <a:pPr algn="ctr"/>
          <a:endParaRPr lang="ru-RU" sz="1000" b="1">
            <a:solidFill>
              <a:schemeClr val="dk1"/>
            </a:solidFill>
            <a:effectLst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  <a:p>
          <a:pPr algn="ctr"/>
          <a:endParaRPr lang="ru-RU" sz="1000" b="1">
            <a:solidFill>
              <a:schemeClr val="dk1"/>
            </a:solidFill>
            <a:effectLst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 fPrintsWithSheet="0"/>
  </xdr:twoCellAnchor>
  <xdr:twoCellAnchor>
    <xdr:from>
      <xdr:col>0</xdr:col>
      <xdr:colOff>4301290</xdr:colOff>
      <xdr:row>10</xdr:row>
      <xdr:rowOff>0</xdr:rowOff>
    </xdr:from>
    <xdr:to>
      <xdr:col>0</xdr:col>
      <xdr:colOff>8011025</xdr:colOff>
      <xdr:row>14</xdr:row>
      <xdr:rowOff>80211</xdr:rowOff>
    </xdr:to>
    <xdr:sp macro="" textlink="">
      <xdr:nvSpPr>
        <xdr:cNvPr id="21" name="Список курсов" descr="&quot;&quot;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4301290" y="1794711"/>
          <a:ext cx="3709735" cy="721895"/>
        </a:xfrm>
        <a:prstGeom prst="round2SameRect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форма обучения: очная</a:t>
          </a:r>
        </a:p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специальность: Сольное и хоровое народное пение</a:t>
          </a:r>
        </a:p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вид: Хоровое народное пение</a:t>
          </a:r>
        </a:p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	</a:t>
          </a:r>
        </a:p>
      </xdr:txBody>
    </xdr:sp>
    <xdr:clientData fPrintsWithSheet="0"/>
  </xdr:twoCellAnchor>
  <xdr:twoCellAnchor>
    <xdr:from>
      <xdr:col>0</xdr:col>
      <xdr:colOff>8141369</xdr:colOff>
      <xdr:row>10</xdr:row>
      <xdr:rowOff>0</xdr:rowOff>
    </xdr:from>
    <xdr:to>
      <xdr:col>0</xdr:col>
      <xdr:colOff>11851104</xdr:colOff>
      <xdr:row>14</xdr:row>
      <xdr:rowOff>80211</xdr:rowOff>
    </xdr:to>
    <xdr:sp macro="" textlink="">
      <xdr:nvSpPr>
        <xdr:cNvPr id="10" name="Список курсов" descr="&quot;&quot;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8141369" y="1794711"/>
          <a:ext cx="3709735" cy="721895"/>
        </a:xfrm>
        <a:prstGeom prst="round2SameRect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форма обучения: очная</a:t>
          </a:r>
        </a:p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специальность: Народное художественное творчество</a:t>
          </a:r>
        </a:p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вид: Хореографическое творчество (народное)</a:t>
          </a:r>
        </a:p>
        <a:p>
          <a:pPr algn="ctr"/>
          <a:endParaRPr lang="ru-RU" sz="1000" b="1">
            <a:solidFill>
              <a:schemeClr val="dk1"/>
            </a:solidFill>
            <a:effectLst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 fPrintsWithSheet="0"/>
  </xdr:twoCellAnchor>
  <xdr:twoCellAnchor>
    <xdr:from>
      <xdr:col>0</xdr:col>
      <xdr:colOff>320842</xdr:colOff>
      <xdr:row>15</xdr:row>
      <xdr:rowOff>120315</xdr:rowOff>
    </xdr:from>
    <xdr:to>
      <xdr:col>0</xdr:col>
      <xdr:colOff>4030577</xdr:colOff>
      <xdr:row>20</xdr:row>
      <xdr:rowOff>40105</xdr:rowOff>
    </xdr:to>
    <xdr:sp macro="" textlink="">
      <xdr:nvSpPr>
        <xdr:cNvPr id="11" name="Список курсов" descr="&quot;&quot;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>
          <a:off x="320842" y="2717131"/>
          <a:ext cx="3709735" cy="721895"/>
        </a:xfrm>
        <a:prstGeom prst="round2SameRect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форма обучения: очная</a:t>
          </a:r>
        </a:p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специальность: Народное художественное творчество</a:t>
          </a:r>
        </a:p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вид: Хореографическое творчество (бальное)</a:t>
          </a:r>
        </a:p>
        <a:p>
          <a:pPr algn="ctr"/>
          <a:endParaRPr lang="ru-RU" sz="1000" b="1">
            <a:solidFill>
              <a:schemeClr val="dk1"/>
            </a:solidFill>
            <a:effectLst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 fPrintsWithSheet="0"/>
  </xdr:twoCellAnchor>
  <xdr:twoCellAnchor>
    <xdr:from>
      <xdr:col>0</xdr:col>
      <xdr:colOff>4311316</xdr:colOff>
      <xdr:row>15</xdr:row>
      <xdr:rowOff>110290</xdr:rowOff>
    </xdr:from>
    <xdr:to>
      <xdr:col>0</xdr:col>
      <xdr:colOff>8021051</xdr:colOff>
      <xdr:row>20</xdr:row>
      <xdr:rowOff>30080</xdr:rowOff>
    </xdr:to>
    <xdr:sp macro="" textlink="">
      <xdr:nvSpPr>
        <xdr:cNvPr id="12" name="Список курсов" descr="&quot;&quot;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4311316" y="2707106"/>
          <a:ext cx="3709735" cy="721895"/>
        </a:xfrm>
        <a:prstGeom prst="round2SameRect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форма обучения: очная</a:t>
          </a:r>
        </a:p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специальность: Народное художественное творчество</a:t>
          </a:r>
        </a:p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вид: Хореографическое творчество (эстрадное)</a:t>
          </a:r>
        </a:p>
        <a:p>
          <a:pPr algn="ctr"/>
          <a:endParaRPr lang="ru-RU" sz="1000" b="1">
            <a:solidFill>
              <a:schemeClr val="dk1"/>
            </a:solidFill>
            <a:effectLst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 fPrintsWithSheet="0"/>
  </xdr:twoCellAnchor>
  <xdr:twoCellAnchor>
    <xdr:from>
      <xdr:col>0</xdr:col>
      <xdr:colOff>8161421</xdr:colOff>
      <xdr:row>15</xdr:row>
      <xdr:rowOff>80210</xdr:rowOff>
    </xdr:from>
    <xdr:to>
      <xdr:col>0</xdr:col>
      <xdr:colOff>11871156</xdr:colOff>
      <xdr:row>20</xdr:row>
      <xdr:rowOff>0</xdr:rowOff>
    </xdr:to>
    <xdr:sp macro="" textlink="">
      <xdr:nvSpPr>
        <xdr:cNvPr id="13" name="Список курсов" descr="&quot;&quot;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8161421" y="2677026"/>
          <a:ext cx="3709735" cy="721895"/>
        </a:xfrm>
        <a:prstGeom prst="round2SameRect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форма обучения: очная</a:t>
          </a:r>
        </a:p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специальность: Музыкальное искусство эстрады</a:t>
          </a:r>
        </a:p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вид: Инструменты эстрадного оркестра</a:t>
          </a:r>
        </a:p>
        <a:p>
          <a:pPr algn="ctr"/>
          <a:endParaRPr lang="ru-RU" sz="1000" b="1">
            <a:solidFill>
              <a:schemeClr val="dk1"/>
            </a:solidFill>
            <a:effectLst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 fPrintsWithSheet="0"/>
  </xdr:twoCellAnchor>
  <xdr:twoCellAnchor>
    <xdr:from>
      <xdr:col>0</xdr:col>
      <xdr:colOff>4321342</xdr:colOff>
      <xdr:row>21</xdr:row>
      <xdr:rowOff>40105</xdr:rowOff>
    </xdr:from>
    <xdr:to>
      <xdr:col>0</xdr:col>
      <xdr:colOff>8031077</xdr:colOff>
      <xdr:row>25</xdr:row>
      <xdr:rowOff>120316</xdr:rowOff>
    </xdr:to>
    <xdr:sp macro="" textlink="">
      <xdr:nvSpPr>
        <xdr:cNvPr id="14" name="Список курсов" descr="&quot;&quot;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>
        <a:xfrm>
          <a:off x="4321342" y="3599447"/>
          <a:ext cx="3709735" cy="721895"/>
        </a:xfrm>
        <a:prstGeom prst="round2SameRect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форма обучения: очная</a:t>
          </a:r>
        </a:p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специальность: Народное художественное творчество</a:t>
          </a:r>
        </a:p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вид: Теаральное творчество</a:t>
          </a:r>
        </a:p>
        <a:p>
          <a:pPr algn="ctr"/>
          <a:endParaRPr lang="ru-RU" sz="1000" b="1">
            <a:solidFill>
              <a:schemeClr val="dk1"/>
            </a:solidFill>
            <a:effectLst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 fPrintsWithSheet="0"/>
  </xdr:twoCellAnchor>
  <xdr:twoCellAnchor>
    <xdr:from>
      <xdr:col>0</xdr:col>
      <xdr:colOff>300790</xdr:colOff>
      <xdr:row>21</xdr:row>
      <xdr:rowOff>20053</xdr:rowOff>
    </xdr:from>
    <xdr:to>
      <xdr:col>0</xdr:col>
      <xdr:colOff>4010525</xdr:colOff>
      <xdr:row>25</xdr:row>
      <xdr:rowOff>100264</xdr:rowOff>
    </xdr:to>
    <xdr:sp macro="" textlink="">
      <xdr:nvSpPr>
        <xdr:cNvPr id="15" name="Список курсов" descr="&quot;&quot;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300790" y="3579395"/>
          <a:ext cx="3709735" cy="721895"/>
        </a:xfrm>
        <a:prstGeom prst="round2SameRect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форма обучения: очная</a:t>
          </a:r>
        </a:p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специальность: Музыкальное искусство эстрады</a:t>
          </a:r>
        </a:p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вид: Эстрадное пение</a:t>
          </a:r>
        </a:p>
        <a:p>
          <a:pPr algn="ctr"/>
          <a:endParaRPr lang="ru-RU" sz="1000" b="1">
            <a:solidFill>
              <a:schemeClr val="dk1"/>
            </a:solidFill>
            <a:effectLst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 fPrintsWithSheet="0"/>
  </xdr:twoCellAnchor>
  <xdr:twoCellAnchor>
    <xdr:from>
      <xdr:col>0</xdr:col>
      <xdr:colOff>8171447</xdr:colOff>
      <xdr:row>21</xdr:row>
      <xdr:rowOff>50131</xdr:rowOff>
    </xdr:from>
    <xdr:to>
      <xdr:col>0</xdr:col>
      <xdr:colOff>11881182</xdr:colOff>
      <xdr:row>25</xdr:row>
      <xdr:rowOff>130342</xdr:rowOff>
    </xdr:to>
    <xdr:sp macro="" textlink="">
      <xdr:nvSpPr>
        <xdr:cNvPr id="16" name="Список курсов" descr="&quot;&quot;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8171447" y="3609473"/>
          <a:ext cx="3709735" cy="721895"/>
        </a:xfrm>
        <a:prstGeom prst="round2SameRect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форма обучения: очная</a:t>
          </a:r>
        </a:p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специальность: Актерское искусство</a:t>
          </a:r>
        </a:p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вид: Актер драматического театра и кино </a:t>
          </a:r>
        </a:p>
        <a:p>
          <a:pPr algn="ctr"/>
          <a:endParaRPr lang="ru-RU" sz="1000" b="1">
            <a:solidFill>
              <a:schemeClr val="dk1"/>
            </a:solidFill>
            <a:effectLst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 fPrintsWithSheet="0"/>
  </xdr:twoCellAnchor>
  <xdr:twoCellAnchor>
    <xdr:from>
      <xdr:col>0</xdr:col>
      <xdr:colOff>300790</xdr:colOff>
      <xdr:row>26</xdr:row>
      <xdr:rowOff>80210</xdr:rowOff>
    </xdr:from>
    <xdr:to>
      <xdr:col>0</xdr:col>
      <xdr:colOff>4010525</xdr:colOff>
      <xdr:row>30</xdr:row>
      <xdr:rowOff>160420</xdr:rowOff>
    </xdr:to>
    <xdr:sp macro="" textlink="">
      <xdr:nvSpPr>
        <xdr:cNvPr id="20" name="Список курсов" descr="&quot;&quot;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300790" y="4441657"/>
          <a:ext cx="3709735" cy="721895"/>
        </a:xfrm>
        <a:prstGeom prst="round2SameRect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форма обучения: очная</a:t>
          </a:r>
        </a:p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специальность: Декоративно-прикладное искусство и народные промыслы</a:t>
          </a:r>
        </a:p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вид: Художественная обработка дерева</a:t>
          </a:r>
        </a:p>
      </xdr:txBody>
    </xdr:sp>
    <xdr:clientData fPrintsWithSheet="0"/>
  </xdr:twoCellAnchor>
  <xdr:twoCellAnchor>
    <xdr:from>
      <xdr:col>0</xdr:col>
      <xdr:colOff>4311316</xdr:colOff>
      <xdr:row>26</xdr:row>
      <xdr:rowOff>100264</xdr:rowOff>
    </xdr:from>
    <xdr:to>
      <xdr:col>0</xdr:col>
      <xdr:colOff>8021051</xdr:colOff>
      <xdr:row>31</xdr:row>
      <xdr:rowOff>20053</xdr:rowOff>
    </xdr:to>
    <xdr:sp macro="" textlink="">
      <xdr:nvSpPr>
        <xdr:cNvPr id="22" name="Список курсов" descr="&quot;&quot;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4311316" y="4461711"/>
          <a:ext cx="3709735" cy="721895"/>
        </a:xfrm>
        <a:prstGeom prst="round2SameRect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форма обучения: очная</a:t>
          </a:r>
        </a:p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специальность: Живопись</a:t>
          </a:r>
        </a:p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вид: Театрально-декорационная живопись</a:t>
          </a:r>
        </a:p>
        <a:p>
          <a:pPr algn="ctr"/>
          <a:endParaRPr lang="ru-RU" sz="1000" b="1">
            <a:solidFill>
              <a:schemeClr val="dk1"/>
            </a:solidFill>
            <a:effectLst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 fPrintsWithSheet="0"/>
  </xdr:twoCellAnchor>
  <xdr:twoCellAnchor>
    <xdr:from>
      <xdr:col>0</xdr:col>
      <xdr:colOff>8211552</xdr:colOff>
      <xdr:row>26</xdr:row>
      <xdr:rowOff>90238</xdr:rowOff>
    </xdr:from>
    <xdr:to>
      <xdr:col>0</xdr:col>
      <xdr:colOff>11921287</xdr:colOff>
      <xdr:row>31</xdr:row>
      <xdr:rowOff>10027</xdr:rowOff>
    </xdr:to>
    <xdr:sp macro="" textlink="">
      <xdr:nvSpPr>
        <xdr:cNvPr id="23" name="Список курсов" descr="&quot;&quot;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/>
      </xdr:nvSpPr>
      <xdr:spPr>
        <a:xfrm>
          <a:off x="8211552" y="4451685"/>
          <a:ext cx="3709735" cy="721895"/>
        </a:xfrm>
        <a:prstGeom prst="round2SameRect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форма обучения: очная</a:t>
          </a:r>
        </a:p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специальность: Социально-культурная деятельность</a:t>
          </a:r>
        </a:p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вид: Организация и постановка культурно-массовых мероприятий и театрализованных представлении</a:t>
          </a:r>
        </a:p>
      </xdr:txBody>
    </xdr:sp>
    <xdr:clientData fPrintsWithSheet="0"/>
  </xdr:twoCellAnchor>
  <xdr:twoCellAnchor>
    <xdr:from>
      <xdr:col>0</xdr:col>
      <xdr:colOff>290763</xdr:colOff>
      <xdr:row>32</xdr:row>
      <xdr:rowOff>0</xdr:rowOff>
    </xdr:from>
    <xdr:to>
      <xdr:col>0</xdr:col>
      <xdr:colOff>4000498</xdr:colOff>
      <xdr:row>36</xdr:row>
      <xdr:rowOff>80211</xdr:rowOff>
    </xdr:to>
    <xdr:sp macro="" textlink="">
      <xdr:nvSpPr>
        <xdr:cNvPr id="24" name="Список курсов" descr="&quot;&quot;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290763" y="5323974"/>
          <a:ext cx="3709735" cy="721895"/>
        </a:xfrm>
        <a:prstGeom prst="round2SameRect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форма обучения: очная</a:t>
          </a:r>
        </a:p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специальность: Социально-культурная деятельность</a:t>
          </a:r>
        </a:p>
        <a:p>
          <a:pPr algn="ctr"/>
          <a:r>
            <a:rPr lang="ru-RU" sz="1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вид: Организация культурно-досуговой деятельности</a:t>
          </a:r>
        </a:p>
        <a:p>
          <a:pPr algn="ctr"/>
          <a:endParaRPr lang="ru-RU" sz="1000" b="1">
            <a:solidFill>
              <a:schemeClr val="dk1"/>
            </a:solidFill>
            <a:effectLst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 fPrintsWithSheet="0"/>
  </xdr:twoCellAnchor>
  <xdr:twoCellAnchor>
    <xdr:from>
      <xdr:col>0</xdr:col>
      <xdr:colOff>6095999</xdr:colOff>
      <xdr:row>0</xdr:row>
      <xdr:rowOff>280735</xdr:rowOff>
    </xdr:from>
    <xdr:to>
      <xdr:col>0</xdr:col>
      <xdr:colOff>7800472</xdr:colOff>
      <xdr:row>3</xdr:row>
      <xdr:rowOff>80209</xdr:rowOff>
    </xdr:to>
    <xdr:sp macro="" textlink="">
      <xdr:nvSpPr>
        <xdr:cNvPr id="27" name="Список курсов" descr="&quot;&quot;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/>
      </xdr:nvSpPr>
      <xdr:spPr>
        <a:xfrm>
          <a:off x="6095999" y="280735"/>
          <a:ext cx="1704473" cy="471237"/>
        </a:xfrm>
        <a:prstGeom prst="round2Same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Количество поданных заявлений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 fPrintsWithSheet="0"/>
  </xdr:twoCellAnchor>
  <xdr:twoCellAnchor>
    <xdr:from>
      <xdr:col>0</xdr:col>
      <xdr:colOff>300790</xdr:colOff>
      <xdr:row>37</xdr:row>
      <xdr:rowOff>100263</xdr:rowOff>
    </xdr:from>
    <xdr:to>
      <xdr:col>0</xdr:col>
      <xdr:colOff>2005263</xdr:colOff>
      <xdr:row>40</xdr:row>
      <xdr:rowOff>90237</xdr:rowOff>
    </xdr:to>
    <xdr:sp macro="" textlink="">
      <xdr:nvSpPr>
        <xdr:cNvPr id="39" name="Список курсов" descr="&quot;&quot;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/>
      </xdr:nvSpPr>
      <xdr:spPr>
        <a:xfrm>
          <a:off x="300790" y="6226342"/>
          <a:ext cx="1704473" cy="471237"/>
        </a:xfrm>
        <a:prstGeom prst="round2SameRect">
          <a:avLst/>
        </a:prstGeom>
        <a:solidFill>
          <a:schemeClr val="accent3">
            <a:lumMod val="40000"/>
            <a:lumOff val="60000"/>
          </a:schemeClr>
        </a:solidFill>
        <a:ln>
          <a:solidFill>
            <a:schemeClr val="accent3">
              <a:lumMod val="7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6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Группы</a:t>
          </a:r>
          <a:endParaRPr kumimoji="0" lang="ru-RU" sz="16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 fPrintsWithSheet="0"/>
  </xdr:twoCellAnchor>
  <xdr:twoCellAnchor>
    <xdr:from>
      <xdr:col>0</xdr:col>
      <xdr:colOff>2526634</xdr:colOff>
      <xdr:row>0</xdr:row>
      <xdr:rowOff>260685</xdr:rowOff>
    </xdr:from>
    <xdr:to>
      <xdr:col>0</xdr:col>
      <xdr:colOff>4231107</xdr:colOff>
      <xdr:row>3</xdr:row>
      <xdr:rowOff>60159</xdr:rowOff>
    </xdr:to>
    <xdr:sp macro="" textlink="">
      <xdr:nvSpPr>
        <xdr:cNvPr id="42" name="Список курсов" descr="&quot;&quot;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/>
      </xdr:nvSpPr>
      <xdr:spPr>
        <a:xfrm>
          <a:off x="2526634" y="260685"/>
          <a:ext cx="1704473" cy="471237"/>
        </a:xfrm>
        <a:prstGeom prst="round2Same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5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СПИСКИ</a:t>
          </a:r>
          <a:endParaRPr kumimoji="0" lang="ru-RU" sz="15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 fPrintsWithSheet="0"/>
  </xdr:twoCellAnchor>
  <xdr:twoCellAnchor>
    <xdr:from>
      <xdr:col>0</xdr:col>
      <xdr:colOff>4231106</xdr:colOff>
      <xdr:row>32</xdr:row>
      <xdr:rowOff>60157</xdr:rowOff>
    </xdr:from>
    <xdr:to>
      <xdr:col>0</xdr:col>
      <xdr:colOff>5935579</xdr:colOff>
      <xdr:row>36</xdr:row>
      <xdr:rowOff>20053</xdr:rowOff>
    </xdr:to>
    <xdr:sp macro="" textlink="">
      <xdr:nvSpPr>
        <xdr:cNvPr id="26" name="Список курсов" descr="&quot;&quot;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>
        <a:xfrm>
          <a:off x="4231106" y="5384131"/>
          <a:ext cx="1704473" cy="601580"/>
        </a:xfrm>
        <a:prstGeom prst="round2SameRect">
          <a:avLst/>
        </a:prstGeom>
        <a:solidFill>
          <a:schemeClr val="tx2">
            <a:lumMod val="40000"/>
            <a:lumOff val="60000"/>
          </a:schemeClr>
        </a:solidFill>
        <a:ln>
          <a:solidFill>
            <a:schemeClr val="tx2">
              <a:lumMod val="50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6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Приоритеты</a:t>
          </a:r>
          <a:endParaRPr kumimoji="0" lang="ru-RU" sz="16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 fPrintsWithSheet="0"/>
  </xdr:twoCellAnchor>
  <xdr:twoCellAnchor>
    <xdr:from>
      <xdr:col>0</xdr:col>
      <xdr:colOff>290764</xdr:colOff>
      <xdr:row>41</xdr:row>
      <xdr:rowOff>80211</xdr:rowOff>
    </xdr:from>
    <xdr:to>
      <xdr:col>0</xdr:col>
      <xdr:colOff>1995237</xdr:colOff>
      <xdr:row>45</xdr:row>
      <xdr:rowOff>80211</xdr:rowOff>
    </xdr:to>
    <xdr:sp macro="" textlink="">
      <xdr:nvSpPr>
        <xdr:cNvPr id="28" name="Список курсов" descr="&quot;&quot;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290764" y="6847974"/>
          <a:ext cx="1704473" cy="641684"/>
        </a:xfrm>
        <a:prstGeom prst="round2SameRect">
          <a:avLst/>
        </a:prstGeom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05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ОТЧЕТ                                   </a:t>
          </a:r>
          <a:r>
            <a:rPr kumimoji="0" lang="ru-RU" sz="14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Подано заявлений</a:t>
          </a:r>
          <a:endParaRPr kumimoji="0" lang="ru-RU" sz="14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 fPrintsWithSheet="0"/>
  </xdr:twoCellAnchor>
  <xdr:twoCellAnchor>
    <xdr:from>
      <xdr:col>0</xdr:col>
      <xdr:colOff>2306053</xdr:colOff>
      <xdr:row>41</xdr:row>
      <xdr:rowOff>70184</xdr:rowOff>
    </xdr:from>
    <xdr:to>
      <xdr:col>0</xdr:col>
      <xdr:colOff>4010526</xdr:colOff>
      <xdr:row>45</xdr:row>
      <xdr:rowOff>70184</xdr:rowOff>
    </xdr:to>
    <xdr:sp macro="" textlink="">
      <xdr:nvSpPr>
        <xdr:cNvPr id="29" name="Список курсов" descr="&quot;&quot;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/>
      </xdr:nvSpPr>
      <xdr:spPr>
        <a:xfrm>
          <a:off x="2306053" y="6837947"/>
          <a:ext cx="1704473" cy="641684"/>
        </a:xfrm>
        <a:prstGeom prst="round2SameRect">
          <a:avLst/>
        </a:prstGeom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05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ОТЧЕТ                                  </a:t>
          </a:r>
          <a:r>
            <a:rPr kumimoji="0" lang="ru-RU" sz="16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Поступившие</a:t>
          </a:r>
          <a:endParaRPr kumimoji="0" lang="ru-RU" sz="16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 fPrintsWithSheet="0"/>
  </xdr:twoCellAnchor>
  <xdr:twoCellAnchor>
    <xdr:from>
      <xdr:col>0</xdr:col>
      <xdr:colOff>4261184</xdr:colOff>
      <xdr:row>41</xdr:row>
      <xdr:rowOff>50131</xdr:rowOff>
    </xdr:from>
    <xdr:to>
      <xdr:col>0</xdr:col>
      <xdr:colOff>5965657</xdr:colOff>
      <xdr:row>45</xdr:row>
      <xdr:rowOff>50131</xdr:rowOff>
    </xdr:to>
    <xdr:sp macro="" textlink="">
      <xdr:nvSpPr>
        <xdr:cNvPr id="30" name="Список курсов" descr="&quot;&quot;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/>
      </xdr:nvSpPr>
      <xdr:spPr>
        <a:xfrm>
          <a:off x="4261184" y="6817894"/>
          <a:ext cx="1704473" cy="641684"/>
        </a:xfrm>
        <a:prstGeom prst="round2SameRect">
          <a:avLst/>
        </a:prstGeom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05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ОТЧЕТ                                  </a:t>
          </a:r>
          <a:r>
            <a:rPr kumimoji="0" lang="ru-RU" sz="16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Районы</a:t>
          </a:r>
          <a:endParaRPr kumimoji="0" lang="ru-RU" sz="16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 fPrintsWithSheet="0"/>
  </xdr:twoCellAnchor>
  <xdr:twoCellAnchor>
    <xdr:from>
      <xdr:col>0</xdr:col>
      <xdr:colOff>6186236</xdr:colOff>
      <xdr:row>41</xdr:row>
      <xdr:rowOff>50131</xdr:rowOff>
    </xdr:from>
    <xdr:to>
      <xdr:col>0</xdr:col>
      <xdr:colOff>7890709</xdr:colOff>
      <xdr:row>45</xdr:row>
      <xdr:rowOff>50131</xdr:rowOff>
    </xdr:to>
    <xdr:sp macro="" textlink="">
      <xdr:nvSpPr>
        <xdr:cNvPr id="31" name="Список курсов" descr="&quot;&quot;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/>
      </xdr:nvSpPr>
      <xdr:spPr>
        <a:xfrm>
          <a:off x="6186236" y="6817894"/>
          <a:ext cx="1704473" cy="641684"/>
        </a:xfrm>
        <a:prstGeom prst="round2SameRect">
          <a:avLst/>
        </a:prstGeom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05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ОТЧЕТ                                   </a:t>
          </a:r>
          <a:r>
            <a:rPr kumimoji="0" lang="ru-RU" sz="16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Пол</a:t>
          </a:r>
          <a:endParaRPr kumimoji="0" lang="ru-RU" sz="16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 fPrintsWithSheet="0"/>
  </xdr:twoCellAnchor>
  <xdr:twoCellAnchor>
    <xdr:from>
      <xdr:col>0</xdr:col>
      <xdr:colOff>711869</xdr:colOff>
      <xdr:row>0</xdr:row>
      <xdr:rowOff>260685</xdr:rowOff>
    </xdr:from>
    <xdr:to>
      <xdr:col>0</xdr:col>
      <xdr:colOff>2416342</xdr:colOff>
      <xdr:row>3</xdr:row>
      <xdr:rowOff>60159</xdr:rowOff>
    </xdr:to>
    <xdr:sp macro="" textlink="">
      <xdr:nvSpPr>
        <xdr:cNvPr id="32" name="Список курсов" descr="&quot;&quot;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/>
      </xdr:nvSpPr>
      <xdr:spPr>
        <a:xfrm>
          <a:off x="711869" y="260685"/>
          <a:ext cx="1704473" cy="471237"/>
        </a:xfrm>
        <a:prstGeom prst="round2Same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5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ИНСТРУКЦИЯ</a:t>
          </a:r>
          <a:endParaRPr kumimoji="0" lang="ru-RU" sz="15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 fPrintsWithSheet="0"/>
  </xdr:twoCellAnchor>
  <xdr:twoCellAnchor>
    <xdr:from>
      <xdr:col>0</xdr:col>
      <xdr:colOff>8161421</xdr:colOff>
      <xdr:row>41</xdr:row>
      <xdr:rowOff>40105</xdr:rowOff>
    </xdr:from>
    <xdr:to>
      <xdr:col>0</xdr:col>
      <xdr:colOff>9865894</xdr:colOff>
      <xdr:row>45</xdr:row>
      <xdr:rowOff>40105</xdr:rowOff>
    </xdr:to>
    <xdr:sp macro="" textlink="">
      <xdr:nvSpPr>
        <xdr:cNvPr id="33" name="Список курсов" descr="&quot;&quot;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>
        <a:xfrm>
          <a:off x="8161421" y="6807868"/>
          <a:ext cx="1704473" cy="641684"/>
        </a:xfrm>
        <a:prstGeom prst="round2SameRect">
          <a:avLst/>
        </a:prstGeom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05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ОТЧЕТ                                  </a:t>
          </a:r>
          <a:r>
            <a:rPr kumimoji="0" lang="ru-RU" sz="16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Возраст</a:t>
          </a:r>
          <a:endParaRPr kumimoji="0" lang="ru-RU" sz="16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 fPrintsWithSheet="0"/>
  </xdr:twoCellAnchor>
  <xdr:twoCellAnchor>
    <xdr:from>
      <xdr:col>0</xdr:col>
      <xdr:colOff>10076447</xdr:colOff>
      <xdr:row>41</xdr:row>
      <xdr:rowOff>30079</xdr:rowOff>
    </xdr:from>
    <xdr:to>
      <xdr:col>0</xdr:col>
      <xdr:colOff>11780920</xdr:colOff>
      <xdr:row>45</xdr:row>
      <xdr:rowOff>30079</xdr:rowOff>
    </xdr:to>
    <xdr:sp macro="" textlink="">
      <xdr:nvSpPr>
        <xdr:cNvPr id="34" name="Список курсов" descr="&quot;&quot;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10076447" y="6797842"/>
          <a:ext cx="1704473" cy="641684"/>
        </a:xfrm>
        <a:prstGeom prst="round2SameRect">
          <a:avLst/>
        </a:prstGeom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05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ОТЧЕТ                                  </a:t>
          </a:r>
          <a:r>
            <a:rPr kumimoji="0" lang="ru-RU" sz="16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Образование</a:t>
          </a:r>
          <a:endParaRPr kumimoji="0" lang="ru-RU" sz="16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 fPrintsWithSheet="0"/>
  </xdr:twoCellAnchor>
  <xdr:twoCellAnchor>
    <xdr:from>
      <xdr:col>0</xdr:col>
      <xdr:colOff>260684</xdr:colOff>
      <xdr:row>46</xdr:row>
      <xdr:rowOff>70185</xdr:rowOff>
    </xdr:from>
    <xdr:to>
      <xdr:col>0</xdr:col>
      <xdr:colOff>1965157</xdr:colOff>
      <xdr:row>50</xdr:row>
      <xdr:rowOff>70184</xdr:rowOff>
    </xdr:to>
    <xdr:sp macro="" textlink="">
      <xdr:nvSpPr>
        <xdr:cNvPr id="35" name="Список курсов" descr="&quot;&quot;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/>
      </xdr:nvSpPr>
      <xdr:spPr>
        <a:xfrm>
          <a:off x="260684" y="7640053"/>
          <a:ext cx="1704473" cy="641684"/>
        </a:xfrm>
        <a:prstGeom prst="round2SameRect">
          <a:avLst/>
        </a:prstGeom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05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ОТЧЕТ                                  </a:t>
          </a:r>
          <a:r>
            <a:rPr kumimoji="0" lang="ru-RU" sz="16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Гражданство</a:t>
          </a:r>
          <a:endParaRPr kumimoji="0" lang="ru-RU" sz="16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 fPrintsWithSheet="0"/>
  </xdr:twoCellAnchor>
  <xdr:twoCellAnchor>
    <xdr:from>
      <xdr:col>0</xdr:col>
      <xdr:colOff>2306053</xdr:colOff>
      <xdr:row>46</xdr:row>
      <xdr:rowOff>70185</xdr:rowOff>
    </xdr:from>
    <xdr:to>
      <xdr:col>0</xdr:col>
      <xdr:colOff>4010526</xdr:colOff>
      <xdr:row>50</xdr:row>
      <xdr:rowOff>70184</xdr:rowOff>
    </xdr:to>
    <xdr:sp macro="" textlink="">
      <xdr:nvSpPr>
        <xdr:cNvPr id="36" name="Список курсов" descr="&quot;&quot;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/>
      </xdr:nvSpPr>
      <xdr:spPr>
        <a:xfrm>
          <a:off x="2306053" y="7640053"/>
          <a:ext cx="1704473" cy="641684"/>
        </a:xfrm>
        <a:prstGeom prst="round2SameRect">
          <a:avLst/>
        </a:prstGeom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05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ОТЧЕТ                                  </a:t>
          </a:r>
          <a:r>
            <a:rPr kumimoji="0" lang="ru-RU" sz="16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Ср. балл 9кл.</a:t>
          </a:r>
          <a:endParaRPr kumimoji="0" lang="ru-RU" sz="16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 fPrintsWithSheet="0"/>
  </xdr:twoCellAnchor>
  <xdr:twoCellAnchor>
    <xdr:from>
      <xdr:col>0</xdr:col>
      <xdr:colOff>4231105</xdr:colOff>
      <xdr:row>46</xdr:row>
      <xdr:rowOff>60159</xdr:rowOff>
    </xdr:from>
    <xdr:to>
      <xdr:col>0</xdr:col>
      <xdr:colOff>5935578</xdr:colOff>
      <xdr:row>50</xdr:row>
      <xdr:rowOff>60158</xdr:rowOff>
    </xdr:to>
    <xdr:sp macro="" textlink="">
      <xdr:nvSpPr>
        <xdr:cNvPr id="37" name="Список курсов" descr="&quot;&quot;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/>
      </xdr:nvSpPr>
      <xdr:spPr>
        <a:xfrm>
          <a:off x="4231105" y="7630027"/>
          <a:ext cx="1704473" cy="641684"/>
        </a:xfrm>
        <a:prstGeom prst="round2SameRect">
          <a:avLst/>
        </a:prstGeom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05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ОТЧЕТ                                  </a:t>
          </a:r>
          <a:r>
            <a:rPr kumimoji="0" lang="ru-RU" sz="16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Ср. балл 11кл.</a:t>
          </a:r>
          <a:endParaRPr kumimoji="0" lang="ru-RU" sz="16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 fPrintsWithSheet="0"/>
  </xdr:twoCellAnchor>
  <xdr:twoCellAnchor>
    <xdr:from>
      <xdr:col>0</xdr:col>
      <xdr:colOff>7860631</xdr:colOff>
      <xdr:row>0</xdr:row>
      <xdr:rowOff>280736</xdr:rowOff>
    </xdr:from>
    <xdr:to>
      <xdr:col>0</xdr:col>
      <xdr:colOff>9565104</xdr:colOff>
      <xdr:row>3</xdr:row>
      <xdr:rowOff>80210</xdr:rowOff>
    </xdr:to>
    <xdr:sp macro="" textlink="">
      <xdr:nvSpPr>
        <xdr:cNvPr id="38" name="Список курсов" descr="&quot;&quot;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/>
      </xdr:nvSpPr>
      <xdr:spPr>
        <a:xfrm>
          <a:off x="7860631" y="280736"/>
          <a:ext cx="1704473" cy="471237"/>
        </a:xfrm>
        <a:prstGeom prst="round2Same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Данные абитуриента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 fPrint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14130</xdr:colOff>
      <xdr:row>0</xdr:row>
      <xdr:rowOff>33285</xdr:rowOff>
    </xdr:from>
    <xdr:to>
      <xdr:col>2</xdr:col>
      <xdr:colOff>492340</xdr:colOff>
      <xdr:row>2</xdr:row>
      <xdr:rowOff>59836</xdr:rowOff>
    </xdr:to>
    <xdr:sp macro="" textlink="">
      <xdr:nvSpPr>
        <xdr:cNvPr id="3" name="Список курсов" descr="&quot;&quot;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85580" y="33285"/>
          <a:ext cx="1183060" cy="350401"/>
        </a:xfrm>
        <a:prstGeom prst="round2SameRect">
          <a:avLst/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200" b="1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2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Содержание</a:t>
          </a:r>
        </a:p>
      </xdr:txBody>
    </xdr:sp>
    <xdr:clientData fPrintsWithSheet="0"/>
  </xdr:twoCellAnchor>
  <xdr:oneCellAnchor>
    <xdr:from>
      <xdr:col>0</xdr:col>
      <xdr:colOff>80085</xdr:colOff>
      <xdr:row>0</xdr:row>
      <xdr:rowOff>128422</xdr:rowOff>
    </xdr:from>
    <xdr:ext cx="427507" cy="866830"/>
    <xdr:sp macro="" textlink="">
      <xdr:nvSpPr>
        <xdr:cNvPr id="4" name="Стрелка влево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 rot="15528245">
          <a:off x="-139576" y="348083"/>
          <a:ext cx="866830" cy="427507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rtlCol="0" anchor="ctr" anchorCtr="0">
          <a:noAutofit/>
        </a:bodyPr>
        <a:lstStyle/>
        <a:p>
          <a:pPr algn="l"/>
          <a:r>
            <a:rPr lang="ru-RU" sz="900" b="1" i="1">
              <a:solidFill>
                <a:sysClr val="windowText" lastClr="000000"/>
              </a:solidFill>
            </a:rPr>
            <a:t>Формула</a:t>
          </a:r>
        </a:p>
      </xdr:txBody>
    </xdr:sp>
    <xdr:clientData/>
  </xdr:oneCellAnchor>
  <xdr:oneCellAnchor>
    <xdr:from>
      <xdr:col>8</xdr:col>
      <xdr:colOff>820720</xdr:colOff>
      <xdr:row>0</xdr:row>
      <xdr:rowOff>43081</xdr:rowOff>
    </xdr:from>
    <xdr:ext cx="427507" cy="835287"/>
    <xdr:sp macro="" textlink="">
      <xdr:nvSpPr>
        <xdr:cNvPr id="5" name="Стрелка влево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 rot="15528245">
          <a:off x="7179555" y="246971"/>
          <a:ext cx="835287" cy="427507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rtlCol="0" anchor="ctr" anchorCtr="0">
          <a:noAutofit/>
        </a:bodyPr>
        <a:lstStyle/>
        <a:p>
          <a:pPr algn="l"/>
          <a:r>
            <a:rPr lang="ru-RU" sz="900" b="1" i="1">
              <a:solidFill>
                <a:sysClr val="windowText" lastClr="000000"/>
              </a:solidFill>
            </a:rPr>
            <a:t>Формула</a:t>
          </a:r>
        </a:p>
      </xdr:txBody>
    </xdr:sp>
    <xdr:clientData/>
  </xdr:oneCellAnchor>
  <xdr:twoCellAnchor>
    <xdr:from>
      <xdr:col>2</xdr:col>
      <xdr:colOff>666750</xdr:colOff>
      <xdr:row>0</xdr:row>
      <xdr:rowOff>0</xdr:rowOff>
    </xdr:from>
    <xdr:to>
      <xdr:col>4</xdr:col>
      <xdr:colOff>769955</xdr:colOff>
      <xdr:row>3</xdr:row>
      <xdr:rowOff>34228</xdr:rowOff>
    </xdr:to>
    <xdr:sp macro="" textlink="">
      <xdr:nvSpPr>
        <xdr:cNvPr id="6" name="Стрелка вправо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1543050" y="0"/>
          <a:ext cx="2636855" cy="520003"/>
        </a:xfrm>
        <a:prstGeom prst="rightArrow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000" b="1">
              <a:latin typeface="Times New Roman" panose="02020603050405020304" pitchFamily="18" charset="0"/>
              <a:cs typeface="Times New Roman" panose="02020603050405020304" pitchFamily="18" charset="0"/>
            </a:rPr>
            <a:t>Оригинал</a:t>
          </a:r>
          <a:r>
            <a:rPr lang="ru-RU" sz="10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аттестата</a:t>
          </a:r>
          <a:endParaRPr lang="ru-RU" sz="10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oneCellAnchor>
    <xdr:from>
      <xdr:col>8</xdr:col>
      <xdr:colOff>85724</xdr:colOff>
      <xdr:row>0</xdr:row>
      <xdr:rowOff>33555</xdr:rowOff>
    </xdr:from>
    <xdr:ext cx="427507" cy="835287"/>
    <xdr:sp macro="" textlink="">
      <xdr:nvSpPr>
        <xdr:cNvPr id="7" name="Стрелка влево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 rot="15528245">
          <a:off x="6444559" y="237445"/>
          <a:ext cx="835287" cy="427507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rtlCol="0" anchor="ctr" anchorCtr="0">
          <a:noAutofit/>
        </a:bodyPr>
        <a:lstStyle/>
        <a:p>
          <a:pPr algn="l"/>
          <a:r>
            <a:rPr lang="ru-RU" sz="900" b="1" i="1">
              <a:solidFill>
                <a:sysClr val="windowText" lastClr="000000"/>
              </a:solidFill>
            </a:rPr>
            <a:t>Формула</a:t>
          </a:r>
        </a:p>
      </xdr:txBody>
    </xdr:sp>
    <xdr:clientData/>
  </xdr:oneCellAnchor>
  <xdr:oneCellAnchor>
    <xdr:from>
      <xdr:col>38</xdr:col>
      <xdr:colOff>19051</xdr:colOff>
      <xdr:row>0</xdr:row>
      <xdr:rowOff>71654</xdr:rowOff>
    </xdr:from>
    <xdr:ext cx="427507" cy="835287"/>
    <xdr:sp macro="" textlink="">
      <xdr:nvSpPr>
        <xdr:cNvPr id="9" name="Стрелка влево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 rot="15528245">
          <a:off x="30152286" y="275544"/>
          <a:ext cx="835287" cy="427507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rtlCol="0" anchor="ctr" anchorCtr="0">
          <a:noAutofit/>
        </a:bodyPr>
        <a:lstStyle/>
        <a:p>
          <a:pPr algn="l"/>
          <a:r>
            <a:rPr lang="ru-RU" sz="900" b="1" i="1">
              <a:solidFill>
                <a:sysClr val="windowText" lastClr="000000"/>
              </a:solidFill>
            </a:rPr>
            <a:t>Формула</a:t>
          </a:r>
        </a:p>
      </xdr:txBody>
    </xdr:sp>
    <xdr:clientData/>
  </xdr:oneCellAnchor>
  <xdr:oneCellAnchor>
    <xdr:from>
      <xdr:col>39</xdr:col>
      <xdr:colOff>762000</xdr:colOff>
      <xdr:row>0</xdr:row>
      <xdr:rowOff>33556</xdr:rowOff>
    </xdr:from>
    <xdr:ext cx="427507" cy="835287"/>
    <xdr:sp macro="" textlink="">
      <xdr:nvSpPr>
        <xdr:cNvPr id="10" name="Стрелка влево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 rot="15528245">
          <a:off x="31714385" y="237446"/>
          <a:ext cx="835287" cy="427507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rtlCol="0" anchor="ctr" anchorCtr="0">
          <a:noAutofit/>
        </a:bodyPr>
        <a:lstStyle/>
        <a:p>
          <a:pPr algn="l"/>
          <a:r>
            <a:rPr lang="ru-RU" sz="900" b="1" i="1">
              <a:solidFill>
                <a:sysClr val="windowText" lastClr="000000"/>
              </a:solidFill>
            </a:rPr>
            <a:t>Формула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746555</xdr:colOff>
      <xdr:row>0</xdr:row>
      <xdr:rowOff>128718</xdr:rowOff>
    </xdr:from>
    <xdr:to>
      <xdr:col>8</xdr:col>
      <xdr:colOff>1441622</xdr:colOff>
      <xdr:row>1</xdr:row>
      <xdr:rowOff>514866</xdr:rowOff>
    </xdr:to>
    <xdr:sp macro="" textlink="">
      <xdr:nvSpPr>
        <xdr:cNvPr id="10" name="Список курсов" descr="&quot;&quot;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14338987" y="128718"/>
          <a:ext cx="2703040" cy="823783"/>
        </a:xfrm>
        <a:prstGeom prst="round2SameRect">
          <a:avLst/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200" b="1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32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Содержание</a:t>
          </a:r>
        </a:p>
      </xdr:txBody>
    </xdr:sp>
    <xdr:clientData fPrintsWithSheet="0"/>
  </xdr:twoCellAnchor>
  <xdr:twoCellAnchor>
    <xdr:from>
      <xdr:col>9</xdr:col>
      <xdr:colOff>77230</xdr:colOff>
      <xdr:row>4</xdr:row>
      <xdr:rowOff>1209933</xdr:rowOff>
    </xdr:from>
    <xdr:to>
      <xdr:col>14</xdr:col>
      <xdr:colOff>128716</xdr:colOff>
      <xdr:row>4</xdr:row>
      <xdr:rowOff>2574325</xdr:rowOff>
    </xdr:to>
    <xdr:sp macro="" textlink="">
      <xdr:nvSpPr>
        <xdr:cNvPr id="6" name="Стрелка влево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17222230" y="2213919"/>
          <a:ext cx="3140675" cy="1364392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3600" b="1" i="1">
              <a:solidFill>
                <a:sysClr val="windowText" lastClr="000000"/>
              </a:solidFill>
            </a:rPr>
            <a:t>Формула</a:t>
          </a:r>
        </a:p>
      </xdr:txBody>
    </xdr:sp>
    <xdr:clientData/>
  </xdr:twoCellAnchor>
  <xdr:twoCellAnchor>
    <xdr:from>
      <xdr:col>4</xdr:col>
      <xdr:colOff>411891</xdr:colOff>
      <xdr:row>0</xdr:row>
      <xdr:rowOff>411893</xdr:rowOff>
    </xdr:from>
    <xdr:to>
      <xdr:col>6</xdr:col>
      <xdr:colOff>360404</xdr:colOff>
      <xdr:row>2</xdr:row>
      <xdr:rowOff>128717</xdr:rowOff>
    </xdr:to>
    <xdr:sp macro="" textlink="">
      <xdr:nvSpPr>
        <xdr:cNvPr id="8" name="Стрелка влево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8829932" y="411893"/>
          <a:ext cx="3140675" cy="1003986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2800" b="1" i="1">
              <a:solidFill>
                <a:sysClr val="windowText" lastClr="000000"/>
              </a:solidFill>
            </a:rPr>
            <a:t>Формула</a:t>
          </a:r>
        </a:p>
      </xdr:txBody>
    </xdr:sp>
    <xdr:clientData/>
  </xdr:twoCellAnchor>
  <xdr:twoCellAnchor>
    <xdr:from>
      <xdr:col>11</xdr:col>
      <xdr:colOff>25741</xdr:colOff>
      <xdr:row>5</xdr:row>
      <xdr:rowOff>205946</xdr:rowOff>
    </xdr:from>
    <xdr:to>
      <xdr:col>18</xdr:col>
      <xdr:colOff>334662</xdr:colOff>
      <xdr:row>21</xdr:row>
      <xdr:rowOff>77229</xdr:rowOff>
    </xdr:to>
    <xdr:sp macro="" textlink="">
      <xdr:nvSpPr>
        <xdr:cNvPr id="5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18406417" y="4247635"/>
          <a:ext cx="4633786" cy="6435810"/>
        </a:xfrm>
        <a:prstGeom prst="wedgeRectCallout">
          <a:avLst>
            <a:gd name="adj1" fmla="val -61979"/>
            <a:gd name="adj2" fmla="val -22206"/>
          </a:avLst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lIns="91440" tIns="91440" rIns="91440" bIns="91440" rtlCol="0" anchor="ctr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28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</a:t>
          </a:r>
          <a:r>
            <a:rPr lang="ru-RU" sz="28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28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Чтобы </a:t>
          </a:r>
          <a:r>
            <a:rPr lang="ru-RU" sz="28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ru-RU" sz="28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данные отчета. щелкните на любом месте таблицы и правой кнопкой мыши выберите команду</a:t>
          </a:r>
          <a:r>
            <a:rPr lang="en-US" sz="28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  <a:r>
            <a:rPr lang="ru-RU" sz="28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en-US" sz="28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.</a:t>
          </a:r>
          <a:endParaRPr lang="ru-RU" sz="2800" b="0" i="0" baseline="0">
            <a:effectLst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2800" b="1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Данные из листа "База данных".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28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 Если У Вас не обновляется: Анализ-Источник данных-база (написать на вкладке Выбрать таблицу или диапазон - </a:t>
          </a:r>
          <a:r>
            <a:rPr lang="ru-RU" sz="2800" b="0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база</a:t>
          </a:r>
          <a:r>
            <a:rPr lang="ru-RU" sz="28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)-ОК</a:t>
          </a:r>
          <a:endParaRPr lang="ru-RU" sz="2800" b="0" i="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 fPrint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1488283</xdr:colOff>
      <xdr:row>2</xdr:row>
      <xdr:rowOff>59533</xdr:rowOff>
    </xdr:from>
    <xdr:to>
      <xdr:col>9</xdr:col>
      <xdr:colOff>952500</xdr:colOff>
      <xdr:row>3</xdr:row>
      <xdr:rowOff>119063</xdr:rowOff>
    </xdr:to>
    <xdr:sp macro="" textlink="">
      <xdr:nvSpPr>
        <xdr:cNvPr id="3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9108283" y="1095377"/>
          <a:ext cx="2083592" cy="345280"/>
        </a:xfrm>
        <a:prstGeom prst="wedgeRectCallout">
          <a:avLst>
            <a:gd name="adj1" fmla="val -61979"/>
            <a:gd name="adj2" fmla="val -22206"/>
          </a:avLst>
        </a:prstGeom>
        <a:ln>
          <a:solidFill>
            <a:schemeClr val="accent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lIns="91440" tIns="91440" rIns="91440" bIns="91440" rtlCol="0" anchor="ctr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 b="1" i="1">
              <a:effectLst/>
              <a:latin typeface="+mn-lt"/>
              <a:ea typeface="+mn-ea"/>
              <a:cs typeface="+mn-cs"/>
            </a:rPr>
            <a:t>Введите ф.И.О.</a:t>
          </a:r>
          <a:r>
            <a:rPr lang="ru-RU" sz="1100" b="1" i="1" baseline="0">
              <a:effectLst/>
              <a:latin typeface="+mn-lt"/>
              <a:ea typeface="+mn-ea"/>
              <a:cs typeface="+mn-cs"/>
            </a:rPr>
            <a:t> абитуриента</a:t>
          </a:r>
          <a:endParaRPr lang="ru-RU" sz="1000" b="1">
            <a:effectLst/>
          </a:endParaRPr>
        </a:p>
      </xdr:txBody>
    </xdr:sp>
    <xdr:clientData fPrintsWithSheet="0"/>
  </xdr:twoCellAnchor>
  <xdr:twoCellAnchor>
    <xdr:from>
      <xdr:col>1</xdr:col>
      <xdr:colOff>59531</xdr:colOff>
      <xdr:row>1</xdr:row>
      <xdr:rowOff>119063</xdr:rowOff>
    </xdr:from>
    <xdr:to>
      <xdr:col>1</xdr:col>
      <xdr:colOff>1242591</xdr:colOff>
      <xdr:row>3</xdr:row>
      <xdr:rowOff>28932</xdr:rowOff>
    </xdr:to>
    <xdr:sp macro="" textlink="">
      <xdr:nvSpPr>
        <xdr:cNvPr id="5" name="Список курсов" descr="&quot;&quot;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297656" y="559594"/>
          <a:ext cx="1183060" cy="350401"/>
        </a:xfrm>
        <a:prstGeom prst="round2SameRect">
          <a:avLst/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200" b="1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2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Содержание</a:t>
          </a:r>
        </a:p>
      </xdr:txBody>
    </xdr:sp>
    <xdr:clientData fPrintsWithSheet="0"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352425</xdr:colOff>
          <xdr:row>2</xdr:row>
          <xdr:rowOff>38100</xdr:rowOff>
        </xdr:from>
        <xdr:to>
          <xdr:col>7</xdr:col>
          <xdr:colOff>1152525</xdr:colOff>
          <xdr:row>3</xdr:row>
          <xdr:rowOff>104775</xdr:rowOff>
        </xdr:to>
        <xdr:sp macro="" textlink="">
          <xdr:nvSpPr>
            <xdr:cNvPr id="40961" name="ComboBox1" hidden="1">
              <a:extLst>
                <a:ext uri="{63B3BB69-23CF-44E3-9099-C40C66FF867C}">
                  <a14:compatExt spid="_x0000_s40961"/>
                </a:ext>
                <a:ext uri="{FF2B5EF4-FFF2-40B4-BE49-F238E27FC236}">
                  <a16:creationId xmlns:a16="http://schemas.microsoft.com/office/drawing/2014/main" id="{00000000-0008-0000-0500-000001A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0</xdr:row>
      <xdr:rowOff>66675</xdr:rowOff>
    </xdr:from>
    <xdr:to>
      <xdr:col>8</xdr:col>
      <xdr:colOff>604024</xdr:colOff>
      <xdr:row>2</xdr:row>
      <xdr:rowOff>53975</xdr:rowOff>
    </xdr:to>
    <xdr:sp macro="" textlink="">
      <xdr:nvSpPr>
        <xdr:cNvPr id="2" name="Список курсов" descr="&quot;&quot;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7429500" y="66675"/>
          <a:ext cx="1175524" cy="349250"/>
        </a:xfrm>
        <a:prstGeom prst="round2SameRect">
          <a:avLst/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200" b="1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2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Содержание</a:t>
          </a:r>
        </a:p>
      </xdr:txBody>
    </xdr:sp>
    <xdr:clientData fPrintsWithSheet="0"/>
  </xdr:twoCellAnchor>
  <xdr:twoCellAnchor>
    <xdr:from>
      <xdr:col>2</xdr:col>
      <xdr:colOff>466725</xdr:colOff>
      <xdr:row>6</xdr:row>
      <xdr:rowOff>0</xdr:rowOff>
    </xdr:from>
    <xdr:to>
      <xdr:col>4</xdr:col>
      <xdr:colOff>971550</xdr:colOff>
      <xdr:row>8</xdr:row>
      <xdr:rowOff>142874</xdr:rowOff>
    </xdr:to>
    <xdr:sp macro="" textlink="">
      <xdr:nvSpPr>
        <xdr:cNvPr id="4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3400425" y="1162050"/>
          <a:ext cx="2352675" cy="628649"/>
        </a:xfrm>
        <a:prstGeom prst="wedgeRectCallout">
          <a:avLst>
            <a:gd name="adj1" fmla="val -61979"/>
            <a:gd name="adj2" fmla="val -22206"/>
          </a:avLst>
        </a:prstGeom>
        <a:solidFill>
          <a:srgbClr val="FFFFFF"/>
        </a:solidFill>
        <a:ln w="38100" cap="flat" cmpd="sng" algn="ctr">
          <a:solidFill>
            <a:schemeClr val="accent2">
              <a:lumMod val="60000"/>
              <a:lumOff val="40000"/>
            </a:schemeClr>
          </a:solidFill>
          <a:prstDash val="solid"/>
        </a:ln>
        <a:effectLst/>
      </xdr:spPr>
      <xdr:txBody>
        <a:bodyPr vertOverflow="clip" horzOverflow="clip" lIns="91440" tIns="91440" rIns="91440" bIns="91440" rtlCol="0" anchor="ctr"/>
        <a:lstStyle/>
        <a:p>
          <a:pPr eaLnBrk="1" fontAlgn="auto" latinLnBrk="0" hangingPunct="1"/>
          <a:r>
            <a:rPr lang="ru-RU" sz="105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Выберите свою форму получения образования, специальность, вид</a:t>
          </a:r>
          <a:endParaRPr lang="ru-RU" sz="1050">
            <a:solidFill>
              <a:schemeClr val="tx1"/>
            </a:solidFill>
            <a:effectLst/>
          </a:endParaRPr>
        </a:p>
      </xdr:txBody>
    </xdr:sp>
    <xdr:clientData fPrintsWithSheet="0"/>
  </xdr:twoCellAnchor>
  <xdr:twoCellAnchor>
    <xdr:from>
      <xdr:col>6</xdr:col>
      <xdr:colOff>514350</xdr:colOff>
      <xdr:row>11</xdr:row>
      <xdr:rowOff>57150</xdr:rowOff>
    </xdr:from>
    <xdr:to>
      <xdr:col>10</xdr:col>
      <xdr:colOff>571501</xdr:colOff>
      <xdr:row>30</xdr:row>
      <xdr:rowOff>85726</xdr:rowOff>
    </xdr:to>
    <xdr:sp macro="" textlink="">
      <xdr:nvSpPr>
        <xdr:cNvPr id="5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7162800" y="3162300"/>
          <a:ext cx="2628901" cy="3105151"/>
        </a:xfrm>
        <a:prstGeom prst="wedgeRectCallout">
          <a:avLst>
            <a:gd name="adj1" fmla="val -61979"/>
            <a:gd name="adj2" fmla="val -22206"/>
          </a:avLst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lIns="91440" tIns="91440" rIns="91440" bIns="91440" rtlCol="0" anchor="ctr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Чтобы </a:t>
          </a:r>
          <a:r>
            <a:rPr lang="ru-RU" sz="14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данные отчета. щелкните на любом месте таблицы и правой кнопкой мыши выберите команду</a:t>
          </a:r>
          <a:r>
            <a:rPr lang="en-US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en-US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.</a:t>
          </a:r>
          <a:endParaRPr lang="ru-RU" sz="1400" b="0" i="0" baseline="0">
            <a:effectLst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Данные из листа "База данных".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 Если У Вас не обновляется: Анализ-Источник данных-база (написать на вкладке Выбрать таблицу или диапазон - </a:t>
          </a:r>
          <a:r>
            <a:rPr lang="ru-RU" sz="1400" b="0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база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)-ОК</a:t>
          </a:r>
          <a:endParaRPr lang="ru-RU" sz="1400" b="0" i="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 fPrintsWithSheet="0"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0</xdr:row>
      <xdr:rowOff>66675</xdr:rowOff>
    </xdr:from>
    <xdr:to>
      <xdr:col>8</xdr:col>
      <xdr:colOff>604024</xdr:colOff>
      <xdr:row>2</xdr:row>
      <xdr:rowOff>53975</xdr:rowOff>
    </xdr:to>
    <xdr:sp macro="" textlink="">
      <xdr:nvSpPr>
        <xdr:cNvPr id="3" name="Список курсов" descr="&quot;&quot;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7239000" y="66675"/>
          <a:ext cx="1175524" cy="349250"/>
        </a:xfrm>
        <a:prstGeom prst="round2SameRect">
          <a:avLst/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200" b="1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2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Содержание</a:t>
          </a:r>
        </a:p>
      </xdr:txBody>
    </xdr:sp>
    <xdr:clientData fPrintsWithSheet="0"/>
  </xdr:twoCellAnchor>
  <xdr:twoCellAnchor>
    <xdr:from>
      <xdr:col>2</xdr:col>
      <xdr:colOff>333375</xdr:colOff>
      <xdr:row>5</xdr:row>
      <xdr:rowOff>180975</xdr:rowOff>
    </xdr:from>
    <xdr:to>
      <xdr:col>4</xdr:col>
      <xdr:colOff>838200</xdr:colOff>
      <xdr:row>8</xdr:row>
      <xdr:rowOff>123824</xdr:rowOff>
    </xdr:to>
    <xdr:sp macro="" textlink="">
      <xdr:nvSpPr>
        <xdr:cNvPr id="5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3238500" y="1143000"/>
          <a:ext cx="2352675" cy="628649"/>
        </a:xfrm>
        <a:prstGeom prst="wedgeRectCallout">
          <a:avLst>
            <a:gd name="adj1" fmla="val -61979"/>
            <a:gd name="adj2" fmla="val -22206"/>
          </a:avLst>
        </a:prstGeom>
        <a:solidFill>
          <a:srgbClr val="FFFFFF"/>
        </a:solidFill>
        <a:ln w="38100" cap="flat" cmpd="sng" algn="ctr">
          <a:solidFill>
            <a:schemeClr val="accent2">
              <a:lumMod val="60000"/>
              <a:lumOff val="40000"/>
            </a:schemeClr>
          </a:solidFill>
          <a:prstDash val="solid"/>
        </a:ln>
        <a:effectLst/>
      </xdr:spPr>
      <xdr:txBody>
        <a:bodyPr vertOverflow="clip" horzOverflow="clip" lIns="91440" tIns="91440" rIns="91440" bIns="91440" rtlCol="0" anchor="ctr"/>
        <a:lstStyle/>
        <a:p>
          <a:pPr eaLnBrk="1" fontAlgn="auto" latinLnBrk="0" hangingPunct="1"/>
          <a:r>
            <a:rPr lang="ru-RU" sz="105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Выберите свою форму получения образования, специальность, вид</a:t>
          </a:r>
          <a:endParaRPr lang="ru-RU" sz="1050">
            <a:solidFill>
              <a:schemeClr val="tx1"/>
            </a:solidFill>
            <a:effectLst/>
          </a:endParaRPr>
        </a:p>
      </xdr:txBody>
    </xdr:sp>
    <xdr:clientData fPrintsWithSheet="0"/>
  </xdr:twoCellAnchor>
  <xdr:twoCellAnchor>
    <xdr:from>
      <xdr:col>6</xdr:col>
      <xdr:colOff>714375</xdr:colOff>
      <xdr:row>11</xdr:row>
      <xdr:rowOff>47625</xdr:rowOff>
    </xdr:from>
    <xdr:to>
      <xdr:col>11</xdr:col>
      <xdr:colOff>161926</xdr:colOff>
      <xdr:row>30</xdr:row>
      <xdr:rowOff>76201</xdr:rowOff>
    </xdr:to>
    <xdr:sp macro="" textlink="">
      <xdr:nvSpPr>
        <xdr:cNvPr id="6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7334250" y="2828925"/>
          <a:ext cx="2628901" cy="3105151"/>
        </a:xfrm>
        <a:prstGeom prst="wedgeRectCallout">
          <a:avLst>
            <a:gd name="adj1" fmla="val -61979"/>
            <a:gd name="adj2" fmla="val -22206"/>
          </a:avLst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lIns="91440" tIns="91440" rIns="91440" bIns="91440" rtlCol="0" anchor="ctr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Чтобы </a:t>
          </a:r>
          <a:r>
            <a:rPr lang="ru-RU" sz="14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данные отчета. щелкните на любом месте таблицы и правой кнопкой мыши выберите команду</a:t>
          </a:r>
          <a:r>
            <a:rPr lang="en-US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en-US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.</a:t>
          </a:r>
          <a:endParaRPr lang="ru-RU" sz="1400" b="0" i="0" baseline="0">
            <a:effectLst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Данные из листа "База данных".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 Если У Вас не обновляется: Анализ-Источник данных-база (написать на вкладке Выбрать таблицу или диапазон - </a:t>
          </a:r>
          <a:r>
            <a:rPr lang="ru-RU" sz="1400" b="0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база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)-ОК</a:t>
          </a:r>
          <a:endParaRPr lang="ru-RU" sz="1400" b="0" i="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 fPrintsWithSheet="0"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0</xdr:row>
      <xdr:rowOff>66675</xdr:rowOff>
    </xdr:from>
    <xdr:to>
      <xdr:col>8</xdr:col>
      <xdr:colOff>584974</xdr:colOff>
      <xdr:row>2</xdr:row>
      <xdr:rowOff>53975</xdr:rowOff>
    </xdr:to>
    <xdr:sp macro="" textlink="">
      <xdr:nvSpPr>
        <xdr:cNvPr id="3" name="Список курсов" descr="&quot;&quot;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7181850" y="66675"/>
          <a:ext cx="1175524" cy="349250"/>
        </a:xfrm>
        <a:prstGeom prst="round2SameRect">
          <a:avLst/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200" b="1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2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Содержание</a:t>
          </a:r>
        </a:p>
      </xdr:txBody>
    </xdr:sp>
    <xdr:clientData fPrintsWithSheet="0"/>
  </xdr:twoCellAnchor>
  <xdr:twoCellAnchor>
    <xdr:from>
      <xdr:col>2</xdr:col>
      <xdr:colOff>314325</xdr:colOff>
      <xdr:row>6</xdr:row>
      <xdr:rowOff>0</xdr:rowOff>
    </xdr:from>
    <xdr:to>
      <xdr:col>4</xdr:col>
      <xdr:colOff>695325</xdr:colOff>
      <xdr:row>9</xdr:row>
      <xdr:rowOff>85724</xdr:rowOff>
    </xdr:to>
    <xdr:sp macro="" textlink="">
      <xdr:nvSpPr>
        <xdr:cNvPr id="5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3381375" y="1285875"/>
          <a:ext cx="2352675" cy="628649"/>
        </a:xfrm>
        <a:prstGeom prst="wedgeRectCallout">
          <a:avLst>
            <a:gd name="adj1" fmla="val -61979"/>
            <a:gd name="adj2" fmla="val -22206"/>
          </a:avLst>
        </a:prstGeom>
        <a:solidFill>
          <a:srgbClr val="FFFFFF"/>
        </a:solidFill>
        <a:ln w="38100" cap="flat" cmpd="sng" algn="ctr">
          <a:solidFill>
            <a:schemeClr val="accent2">
              <a:lumMod val="60000"/>
              <a:lumOff val="40000"/>
            </a:schemeClr>
          </a:solidFill>
          <a:prstDash val="solid"/>
        </a:ln>
        <a:effectLst/>
      </xdr:spPr>
      <xdr:txBody>
        <a:bodyPr vertOverflow="clip" horzOverflow="clip" lIns="91440" tIns="91440" rIns="91440" bIns="91440" rtlCol="0" anchor="ctr"/>
        <a:lstStyle/>
        <a:p>
          <a:pPr eaLnBrk="1" fontAlgn="auto" latinLnBrk="0" hangingPunct="1"/>
          <a:r>
            <a:rPr lang="ru-RU" sz="105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Выберите свою форму получения образования, специальность, вид</a:t>
          </a:r>
          <a:endParaRPr lang="ru-RU" sz="1050">
            <a:solidFill>
              <a:schemeClr val="tx1"/>
            </a:solidFill>
            <a:effectLst/>
          </a:endParaRPr>
        </a:p>
      </xdr:txBody>
    </xdr:sp>
    <xdr:clientData fPrintsWithSheet="0"/>
  </xdr:twoCellAnchor>
  <xdr:twoCellAnchor>
    <xdr:from>
      <xdr:col>7</xdr:col>
      <xdr:colOff>0</xdr:colOff>
      <xdr:row>11</xdr:row>
      <xdr:rowOff>47625</xdr:rowOff>
    </xdr:from>
    <xdr:to>
      <xdr:col>11</xdr:col>
      <xdr:colOff>190501</xdr:colOff>
      <xdr:row>30</xdr:row>
      <xdr:rowOff>76201</xdr:rowOff>
    </xdr:to>
    <xdr:sp macro="" textlink="">
      <xdr:nvSpPr>
        <xdr:cNvPr id="6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7924800" y="2705100"/>
          <a:ext cx="2628901" cy="3105151"/>
        </a:xfrm>
        <a:prstGeom prst="wedgeRectCallout">
          <a:avLst>
            <a:gd name="adj1" fmla="val -61979"/>
            <a:gd name="adj2" fmla="val -22206"/>
          </a:avLst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lIns="91440" tIns="91440" rIns="91440" bIns="91440" rtlCol="0" anchor="ctr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Чтобы </a:t>
          </a:r>
          <a:r>
            <a:rPr lang="ru-RU" sz="14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данные отчета. щелкните на любом месте таблицы и правой кнопкой мыши выберите команду</a:t>
          </a:r>
          <a:r>
            <a:rPr lang="en-US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en-US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.</a:t>
          </a:r>
          <a:endParaRPr lang="ru-RU" sz="1400" b="0" i="0" baseline="0">
            <a:effectLst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Данные из листа "База данных".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 Если У Вас не обновляется: Анализ-Источник данных-база (написать на вкладке Выбрать таблицу или диапазон - </a:t>
          </a:r>
          <a:r>
            <a:rPr lang="ru-RU" sz="1400" b="0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база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)-ОК</a:t>
          </a:r>
          <a:endParaRPr lang="ru-RU" sz="1400" b="0" i="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 fPrintsWithSheet="0"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0</xdr:row>
      <xdr:rowOff>114300</xdr:rowOff>
    </xdr:from>
    <xdr:to>
      <xdr:col>10</xdr:col>
      <xdr:colOff>584974</xdr:colOff>
      <xdr:row>2</xdr:row>
      <xdr:rowOff>101600</xdr:rowOff>
    </xdr:to>
    <xdr:sp macro="" textlink="">
      <xdr:nvSpPr>
        <xdr:cNvPr id="6" name="Список курсов" descr="&quot;&quot;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/>
      </xdr:nvSpPr>
      <xdr:spPr>
        <a:xfrm>
          <a:off x="9172575" y="114300"/>
          <a:ext cx="1175524" cy="349250"/>
        </a:xfrm>
        <a:prstGeom prst="round2SameRect">
          <a:avLst/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200" b="1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2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Содержание</a:t>
          </a:r>
        </a:p>
      </xdr:txBody>
    </xdr:sp>
    <xdr:clientData fPrintsWithSheet="0"/>
  </xdr:twoCellAnchor>
  <xdr:twoCellAnchor>
    <xdr:from>
      <xdr:col>2</xdr:col>
      <xdr:colOff>371475</xdr:colOff>
      <xdr:row>5</xdr:row>
      <xdr:rowOff>152400</xdr:rowOff>
    </xdr:from>
    <xdr:to>
      <xdr:col>4</xdr:col>
      <xdr:colOff>790575</xdr:colOff>
      <xdr:row>8</xdr:row>
      <xdr:rowOff>133349</xdr:rowOff>
    </xdr:to>
    <xdr:sp macro="" textlink="">
      <xdr:nvSpPr>
        <xdr:cNvPr id="4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3257550" y="1314450"/>
          <a:ext cx="2352675" cy="628649"/>
        </a:xfrm>
        <a:prstGeom prst="wedgeRectCallout">
          <a:avLst>
            <a:gd name="adj1" fmla="val -61979"/>
            <a:gd name="adj2" fmla="val -22206"/>
          </a:avLst>
        </a:prstGeom>
        <a:solidFill>
          <a:srgbClr val="FFFFFF"/>
        </a:solidFill>
        <a:ln w="38100" cap="flat" cmpd="sng" algn="ctr">
          <a:solidFill>
            <a:schemeClr val="accent2">
              <a:lumMod val="60000"/>
              <a:lumOff val="40000"/>
            </a:schemeClr>
          </a:solidFill>
          <a:prstDash val="solid"/>
        </a:ln>
        <a:effectLst/>
      </xdr:spPr>
      <xdr:txBody>
        <a:bodyPr vertOverflow="clip" horzOverflow="clip" lIns="91440" tIns="91440" rIns="91440" bIns="91440" rtlCol="0" anchor="ctr"/>
        <a:lstStyle/>
        <a:p>
          <a:pPr eaLnBrk="1" fontAlgn="auto" latinLnBrk="0" hangingPunct="1"/>
          <a:r>
            <a:rPr lang="ru-RU" sz="105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Выберите свою форму получения образования, специальность, вид</a:t>
          </a:r>
          <a:endParaRPr lang="ru-RU" sz="1050">
            <a:solidFill>
              <a:schemeClr val="tx1"/>
            </a:solidFill>
            <a:effectLst/>
          </a:endParaRPr>
        </a:p>
      </xdr:txBody>
    </xdr:sp>
    <xdr:clientData fPrintsWithSheet="0"/>
  </xdr:twoCellAnchor>
  <xdr:twoCellAnchor>
    <xdr:from>
      <xdr:col>8</xdr:col>
      <xdr:colOff>457200</xdr:colOff>
      <xdr:row>11</xdr:row>
      <xdr:rowOff>38100</xdr:rowOff>
    </xdr:from>
    <xdr:to>
      <xdr:col>13</xdr:col>
      <xdr:colOff>38101</xdr:colOff>
      <xdr:row>30</xdr:row>
      <xdr:rowOff>66676</xdr:rowOff>
    </xdr:to>
    <xdr:sp macro="" textlink="">
      <xdr:nvSpPr>
        <xdr:cNvPr id="5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9001125" y="2981325"/>
          <a:ext cx="2628901" cy="3105151"/>
        </a:xfrm>
        <a:prstGeom prst="wedgeRectCallout">
          <a:avLst>
            <a:gd name="adj1" fmla="val -61979"/>
            <a:gd name="adj2" fmla="val -22206"/>
          </a:avLst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lIns="91440" tIns="91440" rIns="91440" bIns="91440" rtlCol="0" anchor="ctr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Чтобы </a:t>
          </a:r>
          <a:r>
            <a:rPr lang="ru-RU" sz="14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данные отчета. щелкните на любом месте таблицы и правой кнопкой мыши выберите команду</a:t>
          </a:r>
          <a:r>
            <a:rPr lang="en-US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en-US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.</a:t>
          </a:r>
          <a:endParaRPr lang="ru-RU" sz="1400" b="0" i="0" baseline="0">
            <a:effectLst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Данные из листа "База данных".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 Если У Вас не обновляется: Анализ-Источник данных-база (написать на вкладке Выбрать таблицу или диапазон - </a:t>
          </a:r>
          <a:r>
            <a:rPr lang="ru-RU" sz="1400" b="0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база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)-ОК</a:t>
          </a:r>
          <a:endParaRPr lang="ru-RU" sz="1400" b="0" i="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 fPrintsWithSheet="0"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38100</xdr:colOff>
      <xdr:row>0</xdr:row>
      <xdr:rowOff>114300</xdr:rowOff>
    </xdr:from>
    <xdr:to>
      <xdr:col>10</xdr:col>
      <xdr:colOff>604024</xdr:colOff>
      <xdr:row>2</xdr:row>
      <xdr:rowOff>101600</xdr:rowOff>
    </xdr:to>
    <xdr:sp macro="" textlink="">
      <xdr:nvSpPr>
        <xdr:cNvPr id="2" name="Список курсов" descr="&quot;&quot;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9305925" y="114300"/>
          <a:ext cx="1175524" cy="349250"/>
        </a:xfrm>
        <a:prstGeom prst="round2SameRect">
          <a:avLst/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200" b="1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2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Содержание</a:t>
          </a:r>
        </a:p>
      </xdr:txBody>
    </xdr:sp>
    <xdr:clientData fPrintsWithSheet="0"/>
  </xdr:twoCellAnchor>
  <xdr:twoCellAnchor>
    <xdr:from>
      <xdr:col>2</xdr:col>
      <xdr:colOff>381000</xdr:colOff>
      <xdr:row>6</xdr:row>
      <xdr:rowOff>9525</xdr:rowOff>
    </xdr:from>
    <xdr:to>
      <xdr:col>5</xdr:col>
      <xdr:colOff>85725</xdr:colOff>
      <xdr:row>8</xdr:row>
      <xdr:rowOff>152399</xdr:rowOff>
    </xdr:to>
    <xdr:sp macro="" textlink="">
      <xdr:nvSpPr>
        <xdr:cNvPr id="5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3286125" y="1333500"/>
          <a:ext cx="2352675" cy="628649"/>
        </a:xfrm>
        <a:prstGeom prst="wedgeRectCallout">
          <a:avLst>
            <a:gd name="adj1" fmla="val -61979"/>
            <a:gd name="adj2" fmla="val -22206"/>
          </a:avLst>
        </a:prstGeom>
        <a:solidFill>
          <a:srgbClr val="FFFFFF"/>
        </a:solidFill>
        <a:ln w="38100" cap="flat" cmpd="sng" algn="ctr">
          <a:solidFill>
            <a:schemeClr val="accent2">
              <a:lumMod val="60000"/>
              <a:lumOff val="40000"/>
            </a:schemeClr>
          </a:solidFill>
          <a:prstDash val="solid"/>
        </a:ln>
        <a:effectLst/>
      </xdr:spPr>
      <xdr:txBody>
        <a:bodyPr vertOverflow="clip" horzOverflow="clip" lIns="91440" tIns="91440" rIns="91440" bIns="91440" rtlCol="0" anchor="ctr"/>
        <a:lstStyle/>
        <a:p>
          <a:pPr eaLnBrk="1" fontAlgn="auto" latinLnBrk="0" hangingPunct="1"/>
          <a:r>
            <a:rPr lang="ru-RU" sz="105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Выберите свою форму получения образования, специальность, вид</a:t>
          </a:r>
          <a:endParaRPr lang="ru-RU" sz="1050">
            <a:solidFill>
              <a:schemeClr val="tx1"/>
            </a:solidFill>
            <a:effectLst/>
          </a:endParaRPr>
        </a:p>
      </xdr:txBody>
    </xdr:sp>
    <xdr:clientData fPrintsWithSheet="0"/>
  </xdr:twoCellAnchor>
  <xdr:twoCellAnchor>
    <xdr:from>
      <xdr:col>8</xdr:col>
      <xdr:colOff>600075</xdr:colOff>
      <xdr:row>11</xdr:row>
      <xdr:rowOff>38100</xdr:rowOff>
    </xdr:from>
    <xdr:to>
      <xdr:col>13</xdr:col>
      <xdr:colOff>180976</xdr:colOff>
      <xdr:row>30</xdr:row>
      <xdr:rowOff>66676</xdr:rowOff>
    </xdr:to>
    <xdr:sp macro="" textlink="">
      <xdr:nvSpPr>
        <xdr:cNvPr id="6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9258300" y="2981325"/>
          <a:ext cx="2628901" cy="3105151"/>
        </a:xfrm>
        <a:prstGeom prst="wedgeRectCallout">
          <a:avLst>
            <a:gd name="adj1" fmla="val -61979"/>
            <a:gd name="adj2" fmla="val -22206"/>
          </a:avLst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lIns="91440" tIns="91440" rIns="91440" bIns="91440" rtlCol="0" anchor="ctr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Чтобы </a:t>
          </a:r>
          <a:r>
            <a:rPr lang="ru-RU" sz="14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данные отчета. щелкните на любом месте таблицы и правой кнопкой мыши выберите команду</a:t>
          </a:r>
          <a:r>
            <a:rPr lang="en-US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en-US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.</a:t>
          </a:r>
          <a:endParaRPr lang="ru-RU" sz="1400" b="0" i="0" baseline="0">
            <a:effectLst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Данные из листа "База данных".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 Если У Вас не обновляется: Анализ-Источник данных-база (написать на вкладке Выбрать таблицу или диапазон - </a:t>
          </a:r>
          <a:r>
            <a:rPr lang="ru-RU" sz="1400" b="0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база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)-ОК</a:t>
          </a:r>
          <a:endParaRPr lang="ru-RU" sz="1400" b="0" i="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 fPrintsWithSheet="0"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</xdr:colOff>
      <xdr:row>1</xdr:row>
      <xdr:rowOff>19050</xdr:rowOff>
    </xdr:from>
    <xdr:to>
      <xdr:col>11</xdr:col>
      <xdr:colOff>3949</xdr:colOff>
      <xdr:row>2</xdr:row>
      <xdr:rowOff>168275</xdr:rowOff>
    </xdr:to>
    <xdr:sp macro="" textlink="">
      <xdr:nvSpPr>
        <xdr:cNvPr id="2" name="Список курсов" descr="&quot;&quot;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9067800" y="180975"/>
          <a:ext cx="1175524" cy="349250"/>
        </a:xfrm>
        <a:prstGeom prst="round2SameRect">
          <a:avLst/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200" b="1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2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Содержание</a:t>
          </a:r>
        </a:p>
      </xdr:txBody>
    </xdr:sp>
    <xdr:clientData fPrintsWithSheet="0"/>
  </xdr:twoCellAnchor>
  <xdr:twoCellAnchor>
    <xdr:from>
      <xdr:col>2</xdr:col>
      <xdr:colOff>352425</xdr:colOff>
      <xdr:row>6</xdr:row>
      <xdr:rowOff>28575</xdr:rowOff>
    </xdr:from>
    <xdr:to>
      <xdr:col>4</xdr:col>
      <xdr:colOff>885825</xdr:colOff>
      <xdr:row>9</xdr:row>
      <xdr:rowOff>9524</xdr:rowOff>
    </xdr:to>
    <xdr:sp macro="" textlink="">
      <xdr:nvSpPr>
        <xdr:cNvPr id="4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3267075" y="1190625"/>
          <a:ext cx="2352675" cy="628649"/>
        </a:xfrm>
        <a:prstGeom prst="wedgeRectCallout">
          <a:avLst>
            <a:gd name="adj1" fmla="val -61979"/>
            <a:gd name="adj2" fmla="val -22206"/>
          </a:avLst>
        </a:prstGeom>
        <a:solidFill>
          <a:srgbClr val="FFFFFF"/>
        </a:solidFill>
        <a:ln w="38100" cap="flat" cmpd="sng" algn="ctr">
          <a:solidFill>
            <a:schemeClr val="accent2">
              <a:lumMod val="60000"/>
              <a:lumOff val="40000"/>
            </a:schemeClr>
          </a:solidFill>
          <a:prstDash val="solid"/>
        </a:ln>
        <a:effectLst/>
      </xdr:spPr>
      <xdr:txBody>
        <a:bodyPr vertOverflow="clip" horzOverflow="clip" lIns="91440" tIns="91440" rIns="91440" bIns="91440" rtlCol="0" anchor="ctr"/>
        <a:lstStyle/>
        <a:p>
          <a:pPr eaLnBrk="1" fontAlgn="auto" latinLnBrk="0" hangingPunct="1"/>
          <a:r>
            <a:rPr lang="ru-RU" sz="105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Выберите свою форму получения образования, специальность, вид</a:t>
          </a:r>
          <a:endParaRPr lang="ru-RU" sz="1050">
            <a:solidFill>
              <a:schemeClr val="tx1"/>
            </a:solidFill>
            <a:effectLst/>
          </a:endParaRPr>
        </a:p>
      </xdr:txBody>
    </xdr:sp>
    <xdr:clientData fPrintsWithSheet="0"/>
  </xdr:twoCellAnchor>
  <xdr:twoCellAnchor>
    <xdr:from>
      <xdr:col>8</xdr:col>
      <xdr:colOff>600075</xdr:colOff>
      <xdr:row>11</xdr:row>
      <xdr:rowOff>57150</xdr:rowOff>
    </xdr:from>
    <xdr:to>
      <xdr:col>13</xdr:col>
      <xdr:colOff>180976</xdr:colOff>
      <xdr:row>30</xdr:row>
      <xdr:rowOff>85726</xdr:rowOff>
    </xdr:to>
    <xdr:sp macro="" textlink="">
      <xdr:nvSpPr>
        <xdr:cNvPr id="5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9010650" y="2676525"/>
          <a:ext cx="2628901" cy="3105151"/>
        </a:xfrm>
        <a:prstGeom prst="wedgeRectCallout">
          <a:avLst>
            <a:gd name="adj1" fmla="val -61979"/>
            <a:gd name="adj2" fmla="val -22206"/>
          </a:avLst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lIns="91440" tIns="91440" rIns="91440" bIns="91440" rtlCol="0" anchor="ctr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Чтобы </a:t>
          </a:r>
          <a:r>
            <a:rPr lang="ru-RU" sz="14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данные отчета. щелкните на любом месте таблицы и правой кнопкой мыши выберите команду</a:t>
          </a:r>
          <a:r>
            <a:rPr lang="en-US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en-US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.</a:t>
          </a:r>
          <a:endParaRPr lang="ru-RU" sz="1400" b="0" i="0" baseline="0">
            <a:effectLst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Данные из листа "База данных".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 Если У Вас не обновляется: Анализ-Источник данных-база (написать на вкладке Выбрать таблицу или диапазон - </a:t>
          </a:r>
          <a:r>
            <a:rPr lang="ru-RU" sz="1400" b="0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база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)-ОК</a:t>
          </a:r>
          <a:endParaRPr lang="ru-RU" sz="1400" b="0" i="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 fPrintsWithSheet="0"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0</xdr:row>
      <xdr:rowOff>47625</xdr:rowOff>
    </xdr:from>
    <xdr:to>
      <xdr:col>8</xdr:col>
      <xdr:colOff>156349</xdr:colOff>
      <xdr:row>2</xdr:row>
      <xdr:rowOff>34925</xdr:rowOff>
    </xdr:to>
    <xdr:sp macro="" textlink="">
      <xdr:nvSpPr>
        <xdr:cNvPr id="2" name="Список курсов" descr="&quot;&quot;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7458075" y="47625"/>
          <a:ext cx="1175524" cy="349250"/>
        </a:xfrm>
        <a:prstGeom prst="round2SameRect">
          <a:avLst/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200" b="1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2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Содержание</a:t>
          </a:r>
        </a:p>
      </xdr:txBody>
    </xdr:sp>
    <xdr:clientData fPrintsWithSheet="0"/>
  </xdr:twoCellAnchor>
  <xdr:twoCellAnchor>
    <xdr:from>
      <xdr:col>2</xdr:col>
      <xdr:colOff>381000</xdr:colOff>
      <xdr:row>5</xdr:row>
      <xdr:rowOff>95250</xdr:rowOff>
    </xdr:from>
    <xdr:to>
      <xdr:col>4</xdr:col>
      <xdr:colOff>914400</xdr:colOff>
      <xdr:row>9</xdr:row>
      <xdr:rowOff>38099</xdr:rowOff>
    </xdr:to>
    <xdr:sp macro="" textlink="">
      <xdr:nvSpPr>
        <xdr:cNvPr id="5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SpPr/>
      </xdr:nvSpPr>
      <xdr:spPr>
        <a:xfrm>
          <a:off x="3724275" y="1057275"/>
          <a:ext cx="2352675" cy="628649"/>
        </a:xfrm>
        <a:prstGeom prst="wedgeRectCallout">
          <a:avLst>
            <a:gd name="adj1" fmla="val -61979"/>
            <a:gd name="adj2" fmla="val -22206"/>
          </a:avLst>
        </a:prstGeom>
        <a:solidFill>
          <a:srgbClr val="FFFFFF"/>
        </a:solidFill>
        <a:ln w="38100" cap="flat" cmpd="sng" algn="ctr">
          <a:solidFill>
            <a:schemeClr val="accent2">
              <a:lumMod val="60000"/>
              <a:lumOff val="40000"/>
            </a:schemeClr>
          </a:solidFill>
          <a:prstDash val="solid"/>
        </a:ln>
        <a:effectLst/>
      </xdr:spPr>
      <xdr:txBody>
        <a:bodyPr vertOverflow="clip" horzOverflow="clip" lIns="91440" tIns="91440" rIns="91440" bIns="91440" rtlCol="0" anchor="ctr"/>
        <a:lstStyle/>
        <a:p>
          <a:pPr eaLnBrk="1" fontAlgn="auto" latinLnBrk="0" hangingPunct="1"/>
          <a:r>
            <a:rPr lang="ru-RU" sz="105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Выберите свою форму получения образования, специальность, вид</a:t>
          </a:r>
          <a:endParaRPr lang="ru-RU" sz="1050">
            <a:solidFill>
              <a:schemeClr val="tx1"/>
            </a:solidFill>
            <a:effectLst/>
          </a:endParaRPr>
        </a:p>
      </xdr:txBody>
    </xdr:sp>
    <xdr:clientData fPrintsWithSheet="0"/>
  </xdr:twoCellAnchor>
  <xdr:twoCellAnchor>
    <xdr:from>
      <xdr:col>8</xdr:col>
      <xdr:colOff>333375</xdr:colOff>
      <xdr:row>11</xdr:row>
      <xdr:rowOff>66675</xdr:rowOff>
    </xdr:from>
    <xdr:to>
      <xdr:col>12</xdr:col>
      <xdr:colOff>523876</xdr:colOff>
      <xdr:row>30</xdr:row>
      <xdr:rowOff>95251</xdr:rowOff>
    </xdr:to>
    <xdr:sp macro="" textlink="">
      <xdr:nvSpPr>
        <xdr:cNvPr id="6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9172575" y="2524125"/>
          <a:ext cx="2628901" cy="3105151"/>
        </a:xfrm>
        <a:prstGeom prst="wedgeRectCallout">
          <a:avLst>
            <a:gd name="adj1" fmla="val -61979"/>
            <a:gd name="adj2" fmla="val -22206"/>
          </a:avLst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lIns="91440" tIns="91440" rIns="91440" bIns="91440" rtlCol="0" anchor="ctr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Чтобы </a:t>
          </a:r>
          <a:r>
            <a:rPr lang="ru-RU" sz="14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данные отчета. щелкните на любом месте таблицы и правой кнопкой мыши выберите команду</a:t>
          </a:r>
          <a:r>
            <a:rPr lang="en-US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en-US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.</a:t>
          </a:r>
          <a:endParaRPr lang="ru-RU" sz="1400" b="0" i="0" baseline="0">
            <a:effectLst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Данные из листа "База данных".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 Если У Вас не обновляется: Анализ-Источник данных-база (написать на вкладке Выбрать таблицу или диапазон - </a:t>
          </a:r>
          <a:r>
            <a:rPr lang="ru-RU" sz="1400" b="0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база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)-ОК</a:t>
          </a:r>
          <a:endParaRPr lang="ru-RU" sz="1400" b="0" i="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 fPrintsWithSheet="0"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0</xdr:row>
      <xdr:rowOff>47625</xdr:rowOff>
    </xdr:from>
    <xdr:to>
      <xdr:col>8</xdr:col>
      <xdr:colOff>156349</xdr:colOff>
      <xdr:row>2</xdr:row>
      <xdr:rowOff>34925</xdr:rowOff>
    </xdr:to>
    <xdr:sp macro="" textlink="">
      <xdr:nvSpPr>
        <xdr:cNvPr id="2" name="Список курсов" descr="&quot;&quot;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7458075" y="47625"/>
          <a:ext cx="1175524" cy="349250"/>
        </a:xfrm>
        <a:prstGeom prst="round2SameRect">
          <a:avLst/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200" b="1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2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Содержание</a:t>
          </a:r>
        </a:p>
      </xdr:txBody>
    </xdr:sp>
    <xdr:clientData fPrintsWithSheet="0"/>
  </xdr:twoCellAnchor>
  <xdr:twoCellAnchor>
    <xdr:from>
      <xdr:col>2</xdr:col>
      <xdr:colOff>266700</xdr:colOff>
      <xdr:row>5</xdr:row>
      <xdr:rowOff>0</xdr:rowOff>
    </xdr:from>
    <xdr:to>
      <xdr:col>4</xdr:col>
      <xdr:colOff>800100</xdr:colOff>
      <xdr:row>8</xdr:row>
      <xdr:rowOff>104774</xdr:rowOff>
    </xdr:to>
    <xdr:sp macro="" textlink="">
      <xdr:nvSpPr>
        <xdr:cNvPr id="3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3209925" y="962025"/>
          <a:ext cx="2352675" cy="628649"/>
        </a:xfrm>
        <a:prstGeom prst="wedgeRectCallout">
          <a:avLst>
            <a:gd name="adj1" fmla="val -61979"/>
            <a:gd name="adj2" fmla="val -22206"/>
          </a:avLst>
        </a:prstGeom>
        <a:solidFill>
          <a:srgbClr val="FFFFFF"/>
        </a:solidFill>
        <a:ln w="38100" cap="flat" cmpd="sng" algn="ctr">
          <a:solidFill>
            <a:schemeClr val="accent2">
              <a:lumMod val="60000"/>
              <a:lumOff val="40000"/>
            </a:schemeClr>
          </a:solidFill>
          <a:prstDash val="solid"/>
        </a:ln>
        <a:effectLst/>
      </xdr:spPr>
      <xdr:txBody>
        <a:bodyPr vertOverflow="clip" horzOverflow="clip" lIns="91440" tIns="91440" rIns="91440" bIns="91440" rtlCol="0" anchor="ctr"/>
        <a:lstStyle/>
        <a:p>
          <a:pPr eaLnBrk="1" fontAlgn="auto" latinLnBrk="0" hangingPunct="1"/>
          <a:r>
            <a:rPr lang="ru-RU" sz="105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Выберите свою форму получения образования, специальность, вид</a:t>
          </a:r>
          <a:endParaRPr lang="ru-RU" sz="1050">
            <a:solidFill>
              <a:schemeClr val="tx1"/>
            </a:solidFill>
            <a:effectLst/>
          </a:endParaRPr>
        </a:p>
      </xdr:txBody>
    </xdr:sp>
    <xdr:clientData fPrintsWithSheet="0"/>
  </xdr:twoCellAnchor>
  <xdr:twoCellAnchor>
    <xdr:from>
      <xdr:col>8</xdr:col>
      <xdr:colOff>333375</xdr:colOff>
      <xdr:row>11</xdr:row>
      <xdr:rowOff>123825</xdr:rowOff>
    </xdr:from>
    <xdr:to>
      <xdr:col>12</xdr:col>
      <xdr:colOff>523876</xdr:colOff>
      <xdr:row>30</xdr:row>
      <xdr:rowOff>152401</xdr:rowOff>
    </xdr:to>
    <xdr:sp macro="" textlink="">
      <xdr:nvSpPr>
        <xdr:cNvPr id="4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8772525" y="2581275"/>
          <a:ext cx="2628901" cy="3105151"/>
        </a:xfrm>
        <a:prstGeom prst="wedgeRectCallout">
          <a:avLst>
            <a:gd name="adj1" fmla="val -61979"/>
            <a:gd name="adj2" fmla="val -22206"/>
          </a:avLst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lIns="91440" tIns="91440" rIns="91440" bIns="91440" rtlCol="0" anchor="ctr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Чтобы </a:t>
          </a:r>
          <a:r>
            <a:rPr lang="ru-RU" sz="14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данные отчета. щелкните на любом месте таблицы и правой кнопкой мыши выберите команду</a:t>
          </a:r>
          <a:r>
            <a:rPr lang="en-US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en-US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.</a:t>
          </a:r>
          <a:endParaRPr lang="ru-RU" sz="1400" b="0" i="0" baseline="0">
            <a:effectLst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Данные из листа "База данных".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 Если У Вас не обновляется: Анализ-Источник данных-база (написать на вкладке Выбрать таблицу или диапазон - </a:t>
          </a:r>
          <a:r>
            <a:rPr lang="ru-RU" sz="1400" b="0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база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)-ОК</a:t>
          </a:r>
          <a:endParaRPr lang="ru-RU" sz="1400" b="0" i="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 fPrintsWithSheet="0"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0</xdr:row>
      <xdr:rowOff>38100</xdr:rowOff>
    </xdr:from>
    <xdr:to>
      <xdr:col>8</xdr:col>
      <xdr:colOff>194449</xdr:colOff>
      <xdr:row>2</xdr:row>
      <xdr:rowOff>25400</xdr:rowOff>
    </xdr:to>
    <xdr:sp macro="" textlink="">
      <xdr:nvSpPr>
        <xdr:cNvPr id="4" name="Список курсов" descr="&quot;&quot;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7496175" y="38100"/>
          <a:ext cx="1175524" cy="349250"/>
        </a:xfrm>
        <a:prstGeom prst="round2SameRect">
          <a:avLst/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200" b="1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2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Содержание</a:t>
          </a:r>
        </a:p>
      </xdr:txBody>
    </xdr:sp>
    <xdr:clientData fPrintsWithSheet="0"/>
  </xdr:twoCellAnchor>
  <xdr:twoCellAnchor>
    <xdr:from>
      <xdr:col>2</xdr:col>
      <xdr:colOff>304800</xdr:colOff>
      <xdr:row>6</xdr:row>
      <xdr:rowOff>0</xdr:rowOff>
    </xdr:from>
    <xdr:to>
      <xdr:col>4</xdr:col>
      <xdr:colOff>838200</xdr:colOff>
      <xdr:row>8</xdr:row>
      <xdr:rowOff>142874</xdr:rowOff>
    </xdr:to>
    <xdr:sp macro="" textlink="">
      <xdr:nvSpPr>
        <xdr:cNvPr id="3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3238500" y="1162050"/>
          <a:ext cx="2352675" cy="628649"/>
        </a:xfrm>
        <a:prstGeom prst="wedgeRectCallout">
          <a:avLst>
            <a:gd name="adj1" fmla="val -61979"/>
            <a:gd name="adj2" fmla="val -22206"/>
          </a:avLst>
        </a:prstGeom>
        <a:solidFill>
          <a:srgbClr val="FFFFFF"/>
        </a:solidFill>
        <a:ln w="38100" cap="flat" cmpd="sng" algn="ctr">
          <a:solidFill>
            <a:schemeClr val="accent2">
              <a:lumMod val="60000"/>
              <a:lumOff val="40000"/>
            </a:schemeClr>
          </a:solidFill>
          <a:prstDash val="solid"/>
        </a:ln>
        <a:effectLst/>
      </xdr:spPr>
      <xdr:txBody>
        <a:bodyPr vertOverflow="clip" horzOverflow="clip" lIns="91440" tIns="91440" rIns="91440" bIns="91440" rtlCol="0" anchor="ctr"/>
        <a:lstStyle/>
        <a:p>
          <a:pPr eaLnBrk="1" fontAlgn="auto" latinLnBrk="0" hangingPunct="1"/>
          <a:r>
            <a:rPr lang="ru-RU" sz="105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Выберите свою форму получения образования, специальность, вид</a:t>
          </a:r>
          <a:endParaRPr lang="ru-RU" sz="1050">
            <a:solidFill>
              <a:schemeClr val="tx1"/>
            </a:solidFill>
            <a:effectLst/>
          </a:endParaRPr>
        </a:p>
      </xdr:txBody>
    </xdr:sp>
    <xdr:clientData fPrintsWithSheet="0"/>
  </xdr:twoCellAnchor>
  <xdr:twoCellAnchor>
    <xdr:from>
      <xdr:col>8</xdr:col>
      <xdr:colOff>371475</xdr:colOff>
      <xdr:row>12</xdr:row>
      <xdr:rowOff>19050</xdr:rowOff>
    </xdr:from>
    <xdr:to>
      <xdr:col>12</xdr:col>
      <xdr:colOff>561976</xdr:colOff>
      <xdr:row>31</xdr:row>
      <xdr:rowOff>47626</xdr:rowOff>
    </xdr:to>
    <xdr:sp macro="" textlink="">
      <xdr:nvSpPr>
        <xdr:cNvPr id="5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SpPr/>
      </xdr:nvSpPr>
      <xdr:spPr>
        <a:xfrm>
          <a:off x="8629650" y="2800350"/>
          <a:ext cx="2628901" cy="3105151"/>
        </a:xfrm>
        <a:prstGeom prst="wedgeRectCallout">
          <a:avLst>
            <a:gd name="adj1" fmla="val -61979"/>
            <a:gd name="adj2" fmla="val -22206"/>
          </a:avLst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lIns="91440" tIns="91440" rIns="91440" bIns="91440" rtlCol="0" anchor="ctr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Чтобы </a:t>
          </a:r>
          <a:r>
            <a:rPr lang="ru-RU" sz="14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данные отчета. щелкните на любом месте таблицы и правой кнопкой мыши выберите команду</a:t>
          </a:r>
          <a:r>
            <a:rPr lang="en-US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en-US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.</a:t>
          </a:r>
          <a:endParaRPr lang="ru-RU" sz="1400" b="0" i="0" baseline="0">
            <a:effectLst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Данные из листа "База данных".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 Если У Вас не обновляется: Анализ-Источник данных-база (написать на вкладке Выбрать таблицу или диапазон - </a:t>
          </a:r>
          <a:r>
            <a:rPr lang="ru-RU" sz="1400" b="0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база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)-ОК</a:t>
          </a:r>
          <a:endParaRPr lang="ru-RU" sz="1400" b="0" i="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 fPrintsWithSheet="0"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0</xdr:row>
      <xdr:rowOff>47625</xdr:rowOff>
    </xdr:from>
    <xdr:to>
      <xdr:col>8</xdr:col>
      <xdr:colOff>156349</xdr:colOff>
      <xdr:row>2</xdr:row>
      <xdr:rowOff>34925</xdr:rowOff>
    </xdr:to>
    <xdr:sp macro="" textlink="">
      <xdr:nvSpPr>
        <xdr:cNvPr id="2" name="Список курсов" descr="&quot;&quot;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7458075" y="47625"/>
          <a:ext cx="1175524" cy="349250"/>
        </a:xfrm>
        <a:prstGeom prst="round2SameRect">
          <a:avLst/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200" b="1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2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Содержание</a:t>
          </a:r>
        </a:p>
      </xdr:txBody>
    </xdr:sp>
    <xdr:clientData fPrintsWithSheet="0"/>
  </xdr:twoCellAnchor>
  <xdr:twoCellAnchor>
    <xdr:from>
      <xdr:col>2</xdr:col>
      <xdr:colOff>333375</xdr:colOff>
      <xdr:row>5</xdr:row>
      <xdr:rowOff>142875</xdr:rowOff>
    </xdr:from>
    <xdr:to>
      <xdr:col>5</xdr:col>
      <xdr:colOff>38100</xdr:colOff>
      <xdr:row>8</xdr:row>
      <xdr:rowOff>85724</xdr:rowOff>
    </xdr:to>
    <xdr:sp macro="" textlink="">
      <xdr:nvSpPr>
        <xdr:cNvPr id="3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3228975" y="1104900"/>
          <a:ext cx="2352675" cy="628649"/>
        </a:xfrm>
        <a:prstGeom prst="wedgeRectCallout">
          <a:avLst>
            <a:gd name="adj1" fmla="val -61979"/>
            <a:gd name="adj2" fmla="val -22206"/>
          </a:avLst>
        </a:prstGeom>
        <a:solidFill>
          <a:srgbClr val="FFFFFF"/>
        </a:solidFill>
        <a:ln w="38100" cap="flat" cmpd="sng" algn="ctr">
          <a:solidFill>
            <a:schemeClr val="accent2">
              <a:lumMod val="60000"/>
              <a:lumOff val="40000"/>
            </a:schemeClr>
          </a:solidFill>
          <a:prstDash val="solid"/>
        </a:ln>
        <a:effectLst/>
      </xdr:spPr>
      <xdr:txBody>
        <a:bodyPr vertOverflow="clip" horzOverflow="clip" lIns="91440" tIns="91440" rIns="91440" bIns="91440" rtlCol="0" anchor="ctr"/>
        <a:lstStyle/>
        <a:p>
          <a:pPr eaLnBrk="1" fontAlgn="auto" latinLnBrk="0" hangingPunct="1"/>
          <a:r>
            <a:rPr lang="ru-RU" sz="105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Выберите свою форму получения образования, специальность, вид</a:t>
          </a:r>
          <a:endParaRPr lang="ru-RU" sz="1050">
            <a:solidFill>
              <a:schemeClr val="tx1"/>
            </a:solidFill>
            <a:effectLst/>
          </a:endParaRPr>
        </a:p>
      </xdr:txBody>
    </xdr:sp>
    <xdr:clientData fPrintsWithSheet="0"/>
  </xdr:twoCellAnchor>
  <xdr:twoCellAnchor>
    <xdr:from>
      <xdr:col>8</xdr:col>
      <xdr:colOff>333375</xdr:colOff>
      <xdr:row>11</xdr:row>
      <xdr:rowOff>85725</xdr:rowOff>
    </xdr:from>
    <xdr:to>
      <xdr:col>12</xdr:col>
      <xdr:colOff>523876</xdr:colOff>
      <xdr:row>30</xdr:row>
      <xdr:rowOff>114301</xdr:rowOff>
    </xdr:to>
    <xdr:sp macro="" textlink="">
      <xdr:nvSpPr>
        <xdr:cNvPr id="4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8467725" y="2705100"/>
          <a:ext cx="2628901" cy="3105151"/>
        </a:xfrm>
        <a:prstGeom prst="wedgeRectCallout">
          <a:avLst>
            <a:gd name="adj1" fmla="val -61979"/>
            <a:gd name="adj2" fmla="val -22206"/>
          </a:avLst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lIns="91440" tIns="91440" rIns="91440" bIns="91440" rtlCol="0" anchor="ctr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Чтобы </a:t>
          </a:r>
          <a:r>
            <a:rPr lang="ru-RU" sz="14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данные отчета. щелкните на любом месте таблицы и правой кнопкой мыши выберите команду</a:t>
          </a:r>
          <a:r>
            <a:rPr lang="en-US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en-US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.</a:t>
          </a:r>
          <a:endParaRPr lang="ru-RU" sz="1400" b="0" i="0" baseline="0">
            <a:effectLst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Данные из листа "База данных".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 Если У Вас не обновляется: Анализ-Источник данных-база (написать на вкладке Выбрать таблицу или диапазон - </a:t>
          </a:r>
          <a:r>
            <a:rPr lang="ru-RU" sz="1400" b="0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база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)-ОК</a:t>
          </a:r>
          <a:endParaRPr lang="ru-RU" sz="1400" b="0" i="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 fPrintsWithSheet="0"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0</xdr:row>
      <xdr:rowOff>47625</xdr:rowOff>
    </xdr:from>
    <xdr:to>
      <xdr:col>8</xdr:col>
      <xdr:colOff>156349</xdr:colOff>
      <xdr:row>2</xdr:row>
      <xdr:rowOff>34925</xdr:rowOff>
    </xdr:to>
    <xdr:sp macro="" textlink="">
      <xdr:nvSpPr>
        <xdr:cNvPr id="2" name="Список курсов" descr="&quot;&quot;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7458075" y="47625"/>
          <a:ext cx="1175524" cy="349250"/>
        </a:xfrm>
        <a:prstGeom prst="round2SameRect">
          <a:avLst/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200" b="1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2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Содержание</a:t>
          </a:r>
        </a:p>
      </xdr:txBody>
    </xdr:sp>
    <xdr:clientData fPrintsWithSheet="0"/>
  </xdr:twoCellAnchor>
  <xdr:twoCellAnchor>
    <xdr:from>
      <xdr:col>2</xdr:col>
      <xdr:colOff>361950</xdr:colOff>
      <xdr:row>5</xdr:row>
      <xdr:rowOff>161925</xdr:rowOff>
    </xdr:from>
    <xdr:to>
      <xdr:col>4</xdr:col>
      <xdr:colOff>895350</xdr:colOff>
      <xdr:row>8</xdr:row>
      <xdr:rowOff>104774</xdr:rowOff>
    </xdr:to>
    <xdr:sp macro="" textlink="">
      <xdr:nvSpPr>
        <xdr:cNvPr id="3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3248025" y="1123950"/>
          <a:ext cx="2352675" cy="628649"/>
        </a:xfrm>
        <a:prstGeom prst="wedgeRectCallout">
          <a:avLst>
            <a:gd name="adj1" fmla="val -61979"/>
            <a:gd name="adj2" fmla="val -22206"/>
          </a:avLst>
        </a:prstGeom>
        <a:solidFill>
          <a:srgbClr val="FFFFFF"/>
        </a:solidFill>
        <a:ln w="38100" cap="flat" cmpd="sng" algn="ctr">
          <a:solidFill>
            <a:schemeClr val="accent2">
              <a:lumMod val="60000"/>
              <a:lumOff val="40000"/>
            </a:schemeClr>
          </a:solidFill>
          <a:prstDash val="solid"/>
        </a:ln>
        <a:effectLst/>
      </xdr:spPr>
      <xdr:txBody>
        <a:bodyPr vertOverflow="clip" horzOverflow="clip" lIns="91440" tIns="91440" rIns="91440" bIns="91440" rtlCol="0" anchor="ctr"/>
        <a:lstStyle/>
        <a:p>
          <a:pPr eaLnBrk="1" fontAlgn="auto" latinLnBrk="0" hangingPunct="1"/>
          <a:r>
            <a:rPr lang="ru-RU" sz="105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Выберите свою форму получения образования, специальность, вид</a:t>
          </a:r>
          <a:endParaRPr lang="ru-RU" sz="1050">
            <a:solidFill>
              <a:schemeClr val="tx1"/>
            </a:solidFill>
            <a:effectLst/>
          </a:endParaRPr>
        </a:p>
      </xdr:txBody>
    </xdr:sp>
    <xdr:clientData fPrintsWithSheet="0"/>
  </xdr:twoCellAnchor>
  <xdr:twoCellAnchor>
    <xdr:from>
      <xdr:col>8</xdr:col>
      <xdr:colOff>333375</xdr:colOff>
      <xdr:row>12</xdr:row>
      <xdr:rowOff>38100</xdr:rowOff>
    </xdr:from>
    <xdr:to>
      <xdr:col>12</xdr:col>
      <xdr:colOff>523876</xdr:colOff>
      <xdr:row>31</xdr:row>
      <xdr:rowOff>66676</xdr:rowOff>
    </xdr:to>
    <xdr:sp macro="" textlink="">
      <xdr:nvSpPr>
        <xdr:cNvPr id="4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8715375" y="2819400"/>
          <a:ext cx="2628901" cy="3105151"/>
        </a:xfrm>
        <a:prstGeom prst="wedgeRectCallout">
          <a:avLst>
            <a:gd name="adj1" fmla="val -61979"/>
            <a:gd name="adj2" fmla="val -22206"/>
          </a:avLst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lIns="91440" tIns="91440" rIns="91440" bIns="91440" rtlCol="0" anchor="ctr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Чтобы </a:t>
          </a:r>
          <a:r>
            <a:rPr lang="ru-RU" sz="14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данные отчета. щелкните на любом месте таблицы и правой кнопкой мыши выберите команду</a:t>
          </a:r>
          <a:r>
            <a:rPr lang="en-US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en-US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.</a:t>
          </a:r>
          <a:endParaRPr lang="ru-RU" sz="1400" b="0" i="0" baseline="0">
            <a:effectLst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Данные из листа "База данных".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 Если У Вас не обновляется: Анализ-Источник данных-база (написать на вкладке Выбрать таблицу или диапазон - </a:t>
          </a:r>
          <a:r>
            <a:rPr lang="ru-RU" sz="1400" b="0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база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)-ОК</a:t>
          </a:r>
          <a:endParaRPr lang="ru-RU" sz="1400" b="0" i="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 fPrintsWithSheet="0"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0</xdr:row>
      <xdr:rowOff>47625</xdr:rowOff>
    </xdr:from>
    <xdr:to>
      <xdr:col>8</xdr:col>
      <xdr:colOff>156349</xdr:colOff>
      <xdr:row>2</xdr:row>
      <xdr:rowOff>34925</xdr:rowOff>
    </xdr:to>
    <xdr:sp macro="" textlink="">
      <xdr:nvSpPr>
        <xdr:cNvPr id="2" name="Список курсов" descr="&quot;&quot;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7458075" y="47625"/>
          <a:ext cx="1175524" cy="349250"/>
        </a:xfrm>
        <a:prstGeom prst="round2SameRect">
          <a:avLst/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200" b="1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2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Содержание</a:t>
          </a:r>
        </a:p>
      </xdr:txBody>
    </xdr:sp>
    <xdr:clientData fPrintsWithSheet="0"/>
  </xdr:twoCellAnchor>
  <xdr:twoCellAnchor>
    <xdr:from>
      <xdr:col>2</xdr:col>
      <xdr:colOff>333375</xdr:colOff>
      <xdr:row>5</xdr:row>
      <xdr:rowOff>190500</xdr:rowOff>
    </xdr:from>
    <xdr:to>
      <xdr:col>4</xdr:col>
      <xdr:colOff>866775</xdr:colOff>
      <xdr:row>8</xdr:row>
      <xdr:rowOff>133349</xdr:rowOff>
    </xdr:to>
    <xdr:sp macro="" textlink="">
      <xdr:nvSpPr>
        <xdr:cNvPr id="3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3257550" y="1152525"/>
          <a:ext cx="2352675" cy="628649"/>
        </a:xfrm>
        <a:prstGeom prst="wedgeRectCallout">
          <a:avLst>
            <a:gd name="adj1" fmla="val -61979"/>
            <a:gd name="adj2" fmla="val -22206"/>
          </a:avLst>
        </a:prstGeom>
        <a:solidFill>
          <a:srgbClr val="FFFFFF"/>
        </a:solidFill>
        <a:ln w="38100" cap="flat" cmpd="sng" algn="ctr">
          <a:solidFill>
            <a:schemeClr val="accent2">
              <a:lumMod val="60000"/>
              <a:lumOff val="40000"/>
            </a:schemeClr>
          </a:solidFill>
          <a:prstDash val="solid"/>
        </a:ln>
        <a:effectLst/>
      </xdr:spPr>
      <xdr:txBody>
        <a:bodyPr vertOverflow="clip" horzOverflow="clip" lIns="91440" tIns="91440" rIns="91440" bIns="91440" rtlCol="0" anchor="ctr"/>
        <a:lstStyle/>
        <a:p>
          <a:pPr eaLnBrk="1" fontAlgn="auto" latinLnBrk="0" hangingPunct="1"/>
          <a:r>
            <a:rPr lang="ru-RU" sz="105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Выберите свою форму получения образования, специальность, вид</a:t>
          </a:r>
          <a:endParaRPr lang="ru-RU" sz="1050">
            <a:solidFill>
              <a:schemeClr val="tx1"/>
            </a:solidFill>
            <a:effectLst/>
          </a:endParaRPr>
        </a:p>
      </xdr:txBody>
    </xdr:sp>
    <xdr:clientData fPrintsWithSheet="0"/>
  </xdr:twoCellAnchor>
  <xdr:twoCellAnchor>
    <xdr:from>
      <xdr:col>8</xdr:col>
      <xdr:colOff>390525</xdr:colOff>
      <xdr:row>11</xdr:row>
      <xdr:rowOff>95250</xdr:rowOff>
    </xdr:from>
    <xdr:to>
      <xdr:col>12</xdr:col>
      <xdr:colOff>581026</xdr:colOff>
      <xdr:row>30</xdr:row>
      <xdr:rowOff>123826</xdr:rowOff>
    </xdr:to>
    <xdr:sp macro="" textlink="">
      <xdr:nvSpPr>
        <xdr:cNvPr id="4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8648700" y="2714625"/>
          <a:ext cx="2628901" cy="3105151"/>
        </a:xfrm>
        <a:prstGeom prst="wedgeRectCallout">
          <a:avLst>
            <a:gd name="adj1" fmla="val -61979"/>
            <a:gd name="adj2" fmla="val -22206"/>
          </a:avLst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lIns="91440" tIns="91440" rIns="91440" bIns="91440" rtlCol="0" anchor="ctr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Чтобы </a:t>
          </a:r>
          <a:r>
            <a:rPr lang="ru-RU" sz="14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данные отчета. щелкните на любом месте таблицы и правой кнопкой мыши выберите команду</a:t>
          </a:r>
          <a:r>
            <a:rPr lang="en-US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en-US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.</a:t>
          </a:r>
          <a:endParaRPr lang="ru-RU" sz="1400" b="0" i="0" baseline="0">
            <a:effectLst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Данные из листа "База данных".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 Если У Вас не обновляется: Анализ-Источник данных-база (написать на вкладке Выбрать таблицу или диапазон - </a:t>
          </a:r>
          <a:r>
            <a:rPr lang="ru-RU" sz="1400" b="0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база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)-ОК</a:t>
          </a:r>
          <a:endParaRPr lang="ru-RU" sz="1400" b="0" i="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 fPrintsWithSheet="0"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0</xdr:row>
      <xdr:rowOff>47625</xdr:rowOff>
    </xdr:from>
    <xdr:to>
      <xdr:col>8</xdr:col>
      <xdr:colOff>156349</xdr:colOff>
      <xdr:row>2</xdr:row>
      <xdr:rowOff>34925</xdr:rowOff>
    </xdr:to>
    <xdr:sp macro="" textlink="">
      <xdr:nvSpPr>
        <xdr:cNvPr id="2" name="Список курсов" descr="&quot;&quot;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7458075" y="47625"/>
          <a:ext cx="1175524" cy="349250"/>
        </a:xfrm>
        <a:prstGeom prst="round2SameRect">
          <a:avLst/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200" b="1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2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Содержание</a:t>
          </a:r>
        </a:p>
      </xdr:txBody>
    </xdr:sp>
    <xdr:clientData fPrintsWithSheet="0"/>
  </xdr:twoCellAnchor>
  <xdr:twoCellAnchor>
    <xdr:from>
      <xdr:col>2</xdr:col>
      <xdr:colOff>333375</xdr:colOff>
      <xdr:row>6</xdr:row>
      <xdr:rowOff>38100</xdr:rowOff>
    </xdr:from>
    <xdr:to>
      <xdr:col>5</xdr:col>
      <xdr:colOff>0</xdr:colOff>
      <xdr:row>9</xdr:row>
      <xdr:rowOff>19049</xdr:rowOff>
    </xdr:to>
    <xdr:sp macro="" textlink="">
      <xdr:nvSpPr>
        <xdr:cNvPr id="3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3219450" y="1200150"/>
          <a:ext cx="2352675" cy="628649"/>
        </a:xfrm>
        <a:prstGeom prst="wedgeRectCallout">
          <a:avLst>
            <a:gd name="adj1" fmla="val -61979"/>
            <a:gd name="adj2" fmla="val -22206"/>
          </a:avLst>
        </a:prstGeom>
        <a:solidFill>
          <a:srgbClr val="FFFFFF"/>
        </a:solidFill>
        <a:ln w="38100" cap="flat" cmpd="sng" algn="ctr">
          <a:solidFill>
            <a:schemeClr val="accent2">
              <a:lumMod val="60000"/>
              <a:lumOff val="40000"/>
            </a:schemeClr>
          </a:solidFill>
          <a:prstDash val="solid"/>
        </a:ln>
        <a:effectLst/>
      </xdr:spPr>
      <xdr:txBody>
        <a:bodyPr vertOverflow="clip" horzOverflow="clip" lIns="91440" tIns="91440" rIns="91440" bIns="91440" rtlCol="0" anchor="ctr"/>
        <a:lstStyle/>
        <a:p>
          <a:pPr eaLnBrk="1" fontAlgn="auto" latinLnBrk="0" hangingPunct="1"/>
          <a:r>
            <a:rPr lang="ru-RU" sz="105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Выберите свою форму получения образования, специальность, вид</a:t>
          </a:r>
          <a:endParaRPr lang="ru-RU" sz="1050">
            <a:solidFill>
              <a:schemeClr val="tx1"/>
            </a:solidFill>
            <a:effectLst/>
          </a:endParaRPr>
        </a:p>
      </xdr:txBody>
    </xdr:sp>
    <xdr:clientData fPrintsWithSheet="0"/>
  </xdr:twoCellAnchor>
  <xdr:twoCellAnchor>
    <xdr:from>
      <xdr:col>8</xdr:col>
      <xdr:colOff>361950</xdr:colOff>
      <xdr:row>11</xdr:row>
      <xdr:rowOff>57150</xdr:rowOff>
    </xdr:from>
    <xdr:to>
      <xdr:col>12</xdr:col>
      <xdr:colOff>552451</xdr:colOff>
      <xdr:row>30</xdr:row>
      <xdr:rowOff>85726</xdr:rowOff>
    </xdr:to>
    <xdr:sp macro="" textlink="">
      <xdr:nvSpPr>
        <xdr:cNvPr id="5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SpPr/>
      </xdr:nvSpPr>
      <xdr:spPr>
        <a:xfrm>
          <a:off x="8524875" y="2676525"/>
          <a:ext cx="2628901" cy="3105151"/>
        </a:xfrm>
        <a:prstGeom prst="wedgeRectCallout">
          <a:avLst>
            <a:gd name="adj1" fmla="val -61979"/>
            <a:gd name="adj2" fmla="val -22206"/>
          </a:avLst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lIns="91440" tIns="91440" rIns="91440" bIns="91440" rtlCol="0" anchor="ctr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Чтобы </a:t>
          </a:r>
          <a:r>
            <a:rPr lang="ru-RU" sz="14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данные отчета. щелкните на любом месте таблицы и правой кнопкой мыши выберите команду</a:t>
          </a:r>
          <a:r>
            <a:rPr lang="en-US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en-US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.</a:t>
          </a:r>
          <a:endParaRPr lang="ru-RU" sz="1400" b="0" i="0" baseline="0">
            <a:effectLst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Данные из листа "База данных".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 Если У Вас не обновляется: Анализ-Источник данных-база (написать на вкладке Выбрать таблицу или диапазон - </a:t>
          </a:r>
          <a:r>
            <a:rPr lang="ru-RU" sz="1400" b="0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база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)-ОК</a:t>
          </a:r>
          <a:endParaRPr lang="ru-RU" sz="1400" b="0" i="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 fPrintsWithSheet="0"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0</xdr:row>
      <xdr:rowOff>47625</xdr:rowOff>
    </xdr:from>
    <xdr:to>
      <xdr:col>8</xdr:col>
      <xdr:colOff>156349</xdr:colOff>
      <xdr:row>2</xdr:row>
      <xdr:rowOff>34925</xdr:rowOff>
    </xdr:to>
    <xdr:sp macro="" textlink="">
      <xdr:nvSpPr>
        <xdr:cNvPr id="2" name="Список курсов" descr="&quot;&quot;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SpPr/>
      </xdr:nvSpPr>
      <xdr:spPr>
        <a:xfrm>
          <a:off x="7458075" y="47625"/>
          <a:ext cx="1175524" cy="349250"/>
        </a:xfrm>
        <a:prstGeom prst="round2SameRect">
          <a:avLst/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200" b="1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2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Содержание</a:t>
          </a:r>
        </a:p>
      </xdr:txBody>
    </xdr:sp>
    <xdr:clientData fPrintsWithSheet="0"/>
  </xdr:twoCellAnchor>
  <xdr:twoCellAnchor>
    <xdr:from>
      <xdr:col>2</xdr:col>
      <xdr:colOff>342900</xdr:colOff>
      <xdr:row>6</xdr:row>
      <xdr:rowOff>28575</xdr:rowOff>
    </xdr:from>
    <xdr:to>
      <xdr:col>5</xdr:col>
      <xdr:colOff>9525</xdr:colOff>
      <xdr:row>9</xdr:row>
      <xdr:rowOff>9524</xdr:rowOff>
    </xdr:to>
    <xdr:sp macro="" textlink="">
      <xdr:nvSpPr>
        <xdr:cNvPr id="3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3257550" y="1190625"/>
          <a:ext cx="2352675" cy="628649"/>
        </a:xfrm>
        <a:prstGeom prst="wedgeRectCallout">
          <a:avLst>
            <a:gd name="adj1" fmla="val -61979"/>
            <a:gd name="adj2" fmla="val -22206"/>
          </a:avLst>
        </a:prstGeom>
        <a:solidFill>
          <a:srgbClr val="FFFFFF"/>
        </a:solidFill>
        <a:ln w="38100" cap="flat" cmpd="sng" algn="ctr">
          <a:solidFill>
            <a:schemeClr val="accent2">
              <a:lumMod val="60000"/>
              <a:lumOff val="40000"/>
            </a:schemeClr>
          </a:solidFill>
          <a:prstDash val="solid"/>
        </a:ln>
        <a:effectLst/>
      </xdr:spPr>
      <xdr:txBody>
        <a:bodyPr vertOverflow="clip" horzOverflow="clip" lIns="91440" tIns="91440" rIns="91440" bIns="91440" rtlCol="0" anchor="ctr"/>
        <a:lstStyle/>
        <a:p>
          <a:pPr eaLnBrk="1" fontAlgn="auto" latinLnBrk="0" hangingPunct="1"/>
          <a:r>
            <a:rPr lang="ru-RU" sz="105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Выберите свою форму получения образования, специальность, вид</a:t>
          </a:r>
          <a:endParaRPr lang="ru-RU" sz="1050">
            <a:solidFill>
              <a:schemeClr val="tx1"/>
            </a:solidFill>
            <a:effectLst/>
          </a:endParaRPr>
        </a:p>
      </xdr:txBody>
    </xdr:sp>
    <xdr:clientData fPrintsWithSheet="0"/>
  </xdr:twoCellAnchor>
  <xdr:twoCellAnchor>
    <xdr:from>
      <xdr:col>8</xdr:col>
      <xdr:colOff>371475</xdr:colOff>
      <xdr:row>11</xdr:row>
      <xdr:rowOff>152400</xdr:rowOff>
    </xdr:from>
    <xdr:to>
      <xdr:col>12</xdr:col>
      <xdr:colOff>561976</xdr:colOff>
      <xdr:row>31</xdr:row>
      <xdr:rowOff>19051</xdr:rowOff>
    </xdr:to>
    <xdr:sp macro="" textlink="">
      <xdr:nvSpPr>
        <xdr:cNvPr id="4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8562975" y="2771775"/>
          <a:ext cx="2628901" cy="3105151"/>
        </a:xfrm>
        <a:prstGeom prst="wedgeRectCallout">
          <a:avLst>
            <a:gd name="adj1" fmla="val -61979"/>
            <a:gd name="adj2" fmla="val -22206"/>
          </a:avLst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lIns="91440" tIns="91440" rIns="91440" bIns="91440" rtlCol="0" anchor="ctr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Чтобы </a:t>
          </a:r>
          <a:r>
            <a:rPr lang="ru-RU" sz="14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данные отчета. щелкните на любом месте таблицы и правой кнопкой мыши выберите команду</a:t>
          </a:r>
          <a:r>
            <a:rPr lang="en-US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en-US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.</a:t>
          </a:r>
          <a:endParaRPr lang="ru-RU" sz="1400" b="0" i="0" baseline="0">
            <a:effectLst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Данные из листа "База данных".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 Если У Вас не обновляется: Анализ-Источник данных-база (написать на вкладке Выбрать таблицу или диапазон - </a:t>
          </a:r>
          <a:r>
            <a:rPr lang="ru-RU" sz="1400" b="0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база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)-ОК</a:t>
          </a:r>
          <a:endParaRPr lang="ru-RU" sz="1400" b="0" i="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 fPrintsWithSheet="0"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0</xdr:row>
      <xdr:rowOff>47625</xdr:rowOff>
    </xdr:from>
    <xdr:to>
      <xdr:col>8</xdr:col>
      <xdr:colOff>156349</xdr:colOff>
      <xdr:row>2</xdr:row>
      <xdr:rowOff>34925</xdr:rowOff>
    </xdr:to>
    <xdr:sp macro="" textlink="">
      <xdr:nvSpPr>
        <xdr:cNvPr id="2" name="Список курсов" descr="&quot;&quot;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>
          <a:off x="7458075" y="47625"/>
          <a:ext cx="1175524" cy="349250"/>
        </a:xfrm>
        <a:prstGeom prst="round2SameRect">
          <a:avLst/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200" b="1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2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Содержание</a:t>
          </a:r>
        </a:p>
      </xdr:txBody>
    </xdr:sp>
    <xdr:clientData fPrintsWithSheet="0"/>
  </xdr:twoCellAnchor>
  <xdr:twoCellAnchor>
    <xdr:from>
      <xdr:col>2</xdr:col>
      <xdr:colOff>333375</xdr:colOff>
      <xdr:row>6</xdr:row>
      <xdr:rowOff>47625</xdr:rowOff>
    </xdr:from>
    <xdr:to>
      <xdr:col>4</xdr:col>
      <xdr:colOff>866775</xdr:colOff>
      <xdr:row>9</xdr:row>
      <xdr:rowOff>28574</xdr:rowOff>
    </xdr:to>
    <xdr:sp macro="" textlink="">
      <xdr:nvSpPr>
        <xdr:cNvPr id="3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3238500" y="1209675"/>
          <a:ext cx="2352675" cy="628649"/>
        </a:xfrm>
        <a:prstGeom prst="wedgeRectCallout">
          <a:avLst>
            <a:gd name="adj1" fmla="val -61979"/>
            <a:gd name="adj2" fmla="val -22206"/>
          </a:avLst>
        </a:prstGeom>
        <a:solidFill>
          <a:srgbClr val="FFFFFF"/>
        </a:solidFill>
        <a:ln w="38100" cap="flat" cmpd="sng" algn="ctr">
          <a:solidFill>
            <a:schemeClr val="accent2">
              <a:lumMod val="60000"/>
              <a:lumOff val="40000"/>
            </a:schemeClr>
          </a:solidFill>
          <a:prstDash val="solid"/>
        </a:ln>
        <a:effectLst/>
      </xdr:spPr>
      <xdr:txBody>
        <a:bodyPr vertOverflow="clip" horzOverflow="clip" lIns="91440" tIns="91440" rIns="91440" bIns="91440" rtlCol="0" anchor="ctr"/>
        <a:lstStyle/>
        <a:p>
          <a:pPr eaLnBrk="1" fontAlgn="auto" latinLnBrk="0" hangingPunct="1"/>
          <a:r>
            <a:rPr lang="ru-RU" sz="105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Выберите свою форму получения образования, специальность, вид</a:t>
          </a:r>
          <a:endParaRPr lang="ru-RU" sz="1050">
            <a:solidFill>
              <a:schemeClr val="tx1"/>
            </a:solidFill>
            <a:effectLst/>
          </a:endParaRPr>
        </a:p>
      </xdr:txBody>
    </xdr:sp>
    <xdr:clientData fPrintsWithSheet="0"/>
  </xdr:twoCellAnchor>
  <xdr:twoCellAnchor>
    <xdr:from>
      <xdr:col>7</xdr:col>
      <xdr:colOff>409575</xdr:colOff>
      <xdr:row>11</xdr:row>
      <xdr:rowOff>38100</xdr:rowOff>
    </xdr:from>
    <xdr:to>
      <xdr:col>11</xdr:col>
      <xdr:colOff>209551</xdr:colOff>
      <xdr:row>30</xdr:row>
      <xdr:rowOff>66676</xdr:rowOff>
    </xdr:to>
    <xdr:sp macro="" textlink="">
      <xdr:nvSpPr>
        <xdr:cNvPr id="4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7753350" y="2657475"/>
          <a:ext cx="2628901" cy="3105151"/>
        </a:xfrm>
        <a:prstGeom prst="wedgeRectCallout">
          <a:avLst>
            <a:gd name="adj1" fmla="val -61979"/>
            <a:gd name="adj2" fmla="val -22206"/>
          </a:avLst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lIns="91440" tIns="91440" rIns="91440" bIns="91440" rtlCol="0" anchor="ctr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Чтобы </a:t>
          </a:r>
          <a:r>
            <a:rPr lang="ru-RU" sz="14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данные отчета. щелкните на любом месте таблицы и правой кнопкой мыши выберите команду</a:t>
          </a:r>
          <a:r>
            <a:rPr lang="en-US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en-US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.</a:t>
          </a:r>
          <a:endParaRPr lang="ru-RU" sz="1400" b="0" i="0" baseline="0">
            <a:effectLst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Данные из листа "База данных".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 Если У Вас не обновляется: Анализ-Источник данных-база (написать на вкладке Выбрать таблицу или диапазон - </a:t>
          </a:r>
          <a:r>
            <a:rPr lang="ru-RU" sz="1400" b="0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база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)-ОК</a:t>
          </a:r>
          <a:endParaRPr lang="ru-RU" sz="1400" b="0" i="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 fPrintsWithSheet="0"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0</xdr:row>
      <xdr:rowOff>47625</xdr:rowOff>
    </xdr:from>
    <xdr:to>
      <xdr:col>8</xdr:col>
      <xdr:colOff>156349</xdr:colOff>
      <xdr:row>2</xdr:row>
      <xdr:rowOff>34925</xdr:rowOff>
    </xdr:to>
    <xdr:sp macro="" textlink="">
      <xdr:nvSpPr>
        <xdr:cNvPr id="2" name="Список курсов" descr="&quot;&quot;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7458075" y="47625"/>
          <a:ext cx="1175524" cy="349250"/>
        </a:xfrm>
        <a:prstGeom prst="round2SameRect">
          <a:avLst/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200" b="1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2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Содержание</a:t>
          </a:r>
        </a:p>
      </xdr:txBody>
    </xdr:sp>
    <xdr:clientData fPrintsWithSheet="0"/>
  </xdr:twoCellAnchor>
  <xdr:twoCellAnchor>
    <xdr:from>
      <xdr:col>2</xdr:col>
      <xdr:colOff>352425</xdr:colOff>
      <xdr:row>5</xdr:row>
      <xdr:rowOff>161925</xdr:rowOff>
    </xdr:from>
    <xdr:to>
      <xdr:col>4</xdr:col>
      <xdr:colOff>781050</xdr:colOff>
      <xdr:row>9</xdr:row>
      <xdr:rowOff>104774</xdr:rowOff>
    </xdr:to>
    <xdr:sp macro="" textlink="">
      <xdr:nvSpPr>
        <xdr:cNvPr id="3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3286125" y="1123950"/>
          <a:ext cx="2352675" cy="628649"/>
        </a:xfrm>
        <a:prstGeom prst="wedgeRectCallout">
          <a:avLst>
            <a:gd name="adj1" fmla="val -61979"/>
            <a:gd name="adj2" fmla="val -22206"/>
          </a:avLst>
        </a:prstGeom>
        <a:solidFill>
          <a:srgbClr val="FFFFFF"/>
        </a:solidFill>
        <a:ln w="38100" cap="flat" cmpd="sng" algn="ctr">
          <a:solidFill>
            <a:schemeClr val="accent2">
              <a:lumMod val="60000"/>
              <a:lumOff val="40000"/>
            </a:schemeClr>
          </a:solidFill>
          <a:prstDash val="solid"/>
        </a:ln>
        <a:effectLst/>
      </xdr:spPr>
      <xdr:txBody>
        <a:bodyPr vertOverflow="clip" horzOverflow="clip" lIns="91440" tIns="91440" rIns="91440" bIns="91440" rtlCol="0" anchor="ctr"/>
        <a:lstStyle/>
        <a:p>
          <a:pPr eaLnBrk="1" fontAlgn="auto" latinLnBrk="0" hangingPunct="1"/>
          <a:r>
            <a:rPr lang="ru-RU" sz="105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Выберите свою форму получения образования, специальность, вид</a:t>
          </a:r>
          <a:endParaRPr lang="ru-RU" sz="1050">
            <a:solidFill>
              <a:schemeClr val="tx1"/>
            </a:solidFill>
            <a:effectLst/>
          </a:endParaRPr>
        </a:p>
      </xdr:txBody>
    </xdr:sp>
    <xdr:clientData fPrintsWithSheet="0"/>
  </xdr:twoCellAnchor>
  <xdr:twoCellAnchor>
    <xdr:from>
      <xdr:col>7</xdr:col>
      <xdr:colOff>333375</xdr:colOff>
      <xdr:row>11</xdr:row>
      <xdr:rowOff>85725</xdr:rowOff>
    </xdr:from>
    <xdr:to>
      <xdr:col>11</xdr:col>
      <xdr:colOff>133351</xdr:colOff>
      <xdr:row>30</xdr:row>
      <xdr:rowOff>114301</xdr:rowOff>
    </xdr:to>
    <xdr:sp macro="" textlink="">
      <xdr:nvSpPr>
        <xdr:cNvPr id="4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8115300" y="2219325"/>
          <a:ext cx="2628901" cy="3105151"/>
        </a:xfrm>
        <a:prstGeom prst="wedgeRectCallout">
          <a:avLst>
            <a:gd name="adj1" fmla="val -61979"/>
            <a:gd name="adj2" fmla="val -22206"/>
          </a:avLst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lIns="91440" tIns="91440" rIns="91440" bIns="91440" rtlCol="0" anchor="ctr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Чтобы </a:t>
          </a:r>
          <a:r>
            <a:rPr lang="ru-RU" sz="14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данные отчета. щелкните на любом месте таблицы и правой кнопкой мыши выберите команду</a:t>
          </a:r>
          <a:r>
            <a:rPr lang="en-US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en-US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.</a:t>
          </a:r>
          <a:endParaRPr lang="ru-RU" sz="1400" b="0" i="0" baseline="0">
            <a:effectLst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Данные из листа "База данных".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 Если У Вас не обновляется: Анализ-Источник данных-база (написать на вкладке Выбрать таблицу или диапазон - </a:t>
          </a:r>
          <a:r>
            <a:rPr lang="ru-RU" sz="1400" b="0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база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)-ОК</a:t>
          </a:r>
          <a:endParaRPr lang="ru-RU" sz="1400" b="0" i="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 fPrintsWithSheet="0"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57149</xdr:colOff>
      <xdr:row>0</xdr:row>
      <xdr:rowOff>114300</xdr:rowOff>
    </xdr:from>
    <xdr:to>
      <xdr:col>4</xdr:col>
      <xdr:colOff>170636</xdr:colOff>
      <xdr:row>1</xdr:row>
      <xdr:rowOff>111125</xdr:rowOff>
    </xdr:to>
    <xdr:sp macro="" textlink="">
      <xdr:nvSpPr>
        <xdr:cNvPr id="2" name="Список курсов" descr="&quot;&quot;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SpPr/>
      </xdr:nvSpPr>
      <xdr:spPr>
        <a:xfrm>
          <a:off x="6391274" y="114300"/>
          <a:ext cx="1332687" cy="339725"/>
        </a:xfrm>
        <a:prstGeom prst="round2SameRect">
          <a:avLst/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200" b="1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2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Содержание</a:t>
          </a:r>
        </a:p>
      </xdr:txBody>
    </xdr:sp>
    <xdr:clientData fPrintsWithSheet="0"/>
  </xdr:twoCellAnchor>
  <xdr:twoCellAnchor>
    <xdr:from>
      <xdr:col>3</xdr:col>
      <xdr:colOff>533400</xdr:colOff>
      <xdr:row>7</xdr:row>
      <xdr:rowOff>38100</xdr:rowOff>
    </xdr:from>
    <xdr:to>
      <xdr:col>4</xdr:col>
      <xdr:colOff>1943101</xdr:colOff>
      <xdr:row>26</xdr:row>
      <xdr:rowOff>66676</xdr:rowOff>
    </xdr:to>
    <xdr:sp macro="" textlink="">
      <xdr:nvSpPr>
        <xdr:cNvPr id="3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/>
      </xdr:nvSpPr>
      <xdr:spPr>
        <a:xfrm>
          <a:off x="7096125" y="2495550"/>
          <a:ext cx="2628901" cy="3105151"/>
        </a:xfrm>
        <a:prstGeom prst="wedgeRectCallout">
          <a:avLst>
            <a:gd name="adj1" fmla="val -61979"/>
            <a:gd name="adj2" fmla="val -22206"/>
          </a:avLst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lIns="91440" tIns="91440" rIns="91440" bIns="91440" rtlCol="0" anchor="ctr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Чтобы </a:t>
          </a:r>
          <a:r>
            <a:rPr lang="ru-RU" sz="14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данные отчета. щелкните на любом месте таблицы и правой кнопкой мыши выберите команду</a:t>
          </a:r>
          <a:r>
            <a:rPr lang="en-US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en-US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.</a:t>
          </a:r>
          <a:endParaRPr lang="ru-RU" sz="1400" b="0" i="0" baseline="0">
            <a:effectLst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Данные из листа "База данных".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 Если У Вас не обновляется: Анализ-Источник данных-база (написать на вкладке Выбрать таблицу или диапазон - </a:t>
          </a:r>
          <a:r>
            <a:rPr lang="ru-RU" sz="1400" b="0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база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)-ОК</a:t>
          </a:r>
          <a:endParaRPr lang="ru-RU" sz="1400" b="0" i="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 fPrintsWithSheet="0"/>
  </xdr:twoCellAnchor>
  <xdr:twoCellAnchor>
    <xdr:from>
      <xdr:col>3</xdr:col>
      <xdr:colOff>904875</xdr:colOff>
      <xdr:row>130</xdr:row>
      <xdr:rowOff>114300</xdr:rowOff>
    </xdr:from>
    <xdr:to>
      <xdr:col>5</xdr:col>
      <xdr:colOff>180976</xdr:colOff>
      <xdr:row>149</xdr:row>
      <xdr:rowOff>142876</xdr:rowOff>
    </xdr:to>
    <xdr:sp macro="" textlink="">
      <xdr:nvSpPr>
        <xdr:cNvPr id="4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/>
      </xdr:nvSpPr>
      <xdr:spPr>
        <a:xfrm>
          <a:off x="6648450" y="22488525"/>
          <a:ext cx="2628901" cy="3105151"/>
        </a:xfrm>
        <a:prstGeom prst="wedgeRectCallout">
          <a:avLst>
            <a:gd name="adj1" fmla="val -61979"/>
            <a:gd name="adj2" fmla="val -22206"/>
          </a:avLst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lIns="91440" tIns="91440" rIns="91440" bIns="91440" rtlCol="0" anchor="ctr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Чтобы </a:t>
          </a:r>
          <a:r>
            <a:rPr lang="ru-RU" sz="14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данные отчета. щелкните на любом месте таблицы и правой кнопкой мыши выберите команду</a:t>
          </a:r>
          <a:r>
            <a:rPr lang="en-US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en-US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.</a:t>
          </a:r>
          <a:endParaRPr lang="ru-RU" sz="1400" b="0" i="0" baseline="0">
            <a:effectLst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Данные из листа "База данных".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 Если У Вас не обновляется: Анализ-Источник данных-база (написать на вкладке Выбрать таблицу или диапазон - </a:t>
          </a:r>
          <a:r>
            <a:rPr lang="ru-RU" sz="1400" b="0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база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)-ОК</a:t>
          </a:r>
          <a:endParaRPr lang="ru-RU" sz="1400" b="0" i="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 fPrintsWithSheet="0"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1</xdr:row>
      <xdr:rowOff>28575</xdr:rowOff>
    </xdr:from>
    <xdr:to>
      <xdr:col>3</xdr:col>
      <xdr:colOff>133350</xdr:colOff>
      <xdr:row>3</xdr:row>
      <xdr:rowOff>19050</xdr:rowOff>
    </xdr:to>
    <xdr:sp macro="" textlink="">
      <xdr:nvSpPr>
        <xdr:cNvPr id="4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1952625" y="323850"/>
          <a:ext cx="1866900" cy="314325"/>
        </a:xfrm>
        <a:prstGeom prst="wedgeRectCallout">
          <a:avLst>
            <a:gd name="adj1" fmla="val -61979"/>
            <a:gd name="adj2" fmla="val -22206"/>
          </a:avLst>
        </a:prstGeom>
        <a:solidFill>
          <a:srgbClr val="FFFFFF"/>
        </a:solidFill>
        <a:ln w="38100" cap="flat" cmpd="sng" algn="ctr">
          <a:solidFill>
            <a:schemeClr val="accent2">
              <a:lumMod val="60000"/>
              <a:lumOff val="40000"/>
            </a:schemeClr>
          </a:solidFill>
          <a:prstDash val="solid"/>
        </a:ln>
        <a:effectLst/>
      </xdr:spPr>
      <xdr:txBody>
        <a:bodyPr vertOverflow="clip" horzOverflow="clip" lIns="91440" tIns="91440" rIns="91440" bIns="91440" rtlCol="0" anchor="ctr"/>
        <a:lstStyle/>
        <a:p>
          <a:pPr eaLnBrk="1" fontAlgn="auto" latinLnBrk="0" hangingPunct="1"/>
          <a:r>
            <a:rPr lang="ru-RU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Выберите отделение</a:t>
          </a:r>
          <a:endParaRPr lang="ru-RU" sz="1400">
            <a:solidFill>
              <a:schemeClr val="tx1"/>
            </a:solidFill>
            <a:effectLst/>
          </a:endParaRPr>
        </a:p>
      </xdr:txBody>
    </xdr:sp>
    <xdr:clientData fPrintsWithSheet="0"/>
  </xdr:twoCellAnchor>
  <xdr:twoCellAnchor>
    <xdr:from>
      <xdr:col>5</xdr:col>
      <xdr:colOff>28575</xdr:colOff>
      <xdr:row>0</xdr:row>
      <xdr:rowOff>266700</xdr:rowOff>
    </xdr:from>
    <xdr:to>
      <xdr:col>6</xdr:col>
      <xdr:colOff>594499</xdr:colOff>
      <xdr:row>2</xdr:row>
      <xdr:rowOff>158750</xdr:rowOff>
    </xdr:to>
    <xdr:sp macro="" textlink="">
      <xdr:nvSpPr>
        <xdr:cNvPr id="5" name="Список курсов" descr="&quot;&quot;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5934075" y="266700"/>
          <a:ext cx="1175524" cy="349250"/>
        </a:xfrm>
        <a:prstGeom prst="round2SameRect">
          <a:avLst/>
        </a:prstGeom>
        <a:ln>
          <a:solidFill>
            <a:schemeClr val="accent2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200" b="1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2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Содержание</a:t>
          </a:r>
        </a:p>
      </xdr:txBody>
    </xdr:sp>
    <xdr:clientData fPrintsWithSheet="0"/>
  </xdr:twoCellAnchor>
  <xdr:twoCellAnchor>
    <xdr:from>
      <xdr:col>5</xdr:col>
      <xdr:colOff>28575</xdr:colOff>
      <xdr:row>5</xdr:row>
      <xdr:rowOff>123825</xdr:rowOff>
    </xdr:from>
    <xdr:to>
      <xdr:col>9</xdr:col>
      <xdr:colOff>219076</xdr:colOff>
      <xdr:row>24</xdr:row>
      <xdr:rowOff>152401</xdr:rowOff>
    </xdr:to>
    <xdr:sp macro="" textlink="">
      <xdr:nvSpPr>
        <xdr:cNvPr id="7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/>
      </xdr:nvSpPr>
      <xdr:spPr>
        <a:xfrm>
          <a:off x="5934075" y="1066800"/>
          <a:ext cx="2628901" cy="3105151"/>
        </a:xfrm>
        <a:prstGeom prst="wedgeRectCallout">
          <a:avLst>
            <a:gd name="adj1" fmla="val -61979"/>
            <a:gd name="adj2" fmla="val -22206"/>
          </a:avLst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lIns="91440" tIns="91440" rIns="91440" bIns="91440" rtlCol="0" anchor="ctr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Чтобы </a:t>
          </a:r>
          <a:r>
            <a:rPr lang="ru-RU" sz="14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данные отчета. щелкните на любом месте таблицы и правой кнопкой мыши выберите команду</a:t>
          </a:r>
          <a:r>
            <a:rPr lang="en-US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en-US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.</a:t>
          </a:r>
          <a:endParaRPr lang="ru-RU" sz="1400" b="0" i="0" baseline="0">
            <a:effectLst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Данные из листа "База данных".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 Если У Вас не обновляется: Анализ-Источник данных-база (написать на вкладке Выбрать таблицу или диапазон - </a:t>
          </a:r>
          <a:r>
            <a:rPr lang="ru-RU" sz="1400" b="0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база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)-ОК</a:t>
          </a:r>
          <a:endParaRPr lang="ru-RU" sz="1400" b="0" i="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 fPrintsWithSheet="0"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38099</xdr:colOff>
      <xdr:row>4</xdr:row>
      <xdr:rowOff>28574</xdr:rowOff>
    </xdr:from>
    <xdr:to>
      <xdr:col>12</xdr:col>
      <xdr:colOff>228600</xdr:colOff>
      <xdr:row>20</xdr:row>
      <xdr:rowOff>85725</xdr:rowOff>
    </xdr:to>
    <xdr:sp macro="" textlink="">
      <xdr:nvSpPr>
        <xdr:cNvPr id="2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SpPr/>
      </xdr:nvSpPr>
      <xdr:spPr>
        <a:xfrm>
          <a:off x="7077074" y="1000124"/>
          <a:ext cx="2628901" cy="3105151"/>
        </a:xfrm>
        <a:prstGeom prst="wedgeRectCallout">
          <a:avLst>
            <a:gd name="adj1" fmla="val -61979"/>
            <a:gd name="adj2" fmla="val -22206"/>
          </a:avLst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lIns="91440" tIns="91440" rIns="91440" bIns="91440" rtlCol="0" anchor="ctr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Чтобы </a:t>
          </a:r>
          <a:r>
            <a:rPr lang="ru-RU" sz="14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данные отчета. щелкните на любом месте таблицы и правой кнопкой мыши выберите команду</a:t>
          </a:r>
          <a:r>
            <a:rPr lang="en-US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en-US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.</a:t>
          </a:r>
          <a:endParaRPr lang="ru-RU" sz="1400" b="0" i="0" baseline="0">
            <a:effectLst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Данные из листа "База данных".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 Если У Вас не обновляется: Анализ-Источник данных-база (написать на вкладке Выбрать таблицу или диапазон - </a:t>
          </a:r>
          <a:r>
            <a:rPr lang="ru-RU" sz="1400" b="0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база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)-ОК</a:t>
          </a:r>
          <a:endParaRPr lang="ru-RU" sz="1400" b="0" i="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 fPrintsWithSheet="0"/>
  </xdr:twoCellAnchor>
  <xdr:twoCellAnchor>
    <xdr:from>
      <xdr:col>8</xdr:col>
      <xdr:colOff>95250</xdr:colOff>
      <xdr:row>1</xdr:row>
      <xdr:rowOff>85725</xdr:rowOff>
    </xdr:from>
    <xdr:to>
      <xdr:col>10</xdr:col>
      <xdr:colOff>51574</xdr:colOff>
      <xdr:row>2</xdr:row>
      <xdr:rowOff>139700</xdr:rowOff>
    </xdr:to>
    <xdr:sp macro="" textlink="">
      <xdr:nvSpPr>
        <xdr:cNvPr id="3" name="Список курсов" descr="&quot;&quot;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7134225" y="381000"/>
          <a:ext cx="1175524" cy="349250"/>
        </a:xfrm>
        <a:prstGeom prst="round2SameRect">
          <a:avLst/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200" b="1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2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Содержание</a:t>
          </a:r>
        </a:p>
      </xdr:txBody>
    </xdr:sp>
    <xdr:clientData fPrintsWithSheet="0"/>
  </xdr:twoCellAnchor>
  <xdr:twoCellAnchor>
    <xdr:from>
      <xdr:col>2</xdr:col>
      <xdr:colOff>504825</xdr:colOff>
      <xdr:row>1</xdr:row>
      <xdr:rowOff>76200</xdr:rowOff>
    </xdr:from>
    <xdr:to>
      <xdr:col>4</xdr:col>
      <xdr:colOff>571500</xdr:colOff>
      <xdr:row>2</xdr:row>
      <xdr:rowOff>95250</xdr:rowOff>
    </xdr:to>
    <xdr:sp macro="" textlink="">
      <xdr:nvSpPr>
        <xdr:cNvPr id="4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2390775" y="371475"/>
          <a:ext cx="1866900" cy="314325"/>
        </a:xfrm>
        <a:prstGeom prst="wedgeRectCallout">
          <a:avLst>
            <a:gd name="adj1" fmla="val -61979"/>
            <a:gd name="adj2" fmla="val -22206"/>
          </a:avLst>
        </a:prstGeom>
        <a:solidFill>
          <a:srgbClr val="FFFFFF"/>
        </a:solidFill>
        <a:ln w="38100" cap="flat" cmpd="sng" algn="ctr">
          <a:solidFill>
            <a:schemeClr val="accent2">
              <a:lumMod val="60000"/>
              <a:lumOff val="40000"/>
            </a:schemeClr>
          </a:solidFill>
          <a:prstDash val="solid"/>
        </a:ln>
        <a:effectLst/>
      </xdr:spPr>
      <xdr:txBody>
        <a:bodyPr vertOverflow="clip" horzOverflow="clip" lIns="91440" tIns="91440" rIns="91440" bIns="91440" rtlCol="0" anchor="ctr"/>
        <a:lstStyle/>
        <a:p>
          <a:pPr eaLnBrk="1" fontAlgn="auto" latinLnBrk="0" hangingPunct="1"/>
          <a:r>
            <a:rPr lang="ru-RU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Выберите отделение</a:t>
          </a:r>
          <a:endParaRPr lang="ru-RU" sz="1400">
            <a:solidFill>
              <a:schemeClr val="tx1"/>
            </a:solidFill>
            <a:effectLst/>
          </a:endParaRPr>
        </a:p>
      </xdr:txBody>
    </xdr:sp>
    <xdr:clientData fPrintsWithSheet="0"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1</xdr:row>
      <xdr:rowOff>104775</xdr:rowOff>
    </xdr:from>
    <xdr:to>
      <xdr:col>9</xdr:col>
      <xdr:colOff>604024</xdr:colOff>
      <xdr:row>2</xdr:row>
      <xdr:rowOff>158750</xdr:rowOff>
    </xdr:to>
    <xdr:sp macro="" textlink="">
      <xdr:nvSpPr>
        <xdr:cNvPr id="3" name="Список курсов" descr="&quot;&quot;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/>
      </xdr:nvSpPr>
      <xdr:spPr>
        <a:xfrm>
          <a:off x="7096125" y="400050"/>
          <a:ext cx="1175524" cy="349250"/>
        </a:xfrm>
        <a:prstGeom prst="round2SameRect">
          <a:avLst/>
        </a:prstGeom>
        <a:ln>
          <a:solidFill>
            <a:schemeClr val="accent2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200" b="1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2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Содержание</a:t>
          </a:r>
        </a:p>
      </xdr:txBody>
    </xdr:sp>
    <xdr:clientData fPrintsWithSheet="0"/>
  </xdr:twoCellAnchor>
  <xdr:twoCellAnchor>
    <xdr:from>
      <xdr:col>8</xdr:col>
      <xdr:colOff>0</xdr:colOff>
      <xdr:row>4</xdr:row>
      <xdr:rowOff>28575</xdr:rowOff>
    </xdr:from>
    <xdr:to>
      <xdr:col>12</xdr:col>
      <xdr:colOff>190501</xdr:colOff>
      <xdr:row>18</xdr:row>
      <xdr:rowOff>9526</xdr:rowOff>
    </xdr:to>
    <xdr:sp macro="" textlink="">
      <xdr:nvSpPr>
        <xdr:cNvPr id="4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/>
      </xdr:nvSpPr>
      <xdr:spPr>
        <a:xfrm>
          <a:off x="7058025" y="704850"/>
          <a:ext cx="2628901" cy="3105151"/>
        </a:xfrm>
        <a:prstGeom prst="wedgeRectCallout">
          <a:avLst>
            <a:gd name="adj1" fmla="val -61979"/>
            <a:gd name="adj2" fmla="val -22206"/>
          </a:avLst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lIns="91440" tIns="91440" rIns="91440" bIns="91440" rtlCol="0" anchor="ctr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Чтобы </a:t>
          </a:r>
          <a:r>
            <a:rPr lang="ru-RU" sz="14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данные отчета. щелкните на любом месте таблицы и правой кнопкой мыши выберите команду</a:t>
          </a:r>
          <a:r>
            <a:rPr lang="en-US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en-US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.</a:t>
          </a:r>
          <a:endParaRPr lang="ru-RU" sz="1400" b="0" i="0" baseline="0">
            <a:effectLst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Данные из листа "База данных".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 Если У Вас не обновляется: Анализ-Источник данных-база (написать на вкладке Выбрать таблицу или диапазон - </a:t>
          </a:r>
          <a:r>
            <a:rPr lang="ru-RU" sz="1400" b="0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база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)-ОК</a:t>
          </a:r>
          <a:endParaRPr lang="ru-RU" sz="1400" b="0" i="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 fPrintsWithSheet="0"/>
  </xdr:twoCellAnchor>
  <xdr:twoCellAnchor>
    <xdr:from>
      <xdr:col>2</xdr:col>
      <xdr:colOff>257175</xdr:colOff>
      <xdr:row>2</xdr:row>
      <xdr:rowOff>0</xdr:rowOff>
    </xdr:from>
    <xdr:to>
      <xdr:col>4</xdr:col>
      <xdr:colOff>323850</xdr:colOff>
      <xdr:row>3</xdr:row>
      <xdr:rowOff>123825</xdr:rowOff>
    </xdr:to>
    <xdr:sp macro="" textlink="">
      <xdr:nvSpPr>
        <xdr:cNvPr id="6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1971675" y="295275"/>
          <a:ext cx="1866900" cy="314325"/>
        </a:xfrm>
        <a:prstGeom prst="wedgeRectCallout">
          <a:avLst>
            <a:gd name="adj1" fmla="val -61979"/>
            <a:gd name="adj2" fmla="val -22206"/>
          </a:avLst>
        </a:prstGeom>
        <a:solidFill>
          <a:srgbClr val="FFFFFF"/>
        </a:solidFill>
        <a:ln w="38100" cap="flat" cmpd="sng" algn="ctr">
          <a:solidFill>
            <a:schemeClr val="accent2">
              <a:lumMod val="60000"/>
              <a:lumOff val="40000"/>
            </a:schemeClr>
          </a:solidFill>
          <a:prstDash val="solid"/>
        </a:ln>
        <a:effectLst/>
      </xdr:spPr>
      <xdr:txBody>
        <a:bodyPr vertOverflow="clip" horzOverflow="clip" lIns="91440" tIns="91440" rIns="91440" bIns="91440" rtlCol="0" anchor="ctr"/>
        <a:lstStyle/>
        <a:p>
          <a:pPr eaLnBrk="1" fontAlgn="auto" latinLnBrk="0" hangingPunct="1"/>
          <a:r>
            <a:rPr lang="ru-RU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Выберите отделение</a:t>
          </a:r>
          <a:endParaRPr lang="ru-RU" sz="1400">
            <a:solidFill>
              <a:schemeClr val="tx1"/>
            </a:solidFill>
            <a:effectLst/>
          </a:endParaRPr>
        </a:p>
      </xdr:txBody>
    </xdr:sp>
    <xdr:clientData fPrintsWithSheet="0"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1</xdr:row>
      <xdr:rowOff>95250</xdr:rowOff>
    </xdr:from>
    <xdr:to>
      <xdr:col>6</xdr:col>
      <xdr:colOff>594499</xdr:colOff>
      <xdr:row>3</xdr:row>
      <xdr:rowOff>120650</xdr:rowOff>
    </xdr:to>
    <xdr:sp macro="" textlink="">
      <xdr:nvSpPr>
        <xdr:cNvPr id="4" name="Список курсов" descr="&quot;&quot;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5924550" y="390525"/>
          <a:ext cx="1175524" cy="349250"/>
        </a:xfrm>
        <a:prstGeom prst="round2SameRect">
          <a:avLst/>
        </a:prstGeom>
        <a:ln>
          <a:solidFill>
            <a:schemeClr val="accent2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200" b="1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2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Содержание</a:t>
          </a:r>
        </a:p>
      </xdr:txBody>
    </xdr:sp>
    <xdr:clientData fPrintsWithSheet="0"/>
  </xdr:twoCellAnchor>
  <xdr:twoCellAnchor>
    <xdr:from>
      <xdr:col>5</xdr:col>
      <xdr:colOff>0</xdr:colOff>
      <xdr:row>5</xdr:row>
      <xdr:rowOff>0</xdr:rowOff>
    </xdr:from>
    <xdr:to>
      <xdr:col>9</xdr:col>
      <xdr:colOff>190501</xdr:colOff>
      <xdr:row>21</xdr:row>
      <xdr:rowOff>57151</xdr:rowOff>
    </xdr:to>
    <xdr:sp macro="" textlink="">
      <xdr:nvSpPr>
        <xdr:cNvPr id="5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/>
      </xdr:nvSpPr>
      <xdr:spPr>
        <a:xfrm>
          <a:off x="5895975" y="1114425"/>
          <a:ext cx="2628901" cy="3105151"/>
        </a:xfrm>
        <a:prstGeom prst="wedgeRectCallout">
          <a:avLst>
            <a:gd name="adj1" fmla="val -61979"/>
            <a:gd name="adj2" fmla="val -22206"/>
          </a:avLst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lIns="91440" tIns="91440" rIns="91440" bIns="91440" rtlCol="0" anchor="ctr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Чтобы </a:t>
          </a:r>
          <a:r>
            <a:rPr lang="ru-RU" sz="14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данные отчета. щелкните на любом месте таблицы и правой кнопкой мыши выберите команду</a:t>
          </a:r>
          <a:r>
            <a:rPr lang="en-US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en-US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.</a:t>
          </a:r>
          <a:endParaRPr lang="ru-RU" sz="1400" b="0" i="0" baseline="0">
            <a:effectLst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Данные из листа "База данных".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 Если У Вас не обновляется: Анализ-Источник данных-база (написать на вкладке Выбрать таблицу или диапазон - </a:t>
          </a:r>
          <a:r>
            <a:rPr lang="ru-RU" sz="1400" b="0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база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)-ОК</a:t>
          </a:r>
          <a:endParaRPr lang="ru-RU" sz="1400" b="0" i="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 fPrintsWithSheet="0"/>
  </xdr:twoCellAnchor>
  <xdr:twoCellAnchor>
    <xdr:from>
      <xdr:col>2</xdr:col>
      <xdr:colOff>371475</xdr:colOff>
      <xdr:row>59</xdr:row>
      <xdr:rowOff>28575</xdr:rowOff>
    </xdr:from>
    <xdr:to>
      <xdr:col>4</xdr:col>
      <xdr:colOff>66675</xdr:colOff>
      <xdr:row>61</xdr:row>
      <xdr:rowOff>19050</xdr:rowOff>
    </xdr:to>
    <xdr:sp macro="" textlink="">
      <xdr:nvSpPr>
        <xdr:cNvPr id="6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/>
      </xdr:nvSpPr>
      <xdr:spPr>
        <a:xfrm>
          <a:off x="3076575" y="12420600"/>
          <a:ext cx="1866900" cy="314325"/>
        </a:xfrm>
        <a:prstGeom prst="wedgeRectCallout">
          <a:avLst>
            <a:gd name="adj1" fmla="val -61979"/>
            <a:gd name="adj2" fmla="val -22206"/>
          </a:avLst>
        </a:prstGeom>
        <a:solidFill>
          <a:srgbClr val="FFFFFF"/>
        </a:solidFill>
        <a:ln w="38100" cap="flat" cmpd="sng" algn="ctr">
          <a:solidFill>
            <a:schemeClr val="accent2">
              <a:lumMod val="60000"/>
              <a:lumOff val="40000"/>
            </a:schemeClr>
          </a:solidFill>
          <a:prstDash val="solid"/>
        </a:ln>
        <a:effectLst/>
      </xdr:spPr>
      <xdr:txBody>
        <a:bodyPr vertOverflow="clip" horzOverflow="clip" lIns="91440" tIns="91440" rIns="91440" bIns="91440" rtlCol="0" anchor="ctr"/>
        <a:lstStyle/>
        <a:p>
          <a:pPr eaLnBrk="1" fontAlgn="auto" latinLnBrk="0" hangingPunct="1"/>
          <a:r>
            <a:rPr lang="ru-RU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Выберите отделение</a:t>
          </a:r>
          <a:endParaRPr lang="ru-RU" sz="1400">
            <a:solidFill>
              <a:schemeClr val="tx1"/>
            </a:solidFill>
            <a:effectLst/>
          </a:endParaRPr>
        </a:p>
      </xdr:txBody>
    </xdr:sp>
    <xdr:clientData fPrintsWithSheet="0"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0</xdr:row>
      <xdr:rowOff>76200</xdr:rowOff>
    </xdr:from>
    <xdr:to>
      <xdr:col>8</xdr:col>
      <xdr:colOff>575449</xdr:colOff>
      <xdr:row>0</xdr:row>
      <xdr:rowOff>425450</xdr:rowOff>
    </xdr:to>
    <xdr:sp macro="" textlink="">
      <xdr:nvSpPr>
        <xdr:cNvPr id="4" name="Список курсов" descr="&quot;&quot;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/>
      </xdr:nvSpPr>
      <xdr:spPr>
        <a:xfrm>
          <a:off x="6315075" y="76200"/>
          <a:ext cx="1175524" cy="349250"/>
        </a:xfrm>
        <a:prstGeom prst="round2SameRect">
          <a:avLst/>
        </a:prstGeom>
        <a:ln>
          <a:solidFill>
            <a:schemeClr val="accent2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200" b="1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2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Содержание</a:t>
          </a:r>
        </a:p>
      </xdr:txBody>
    </xdr:sp>
    <xdr:clientData fPrintsWithSheet="0"/>
  </xdr:twoCellAnchor>
  <xdr:twoCellAnchor>
    <xdr:from>
      <xdr:col>2</xdr:col>
      <xdr:colOff>485775</xdr:colOff>
      <xdr:row>26</xdr:row>
      <xdr:rowOff>57150</xdr:rowOff>
    </xdr:from>
    <xdr:to>
      <xdr:col>4</xdr:col>
      <xdr:colOff>847725</xdr:colOff>
      <xdr:row>27</xdr:row>
      <xdr:rowOff>180975</xdr:rowOff>
    </xdr:to>
    <xdr:sp macro="" textlink="">
      <xdr:nvSpPr>
        <xdr:cNvPr id="5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SpPr/>
      </xdr:nvSpPr>
      <xdr:spPr>
        <a:xfrm>
          <a:off x="3048000" y="6429375"/>
          <a:ext cx="1866900" cy="314325"/>
        </a:xfrm>
        <a:prstGeom prst="wedgeRectCallout">
          <a:avLst>
            <a:gd name="adj1" fmla="val -61979"/>
            <a:gd name="adj2" fmla="val -22206"/>
          </a:avLst>
        </a:prstGeom>
        <a:solidFill>
          <a:srgbClr val="FFFFFF"/>
        </a:solidFill>
        <a:ln w="38100" cap="flat" cmpd="sng" algn="ctr">
          <a:solidFill>
            <a:schemeClr val="accent2">
              <a:lumMod val="60000"/>
              <a:lumOff val="40000"/>
            </a:schemeClr>
          </a:solidFill>
          <a:prstDash val="solid"/>
        </a:ln>
        <a:effectLst/>
      </xdr:spPr>
      <xdr:txBody>
        <a:bodyPr vertOverflow="clip" horzOverflow="clip" lIns="91440" tIns="91440" rIns="91440" bIns="91440" rtlCol="0" anchor="ctr"/>
        <a:lstStyle/>
        <a:p>
          <a:pPr eaLnBrk="1" fontAlgn="auto" latinLnBrk="0" hangingPunct="1"/>
          <a:r>
            <a:rPr lang="ru-RU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Выберите отделение</a:t>
          </a:r>
          <a:endParaRPr lang="ru-RU" sz="1400">
            <a:solidFill>
              <a:schemeClr val="tx1"/>
            </a:solidFill>
            <a:effectLst/>
          </a:endParaRPr>
        </a:p>
      </xdr:txBody>
    </xdr:sp>
    <xdr:clientData fPrintsWithSheet="0"/>
  </xdr:twoCellAnchor>
  <xdr:twoCellAnchor>
    <xdr:from>
      <xdr:col>2</xdr:col>
      <xdr:colOff>514350</xdr:colOff>
      <xdr:row>2</xdr:row>
      <xdr:rowOff>38100</xdr:rowOff>
    </xdr:from>
    <xdr:to>
      <xdr:col>4</xdr:col>
      <xdr:colOff>876300</xdr:colOff>
      <xdr:row>3</xdr:row>
      <xdr:rowOff>66675</xdr:rowOff>
    </xdr:to>
    <xdr:sp macro="" textlink="">
      <xdr:nvSpPr>
        <xdr:cNvPr id="8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/>
      </xdr:nvSpPr>
      <xdr:spPr>
        <a:xfrm>
          <a:off x="3076575" y="790575"/>
          <a:ext cx="1866900" cy="314325"/>
        </a:xfrm>
        <a:prstGeom prst="wedgeRectCallout">
          <a:avLst>
            <a:gd name="adj1" fmla="val -61979"/>
            <a:gd name="adj2" fmla="val -22206"/>
          </a:avLst>
        </a:prstGeom>
        <a:solidFill>
          <a:srgbClr val="FFFFFF"/>
        </a:solidFill>
        <a:ln w="38100" cap="flat" cmpd="sng" algn="ctr">
          <a:solidFill>
            <a:schemeClr val="accent2">
              <a:lumMod val="60000"/>
              <a:lumOff val="40000"/>
            </a:schemeClr>
          </a:solidFill>
          <a:prstDash val="solid"/>
        </a:ln>
        <a:effectLst/>
      </xdr:spPr>
      <xdr:txBody>
        <a:bodyPr vertOverflow="clip" horzOverflow="clip" lIns="91440" tIns="91440" rIns="91440" bIns="91440" rtlCol="0" anchor="ctr"/>
        <a:lstStyle/>
        <a:p>
          <a:pPr eaLnBrk="1" fontAlgn="auto" latinLnBrk="0" hangingPunct="1"/>
          <a:r>
            <a:rPr lang="ru-RU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Выберите отделение</a:t>
          </a:r>
          <a:endParaRPr lang="ru-RU" sz="1400">
            <a:solidFill>
              <a:schemeClr val="tx1"/>
            </a:solidFill>
            <a:effectLst/>
          </a:endParaRPr>
        </a:p>
      </xdr:txBody>
    </xdr:sp>
    <xdr:clientData fPrintsWithSheet="0"/>
  </xdr:twoCellAnchor>
  <xdr:twoCellAnchor>
    <xdr:from>
      <xdr:col>7</xdr:col>
      <xdr:colOff>0</xdr:colOff>
      <xdr:row>5</xdr:row>
      <xdr:rowOff>28575</xdr:rowOff>
    </xdr:from>
    <xdr:to>
      <xdr:col>11</xdr:col>
      <xdr:colOff>190501</xdr:colOff>
      <xdr:row>23</xdr:row>
      <xdr:rowOff>76201</xdr:rowOff>
    </xdr:to>
    <xdr:sp macro="" textlink="">
      <xdr:nvSpPr>
        <xdr:cNvPr id="7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6305550" y="1447800"/>
          <a:ext cx="2628901" cy="3105151"/>
        </a:xfrm>
        <a:prstGeom prst="wedgeRectCallout">
          <a:avLst>
            <a:gd name="adj1" fmla="val -61979"/>
            <a:gd name="adj2" fmla="val -22206"/>
          </a:avLst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lIns="91440" tIns="91440" rIns="91440" bIns="91440" rtlCol="0" anchor="ctr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Чтобы </a:t>
          </a:r>
          <a:r>
            <a:rPr lang="ru-RU" sz="14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данные отчета. щелкните на любом месте таблицы и правой кнопкой мыши выберите команду</a:t>
          </a:r>
          <a:r>
            <a:rPr lang="en-US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en-US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.</a:t>
          </a:r>
          <a:endParaRPr lang="ru-RU" sz="1400" b="0" i="0" baseline="0">
            <a:effectLst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Данные из листа "База данных".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 Если У Вас не обновляется: Анализ-Источник данных-база (написать на вкладке Выбрать таблицу или диапазон - </a:t>
          </a:r>
          <a:r>
            <a:rPr lang="ru-RU" sz="1400" b="0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база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)-ОК</a:t>
          </a:r>
          <a:endParaRPr lang="ru-RU" sz="1400" b="0" i="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 fPrintsWithSheet="0"/>
  </xdr:twoCellAnchor>
  <xdr:twoCellAnchor>
    <xdr:from>
      <xdr:col>2</xdr:col>
      <xdr:colOff>447675</xdr:colOff>
      <xdr:row>56</xdr:row>
      <xdr:rowOff>9525</xdr:rowOff>
    </xdr:from>
    <xdr:to>
      <xdr:col>4</xdr:col>
      <xdr:colOff>809625</xdr:colOff>
      <xdr:row>57</xdr:row>
      <xdr:rowOff>161925</xdr:rowOff>
    </xdr:to>
    <xdr:sp macro="" textlink="">
      <xdr:nvSpPr>
        <xdr:cNvPr id="9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1B00-000009000000}"/>
            </a:ext>
          </a:extLst>
        </xdr:cNvPr>
        <xdr:cNvSpPr/>
      </xdr:nvSpPr>
      <xdr:spPr>
        <a:xfrm>
          <a:off x="3009900" y="10639425"/>
          <a:ext cx="1866900" cy="314325"/>
        </a:xfrm>
        <a:prstGeom prst="wedgeRectCallout">
          <a:avLst>
            <a:gd name="adj1" fmla="val -61979"/>
            <a:gd name="adj2" fmla="val -22206"/>
          </a:avLst>
        </a:prstGeom>
        <a:solidFill>
          <a:srgbClr val="FFFFFF"/>
        </a:solidFill>
        <a:ln w="38100" cap="flat" cmpd="sng" algn="ctr">
          <a:solidFill>
            <a:schemeClr val="accent2">
              <a:lumMod val="60000"/>
              <a:lumOff val="40000"/>
            </a:schemeClr>
          </a:solidFill>
          <a:prstDash val="solid"/>
        </a:ln>
        <a:effectLst/>
      </xdr:spPr>
      <xdr:txBody>
        <a:bodyPr vertOverflow="clip" horzOverflow="clip" lIns="91440" tIns="91440" rIns="91440" bIns="91440" rtlCol="0" anchor="ctr"/>
        <a:lstStyle/>
        <a:p>
          <a:pPr eaLnBrk="1" fontAlgn="auto" latinLnBrk="0" hangingPunct="1"/>
          <a:r>
            <a:rPr lang="ru-RU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Выберите отделение</a:t>
          </a:r>
          <a:endParaRPr lang="ru-RU" sz="1400">
            <a:solidFill>
              <a:schemeClr val="tx1"/>
            </a:solidFill>
            <a:effectLst/>
          </a:endParaRPr>
        </a:p>
      </xdr:txBody>
    </xdr:sp>
    <xdr:clientData fPrintsWithSheet="0"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0</xdr:row>
      <xdr:rowOff>38100</xdr:rowOff>
    </xdr:from>
    <xdr:to>
      <xdr:col>6</xdr:col>
      <xdr:colOff>384949</xdr:colOff>
      <xdr:row>0</xdr:row>
      <xdr:rowOff>387350</xdr:rowOff>
    </xdr:to>
    <xdr:sp macro="" textlink="">
      <xdr:nvSpPr>
        <xdr:cNvPr id="3" name="Список курсов" descr="&quot;&quot;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/>
      </xdr:nvSpPr>
      <xdr:spPr>
        <a:xfrm>
          <a:off x="4686300" y="38100"/>
          <a:ext cx="1175524" cy="349250"/>
        </a:xfrm>
        <a:prstGeom prst="round2SameRect">
          <a:avLst/>
        </a:prstGeom>
        <a:ln>
          <a:solidFill>
            <a:schemeClr val="accent2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200" b="1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2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Содержание</a:t>
          </a:r>
        </a:p>
      </xdr:txBody>
    </xdr:sp>
    <xdr:clientData fPrintsWithSheet="0"/>
  </xdr:twoCellAnchor>
  <xdr:twoCellAnchor>
    <xdr:from>
      <xdr:col>2</xdr:col>
      <xdr:colOff>285750</xdr:colOff>
      <xdr:row>24</xdr:row>
      <xdr:rowOff>85725</xdr:rowOff>
    </xdr:from>
    <xdr:to>
      <xdr:col>4</xdr:col>
      <xdr:colOff>552450</xdr:colOff>
      <xdr:row>25</xdr:row>
      <xdr:rowOff>104775</xdr:rowOff>
    </xdr:to>
    <xdr:sp macro="" textlink="">
      <xdr:nvSpPr>
        <xdr:cNvPr id="4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SpPr/>
      </xdr:nvSpPr>
      <xdr:spPr>
        <a:xfrm>
          <a:off x="2752725" y="5133975"/>
          <a:ext cx="1866900" cy="314325"/>
        </a:xfrm>
        <a:prstGeom prst="wedgeRectCallout">
          <a:avLst>
            <a:gd name="adj1" fmla="val -61979"/>
            <a:gd name="adj2" fmla="val -22206"/>
          </a:avLst>
        </a:prstGeom>
        <a:solidFill>
          <a:srgbClr val="FFFFFF"/>
        </a:solidFill>
        <a:ln w="38100" cap="flat" cmpd="sng" algn="ctr">
          <a:solidFill>
            <a:schemeClr val="accent2">
              <a:lumMod val="60000"/>
              <a:lumOff val="40000"/>
            </a:schemeClr>
          </a:solidFill>
          <a:prstDash val="solid"/>
        </a:ln>
        <a:effectLst/>
      </xdr:spPr>
      <xdr:txBody>
        <a:bodyPr vertOverflow="clip" horzOverflow="clip" lIns="91440" tIns="91440" rIns="91440" bIns="91440" rtlCol="0" anchor="ctr"/>
        <a:lstStyle/>
        <a:p>
          <a:pPr eaLnBrk="1" fontAlgn="auto" latinLnBrk="0" hangingPunct="1"/>
          <a:r>
            <a:rPr lang="ru-RU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Выберите отделение</a:t>
          </a:r>
          <a:endParaRPr lang="ru-RU" sz="1400">
            <a:solidFill>
              <a:schemeClr val="tx1"/>
            </a:solidFill>
            <a:effectLst/>
          </a:endParaRPr>
        </a:p>
      </xdr:txBody>
    </xdr:sp>
    <xdr:clientData fPrintsWithSheet="0"/>
  </xdr:twoCellAnchor>
  <xdr:twoCellAnchor>
    <xdr:from>
      <xdr:col>2</xdr:col>
      <xdr:colOff>266700</xdr:colOff>
      <xdr:row>1</xdr:row>
      <xdr:rowOff>285750</xdr:rowOff>
    </xdr:from>
    <xdr:to>
      <xdr:col>4</xdr:col>
      <xdr:colOff>533400</xdr:colOff>
      <xdr:row>3</xdr:row>
      <xdr:rowOff>142875</xdr:rowOff>
    </xdr:to>
    <xdr:sp macro="" textlink="">
      <xdr:nvSpPr>
        <xdr:cNvPr id="5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SpPr/>
      </xdr:nvSpPr>
      <xdr:spPr>
        <a:xfrm>
          <a:off x="2733675" y="1123950"/>
          <a:ext cx="1866900" cy="314325"/>
        </a:xfrm>
        <a:prstGeom prst="wedgeRectCallout">
          <a:avLst>
            <a:gd name="adj1" fmla="val -61979"/>
            <a:gd name="adj2" fmla="val -22206"/>
          </a:avLst>
        </a:prstGeom>
        <a:solidFill>
          <a:srgbClr val="FFFFFF"/>
        </a:solidFill>
        <a:ln w="38100" cap="flat" cmpd="sng" algn="ctr">
          <a:solidFill>
            <a:schemeClr val="accent2">
              <a:lumMod val="60000"/>
              <a:lumOff val="40000"/>
            </a:schemeClr>
          </a:solidFill>
          <a:prstDash val="solid"/>
        </a:ln>
        <a:effectLst/>
      </xdr:spPr>
      <xdr:txBody>
        <a:bodyPr vertOverflow="clip" horzOverflow="clip" lIns="91440" tIns="91440" rIns="91440" bIns="91440" rtlCol="0" anchor="ctr"/>
        <a:lstStyle/>
        <a:p>
          <a:pPr eaLnBrk="1" fontAlgn="auto" latinLnBrk="0" hangingPunct="1"/>
          <a:r>
            <a:rPr lang="ru-RU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Выберите отделение</a:t>
          </a:r>
          <a:endParaRPr lang="ru-RU" sz="1400">
            <a:solidFill>
              <a:schemeClr val="tx1"/>
            </a:solidFill>
            <a:effectLst/>
          </a:endParaRPr>
        </a:p>
      </xdr:txBody>
    </xdr:sp>
    <xdr:clientData fPrintsWithSheet="0"/>
  </xdr:twoCellAnchor>
  <xdr:twoCellAnchor>
    <xdr:from>
      <xdr:col>4</xdr:col>
      <xdr:colOff>1000125</xdr:colOff>
      <xdr:row>2</xdr:row>
      <xdr:rowOff>57150</xdr:rowOff>
    </xdr:from>
    <xdr:to>
      <xdr:col>8</xdr:col>
      <xdr:colOff>561976</xdr:colOff>
      <xdr:row>18</xdr:row>
      <xdr:rowOff>66676</xdr:rowOff>
    </xdr:to>
    <xdr:sp macro="" textlink="">
      <xdr:nvSpPr>
        <xdr:cNvPr id="6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SpPr/>
      </xdr:nvSpPr>
      <xdr:spPr>
        <a:xfrm>
          <a:off x="5067300" y="771525"/>
          <a:ext cx="2628901" cy="3105151"/>
        </a:xfrm>
        <a:prstGeom prst="wedgeRectCallout">
          <a:avLst>
            <a:gd name="adj1" fmla="val -61979"/>
            <a:gd name="adj2" fmla="val -22206"/>
          </a:avLst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lIns="91440" tIns="91440" rIns="91440" bIns="91440" rtlCol="0" anchor="ctr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Чтобы </a:t>
          </a:r>
          <a:r>
            <a:rPr lang="ru-RU" sz="14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данные отчета. щелкните на любом месте таблицы и правой кнопкой мыши выберите команду</a:t>
          </a:r>
          <a:r>
            <a:rPr lang="en-US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en-US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.</a:t>
          </a:r>
          <a:endParaRPr lang="ru-RU" sz="1400" b="0" i="0" baseline="0">
            <a:effectLst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Данные из листа "База данных".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 Если У Вас не обновляется: Анализ-Источник данных-база (написать на вкладке Выбрать таблицу или диапазон - </a:t>
          </a:r>
          <a:r>
            <a:rPr lang="ru-RU" sz="1400" b="0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база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)-ОК</a:t>
          </a:r>
          <a:endParaRPr lang="ru-RU" sz="1400" b="0" i="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 fPrintsWithSheet="0"/>
  </xdr:twoCellAnchor>
  <xdr:twoCellAnchor>
    <xdr:from>
      <xdr:col>2</xdr:col>
      <xdr:colOff>514350</xdr:colOff>
      <xdr:row>45</xdr:row>
      <xdr:rowOff>38100</xdr:rowOff>
    </xdr:from>
    <xdr:to>
      <xdr:col>4</xdr:col>
      <xdr:colOff>876300</xdr:colOff>
      <xdr:row>46</xdr:row>
      <xdr:rowOff>66675</xdr:rowOff>
    </xdr:to>
    <xdr:sp macro="" textlink="">
      <xdr:nvSpPr>
        <xdr:cNvPr id="7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SpPr/>
      </xdr:nvSpPr>
      <xdr:spPr>
        <a:xfrm>
          <a:off x="3076575" y="790575"/>
          <a:ext cx="1866900" cy="314325"/>
        </a:xfrm>
        <a:prstGeom prst="wedgeRectCallout">
          <a:avLst>
            <a:gd name="adj1" fmla="val -61979"/>
            <a:gd name="adj2" fmla="val -22206"/>
          </a:avLst>
        </a:prstGeom>
        <a:solidFill>
          <a:srgbClr val="FFFFFF"/>
        </a:solidFill>
        <a:ln w="38100" cap="flat" cmpd="sng" algn="ctr">
          <a:solidFill>
            <a:schemeClr val="accent2">
              <a:lumMod val="60000"/>
              <a:lumOff val="40000"/>
            </a:schemeClr>
          </a:solidFill>
          <a:prstDash val="solid"/>
        </a:ln>
        <a:effectLst/>
      </xdr:spPr>
      <xdr:txBody>
        <a:bodyPr vertOverflow="clip" horzOverflow="clip" lIns="91440" tIns="91440" rIns="91440" bIns="91440" rtlCol="0" anchor="ctr"/>
        <a:lstStyle/>
        <a:p>
          <a:pPr eaLnBrk="1" fontAlgn="auto" latinLnBrk="0" hangingPunct="1"/>
          <a:r>
            <a:rPr lang="ru-RU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Выберите отделение</a:t>
          </a:r>
          <a:endParaRPr lang="ru-RU" sz="1400">
            <a:solidFill>
              <a:schemeClr val="tx1"/>
            </a:solidFill>
            <a:effectLst/>
          </a:endParaRPr>
        </a:p>
      </xdr:txBody>
    </xdr:sp>
    <xdr:clientData fPrintsWithSheet="0"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590550</xdr:colOff>
      <xdr:row>0</xdr:row>
      <xdr:rowOff>66675</xdr:rowOff>
    </xdr:from>
    <xdr:to>
      <xdr:col>9</xdr:col>
      <xdr:colOff>546874</xdr:colOff>
      <xdr:row>0</xdr:row>
      <xdr:rowOff>415925</xdr:rowOff>
    </xdr:to>
    <xdr:sp macro="" textlink="">
      <xdr:nvSpPr>
        <xdr:cNvPr id="2" name="Список курсов" descr="&quot;&quot;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6896100" y="66675"/>
          <a:ext cx="1175524" cy="349250"/>
        </a:xfrm>
        <a:prstGeom prst="round2SameRect">
          <a:avLst/>
        </a:prstGeom>
        <a:ln>
          <a:solidFill>
            <a:schemeClr val="accent2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200" b="1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2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Содержание</a:t>
          </a:r>
        </a:p>
      </xdr:txBody>
    </xdr:sp>
    <xdr:clientData fPrintsWithSheet="0"/>
  </xdr:twoCellAnchor>
  <xdr:twoCellAnchor>
    <xdr:from>
      <xdr:col>2</xdr:col>
      <xdr:colOff>514350</xdr:colOff>
      <xdr:row>2</xdr:row>
      <xdr:rowOff>38100</xdr:rowOff>
    </xdr:from>
    <xdr:to>
      <xdr:col>4</xdr:col>
      <xdr:colOff>876300</xdr:colOff>
      <xdr:row>3</xdr:row>
      <xdr:rowOff>66675</xdr:rowOff>
    </xdr:to>
    <xdr:sp macro="" textlink="">
      <xdr:nvSpPr>
        <xdr:cNvPr id="5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SpPr/>
      </xdr:nvSpPr>
      <xdr:spPr>
        <a:xfrm>
          <a:off x="3076575" y="790575"/>
          <a:ext cx="1866900" cy="314325"/>
        </a:xfrm>
        <a:prstGeom prst="wedgeRectCallout">
          <a:avLst>
            <a:gd name="adj1" fmla="val -61979"/>
            <a:gd name="adj2" fmla="val -22206"/>
          </a:avLst>
        </a:prstGeom>
        <a:solidFill>
          <a:srgbClr val="FFFFFF"/>
        </a:solidFill>
        <a:ln w="38100" cap="flat" cmpd="sng" algn="ctr">
          <a:solidFill>
            <a:schemeClr val="accent2">
              <a:lumMod val="60000"/>
              <a:lumOff val="40000"/>
            </a:schemeClr>
          </a:solidFill>
          <a:prstDash val="solid"/>
        </a:ln>
        <a:effectLst/>
      </xdr:spPr>
      <xdr:txBody>
        <a:bodyPr vertOverflow="clip" horzOverflow="clip" lIns="91440" tIns="91440" rIns="91440" bIns="91440" rtlCol="0" anchor="ctr"/>
        <a:lstStyle/>
        <a:p>
          <a:pPr eaLnBrk="1" fontAlgn="auto" latinLnBrk="0" hangingPunct="1"/>
          <a:r>
            <a:rPr lang="ru-RU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Выберите отделение</a:t>
          </a:r>
          <a:endParaRPr lang="ru-RU" sz="1400">
            <a:solidFill>
              <a:schemeClr val="tx1"/>
            </a:solidFill>
            <a:effectLst/>
          </a:endParaRPr>
        </a:p>
      </xdr:txBody>
    </xdr:sp>
    <xdr:clientData fPrintsWithSheet="0"/>
  </xdr:twoCellAnchor>
  <xdr:twoCellAnchor>
    <xdr:from>
      <xdr:col>8</xdr:col>
      <xdr:colOff>66675</xdr:colOff>
      <xdr:row>2</xdr:row>
      <xdr:rowOff>47625</xdr:rowOff>
    </xdr:from>
    <xdr:to>
      <xdr:col>12</xdr:col>
      <xdr:colOff>257176</xdr:colOff>
      <xdr:row>19</xdr:row>
      <xdr:rowOff>76201</xdr:rowOff>
    </xdr:to>
    <xdr:sp macro="" textlink="">
      <xdr:nvSpPr>
        <xdr:cNvPr id="4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6981825" y="800100"/>
          <a:ext cx="2628901" cy="3105151"/>
        </a:xfrm>
        <a:prstGeom prst="wedgeRectCallout">
          <a:avLst>
            <a:gd name="adj1" fmla="val -61979"/>
            <a:gd name="adj2" fmla="val -22206"/>
          </a:avLst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lIns="91440" tIns="91440" rIns="91440" bIns="91440" rtlCol="0" anchor="ctr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Чтобы </a:t>
          </a:r>
          <a:r>
            <a:rPr lang="ru-RU" sz="14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данные отчета. щелкните на любом месте таблицы и правой кнопкой мыши выберите команду</a:t>
          </a:r>
          <a:r>
            <a:rPr lang="en-US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en-US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.</a:t>
          </a:r>
          <a:endParaRPr lang="ru-RU" sz="1400" b="0" i="0" baseline="0">
            <a:effectLst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Данные из листа "База данных".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 Если У Вас не обновляется: Анализ-Источник данных-база (написать на вкладке Выбрать таблицу или диапазон - </a:t>
          </a:r>
          <a:r>
            <a:rPr lang="ru-RU" sz="1400" b="0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база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)-ОК</a:t>
          </a:r>
          <a:endParaRPr lang="ru-RU" sz="1400" b="0" i="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 fPrintsWithSheet="0"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590550</xdr:colOff>
      <xdr:row>0</xdr:row>
      <xdr:rowOff>66675</xdr:rowOff>
    </xdr:from>
    <xdr:to>
      <xdr:col>9</xdr:col>
      <xdr:colOff>546874</xdr:colOff>
      <xdr:row>0</xdr:row>
      <xdr:rowOff>415925</xdr:rowOff>
    </xdr:to>
    <xdr:sp macro="" textlink="">
      <xdr:nvSpPr>
        <xdr:cNvPr id="2" name="Список курсов" descr="&quot;&quot;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SpPr/>
      </xdr:nvSpPr>
      <xdr:spPr>
        <a:xfrm>
          <a:off x="6896100" y="66675"/>
          <a:ext cx="1175524" cy="349250"/>
        </a:xfrm>
        <a:prstGeom prst="round2SameRect">
          <a:avLst/>
        </a:prstGeom>
        <a:ln>
          <a:solidFill>
            <a:schemeClr val="accent2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200" b="1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2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Содержание</a:t>
          </a:r>
        </a:p>
      </xdr:txBody>
    </xdr:sp>
    <xdr:clientData fPrintsWithSheet="0"/>
  </xdr:twoCellAnchor>
  <xdr:twoCellAnchor>
    <xdr:from>
      <xdr:col>2</xdr:col>
      <xdr:colOff>285750</xdr:colOff>
      <xdr:row>1</xdr:row>
      <xdr:rowOff>276225</xdr:rowOff>
    </xdr:from>
    <xdr:to>
      <xdr:col>4</xdr:col>
      <xdr:colOff>276225</xdr:colOff>
      <xdr:row>3</xdr:row>
      <xdr:rowOff>104775</xdr:rowOff>
    </xdr:to>
    <xdr:sp macro="" textlink="">
      <xdr:nvSpPr>
        <xdr:cNvPr id="6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SpPr/>
      </xdr:nvSpPr>
      <xdr:spPr>
        <a:xfrm>
          <a:off x="2409825" y="733425"/>
          <a:ext cx="1866900" cy="314325"/>
        </a:xfrm>
        <a:prstGeom prst="wedgeRectCallout">
          <a:avLst>
            <a:gd name="adj1" fmla="val -61979"/>
            <a:gd name="adj2" fmla="val -22206"/>
          </a:avLst>
        </a:prstGeom>
        <a:solidFill>
          <a:srgbClr val="FFFFFF"/>
        </a:solidFill>
        <a:ln w="38100" cap="flat" cmpd="sng" algn="ctr">
          <a:solidFill>
            <a:schemeClr val="accent2">
              <a:lumMod val="60000"/>
              <a:lumOff val="40000"/>
            </a:schemeClr>
          </a:solidFill>
          <a:prstDash val="solid"/>
        </a:ln>
        <a:effectLst/>
      </xdr:spPr>
      <xdr:txBody>
        <a:bodyPr vertOverflow="clip" horzOverflow="clip" lIns="91440" tIns="91440" rIns="91440" bIns="91440" rtlCol="0" anchor="ctr"/>
        <a:lstStyle/>
        <a:p>
          <a:pPr eaLnBrk="1" fontAlgn="auto" latinLnBrk="0" hangingPunct="1"/>
          <a:r>
            <a:rPr lang="ru-RU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Выберите отделение</a:t>
          </a:r>
          <a:endParaRPr lang="ru-RU" sz="1400">
            <a:solidFill>
              <a:schemeClr val="tx1"/>
            </a:solidFill>
            <a:effectLst/>
          </a:endParaRPr>
        </a:p>
      </xdr:txBody>
    </xdr:sp>
    <xdr:clientData fPrintsWithSheet="0"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0</xdr:row>
      <xdr:rowOff>76200</xdr:rowOff>
    </xdr:from>
    <xdr:to>
      <xdr:col>8</xdr:col>
      <xdr:colOff>594499</xdr:colOff>
      <xdr:row>1</xdr:row>
      <xdr:rowOff>63500</xdr:rowOff>
    </xdr:to>
    <xdr:sp macro="" textlink="">
      <xdr:nvSpPr>
        <xdr:cNvPr id="2" name="Список курсов" descr="&quot;&quot;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6915150" y="76200"/>
          <a:ext cx="1175524" cy="349250"/>
        </a:xfrm>
        <a:prstGeom prst="round2SameRect">
          <a:avLst/>
        </a:prstGeom>
        <a:ln>
          <a:solidFill>
            <a:schemeClr val="accent2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200" b="1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2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Содержание</a:t>
          </a:r>
        </a:p>
      </xdr:txBody>
    </xdr:sp>
    <xdr:clientData fPrintsWithSheet="0"/>
  </xdr:twoCellAnchor>
  <xdr:twoCellAnchor>
    <xdr:from>
      <xdr:col>2</xdr:col>
      <xdr:colOff>514350</xdr:colOff>
      <xdr:row>3</xdr:row>
      <xdr:rowOff>38100</xdr:rowOff>
    </xdr:from>
    <xdr:to>
      <xdr:col>4</xdr:col>
      <xdr:colOff>876300</xdr:colOff>
      <xdr:row>4</xdr:row>
      <xdr:rowOff>66675</xdr:rowOff>
    </xdr:to>
    <xdr:sp macro="" textlink="">
      <xdr:nvSpPr>
        <xdr:cNvPr id="5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SpPr/>
      </xdr:nvSpPr>
      <xdr:spPr>
        <a:xfrm>
          <a:off x="3076575" y="790575"/>
          <a:ext cx="1866900" cy="314325"/>
        </a:xfrm>
        <a:prstGeom prst="wedgeRectCallout">
          <a:avLst>
            <a:gd name="adj1" fmla="val -61979"/>
            <a:gd name="adj2" fmla="val -22206"/>
          </a:avLst>
        </a:prstGeom>
        <a:solidFill>
          <a:srgbClr val="FFFFFF"/>
        </a:solidFill>
        <a:ln w="38100" cap="flat" cmpd="sng" algn="ctr">
          <a:solidFill>
            <a:schemeClr val="accent2">
              <a:lumMod val="60000"/>
              <a:lumOff val="40000"/>
            </a:schemeClr>
          </a:solidFill>
          <a:prstDash val="solid"/>
        </a:ln>
        <a:effectLst/>
      </xdr:spPr>
      <xdr:txBody>
        <a:bodyPr vertOverflow="clip" horzOverflow="clip" lIns="91440" tIns="91440" rIns="91440" bIns="91440" rtlCol="0" anchor="ctr"/>
        <a:lstStyle/>
        <a:p>
          <a:pPr eaLnBrk="1" fontAlgn="auto" latinLnBrk="0" hangingPunct="1"/>
          <a:r>
            <a:rPr lang="ru-RU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Выберите отделение</a:t>
          </a:r>
          <a:endParaRPr lang="ru-RU" sz="1400">
            <a:solidFill>
              <a:schemeClr val="tx1"/>
            </a:solidFill>
            <a:effectLst/>
          </a:endParaRPr>
        </a:p>
      </xdr:txBody>
    </xdr:sp>
    <xdr:clientData fPrintsWithSheet="0"/>
  </xdr:twoCellAnchor>
  <xdr:twoCellAnchor>
    <xdr:from>
      <xdr:col>2</xdr:col>
      <xdr:colOff>514350</xdr:colOff>
      <xdr:row>34</xdr:row>
      <xdr:rowOff>38100</xdr:rowOff>
    </xdr:from>
    <xdr:to>
      <xdr:col>4</xdr:col>
      <xdr:colOff>876300</xdr:colOff>
      <xdr:row>35</xdr:row>
      <xdr:rowOff>66675</xdr:rowOff>
    </xdr:to>
    <xdr:sp macro="" textlink="">
      <xdr:nvSpPr>
        <xdr:cNvPr id="6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SpPr/>
      </xdr:nvSpPr>
      <xdr:spPr>
        <a:xfrm>
          <a:off x="3076575" y="1000125"/>
          <a:ext cx="2447925" cy="314325"/>
        </a:xfrm>
        <a:prstGeom prst="wedgeRectCallout">
          <a:avLst>
            <a:gd name="adj1" fmla="val -61979"/>
            <a:gd name="adj2" fmla="val -22206"/>
          </a:avLst>
        </a:prstGeom>
        <a:solidFill>
          <a:srgbClr val="FFFFFF"/>
        </a:solidFill>
        <a:ln w="38100" cap="flat" cmpd="sng" algn="ctr">
          <a:solidFill>
            <a:schemeClr val="accent2">
              <a:lumMod val="60000"/>
              <a:lumOff val="40000"/>
            </a:schemeClr>
          </a:solidFill>
          <a:prstDash val="solid"/>
        </a:ln>
        <a:effectLst/>
      </xdr:spPr>
      <xdr:txBody>
        <a:bodyPr vertOverflow="clip" horzOverflow="clip" lIns="91440" tIns="91440" rIns="91440" bIns="91440" rtlCol="0" anchor="ctr"/>
        <a:lstStyle/>
        <a:p>
          <a:pPr eaLnBrk="1" fontAlgn="auto" latinLnBrk="0" hangingPunct="1"/>
          <a:r>
            <a:rPr lang="ru-RU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Выберите отделение</a:t>
          </a:r>
          <a:endParaRPr lang="ru-RU" sz="1400">
            <a:solidFill>
              <a:schemeClr val="tx1"/>
            </a:solidFill>
            <a:effectLst/>
          </a:endParaRPr>
        </a:p>
      </xdr:txBody>
    </xdr:sp>
    <xdr:clientData fPrintsWithSheet="0"/>
  </xdr:twoCellAnchor>
  <xdr:twoCellAnchor>
    <xdr:from>
      <xdr:col>7</xdr:col>
      <xdr:colOff>28575</xdr:colOff>
      <xdr:row>3</xdr:row>
      <xdr:rowOff>57150</xdr:rowOff>
    </xdr:from>
    <xdr:to>
      <xdr:col>11</xdr:col>
      <xdr:colOff>219076</xdr:colOff>
      <xdr:row>19</xdr:row>
      <xdr:rowOff>66676</xdr:rowOff>
    </xdr:to>
    <xdr:sp macro="" textlink="">
      <xdr:nvSpPr>
        <xdr:cNvPr id="7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SpPr/>
      </xdr:nvSpPr>
      <xdr:spPr>
        <a:xfrm>
          <a:off x="6915150" y="1019175"/>
          <a:ext cx="2628901" cy="3105151"/>
        </a:xfrm>
        <a:prstGeom prst="wedgeRectCallout">
          <a:avLst>
            <a:gd name="adj1" fmla="val -61979"/>
            <a:gd name="adj2" fmla="val -22206"/>
          </a:avLst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lIns="91440" tIns="91440" rIns="91440" bIns="91440" rtlCol="0" anchor="ctr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Чтобы </a:t>
          </a:r>
          <a:r>
            <a:rPr lang="ru-RU" sz="14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данные отчета. щелкните на любом месте таблицы и правой кнопкой мыши выберите команду</a:t>
          </a:r>
          <a:r>
            <a:rPr lang="en-US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en-US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.</a:t>
          </a:r>
          <a:endParaRPr lang="ru-RU" sz="1400" b="0" i="0" baseline="0">
            <a:effectLst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Данные из листа "База данных".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 Если У Вас не обновляется: Анализ-Источник данных-база (написать на вкладке Выбрать таблицу или диапазон - </a:t>
          </a:r>
          <a:r>
            <a:rPr lang="ru-RU" sz="1400" b="0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база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)-ОК</a:t>
          </a:r>
          <a:endParaRPr lang="ru-RU" sz="1400" b="0" i="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 fPrintsWithSheet="0"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0</xdr:row>
      <xdr:rowOff>76200</xdr:rowOff>
    </xdr:from>
    <xdr:to>
      <xdr:col>8</xdr:col>
      <xdr:colOff>594499</xdr:colOff>
      <xdr:row>1</xdr:row>
      <xdr:rowOff>63500</xdr:rowOff>
    </xdr:to>
    <xdr:sp macro="" textlink="">
      <xdr:nvSpPr>
        <xdr:cNvPr id="2" name="Список курсов" descr="&quot;&quot;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6915150" y="76200"/>
          <a:ext cx="1175524" cy="349250"/>
        </a:xfrm>
        <a:prstGeom prst="round2SameRect">
          <a:avLst/>
        </a:prstGeom>
        <a:ln>
          <a:solidFill>
            <a:schemeClr val="accent2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200" b="1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2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Содержание</a:t>
          </a:r>
        </a:p>
      </xdr:txBody>
    </xdr:sp>
    <xdr:clientData fPrintsWithSheet="0"/>
  </xdr:twoCellAnchor>
  <xdr:twoCellAnchor>
    <xdr:from>
      <xdr:col>2</xdr:col>
      <xdr:colOff>514350</xdr:colOff>
      <xdr:row>3</xdr:row>
      <xdr:rowOff>38100</xdr:rowOff>
    </xdr:from>
    <xdr:to>
      <xdr:col>4</xdr:col>
      <xdr:colOff>876300</xdr:colOff>
      <xdr:row>4</xdr:row>
      <xdr:rowOff>66675</xdr:rowOff>
    </xdr:to>
    <xdr:sp macro="" textlink="">
      <xdr:nvSpPr>
        <xdr:cNvPr id="3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3076575" y="1000125"/>
          <a:ext cx="2447925" cy="314325"/>
        </a:xfrm>
        <a:prstGeom prst="wedgeRectCallout">
          <a:avLst>
            <a:gd name="adj1" fmla="val -61979"/>
            <a:gd name="adj2" fmla="val -22206"/>
          </a:avLst>
        </a:prstGeom>
        <a:solidFill>
          <a:srgbClr val="FFFFFF"/>
        </a:solidFill>
        <a:ln w="38100" cap="flat" cmpd="sng" algn="ctr">
          <a:solidFill>
            <a:schemeClr val="accent2">
              <a:lumMod val="60000"/>
              <a:lumOff val="40000"/>
            </a:schemeClr>
          </a:solidFill>
          <a:prstDash val="solid"/>
        </a:ln>
        <a:effectLst/>
      </xdr:spPr>
      <xdr:txBody>
        <a:bodyPr vertOverflow="clip" horzOverflow="clip" lIns="91440" tIns="91440" rIns="91440" bIns="91440" rtlCol="0" anchor="ctr"/>
        <a:lstStyle/>
        <a:p>
          <a:pPr eaLnBrk="1" fontAlgn="auto" latinLnBrk="0" hangingPunct="1"/>
          <a:r>
            <a:rPr lang="ru-RU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Выберите отделение</a:t>
          </a:r>
          <a:endParaRPr lang="ru-RU" sz="1400">
            <a:solidFill>
              <a:schemeClr val="tx1"/>
            </a:solidFill>
            <a:effectLst/>
          </a:endParaRPr>
        </a:p>
      </xdr:txBody>
    </xdr:sp>
    <xdr:clientData fPrintsWithSheet="0"/>
  </xdr:twoCellAnchor>
  <xdr:twoCellAnchor>
    <xdr:from>
      <xdr:col>2</xdr:col>
      <xdr:colOff>514350</xdr:colOff>
      <xdr:row>34</xdr:row>
      <xdr:rowOff>38100</xdr:rowOff>
    </xdr:from>
    <xdr:to>
      <xdr:col>4</xdr:col>
      <xdr:colOff>876300</xdr:colOff>
      <xdr:row>35</xdr:row>
      <xdr:rowOff>66675</xdr:rowOff>
    </xdr:to>
    <xdr:sp macro="" textlink="">
      <xdr:nvSpPr>
        <xdr:cNvPr id="4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3076575" y="6915150"/>
          <a:ext cx="2447925" cy="314325"/>
        </a:xfrm>
        <a:prstGeom prst="wedgeRectCallout">
          <a:avLst>
            <a:gd name="adj1" fmla="val -61979"/>
            <a:gd name="adj2" fmla="val -22206"/>
          </a:avLst>
        </a:prstGeom>
        <a:solidFill>
          <a:srgbClr val="FFFFFF"/>
        </a:solidFill>
        <a:ln w="38100" cap="flat" cmpd="sng" algn="ctr">
          <a:solidFill>
            <a:schemeClr val="accent2">
              <a:lumMod val="60000"/>
              <a:lumOff val="40000"/>
            </a:schemeClr>
          </a:solidFill>
          <a:prstDash val="solid"/>
        </a:ln>
        <a:effectLst/>
      </xdr:spPr>
      <xdr:txBody>
        <a:bodyPr vertOverflow="clip" horzOverflow="clip" lIns="91440" tIns="91440" rIns="91440" bIns="91440" rtlCol="0" anchor="ctr"/>
        <a:lstStyle/>
        <a:p>
          <a:pPr eaLnBrk="1" fontAlgn="auto" latinLnBrk="0" hangingPunct="1"/>
          <a:r>
            <a:rPr lang="ru-RU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Выберите отделение</a:t>
          </a:r>
          <a:endParaRPr lang="ru-RU" sz="1400">
            <a:solidFill>
              <a:schemeClr val="tx1"/>
            </a:solidFill>
            <a:effectLst/>
          </a:endParaRPr>
        </a:p>
      </xdr:txBody>
    </xdr:sp>
    <xdr:clientData fPrintsWithSheet="0"/>
  </xdr:twoCellAnchor>
  <xdr:twoCellAnchor>
    <xdr:from>
      <xdr:col>7</xdr:col>
      <xdr:colOff>38100</xdr:colOff>
      <xdr:row>3</xdr:row>
      <xdr:rowOff>19050</xdr:rowOff>
    </xdr:from>
    <xdr:to>
      <xdr:col>11</xdr:col>
      <xdr:colOff>228601</xdr:colOff>
      <xdr:row>19</xdr:row>
      <xdr:rowOff>28576</xdr:rowOff>
    </xdr:to>
    <xdr:sp macro="" textlink="">
      <xdr:nvSpPr>
        <xdr:cNvPr id="5" name="Подсказка" descr="Чтобы убедиться, что каждый курс указан в списке только один раз, повторяющиеся названия курсов отображаются красным цветом. &#10;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SpPr/>
      </xdr:nvSpPr>
      <xdr:spPr>
        <a:xfrm>
          <a:off x="6924675" y="981075"/>
          <a:ext cx="2628901" cy="3105151"/>
        </a:xfrm>
        <a:prstGeom prst="wedgeRectCallout">
          <a:avLst>
            <a:gd name="adj1" fmla="val -61979"/>
            <a:gd name="adj2" fmla="val -22206"/>
          </a:avLst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lIns="91440" tIns="91440" rIns="91440" bIns="91440" rtlCol="0" anchor="ctr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Чтобы </a:t>
          </a:r>
          <a:r>
            <a:rPr lang="ru-RU" sz="1400" b="1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ru-RU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данные отчета. щелкните на любом месте таблицы и правой кнопкой мыши выберите команду</a:t>
          </a:r>
          <a:r>
            <a:rPr lang="en-US" sz="1400" b="0" i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  <a:r>
            <a:rPr lang="ru-RU" sz="14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Обновить</a:t>
          </a:r>
          <a:r>
            <a:rPr lang="en-US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.</a:t>
          </a:r>
          <a:endParaRPr lang="ru-RU" sz="1400" b="0" i="0" baseline="0">
            <a:effectLst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1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Данные из листа "База данных".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Внимание! Если У Вас не обновляется: Анализ-Источник данных-база (написать на вкладке Выбрать таблицу или диапазон - </a:t>
          </a:r>
          <a:r>
            <a:rPr lang="ru-RU" sz="1400" b="0" i="1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база</a:t>
          </a:r>
          <a:r>
            <a:rPr lang="ru-RU" sz="1400" b="0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)-ОК</a:t>
          </a:r>
          <a:endParaRPr lang="ru-RU" sz="1400" b="0" i="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 fPrintsWithSheet="0"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41;&#1069;&#1044;/&#1041;&#1044;_&#1089;&#1090;&#1091;&#1076;&#1077;&#1085;&#1090;&#1099;%202015-2016%20&#1091;&#1095;.&#1075;&#1086;&#1076;%20(&#1073;&#1077;&#1079;%20&#1076;&#1074;%20&#1080;%20&#1082;&#1086;&#1087;&#1080;&#1088;).xlsm" TargetMode="External" 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&#1054;&#1090;&#1095;&#1077;&#1090;&#1099;%20&#1076;&#1083;&#1103;%20&#1057;&#1055;&#1054;-1.xlsx" TargetMode="External" 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Студенты"/>
      <sheetName val="Данные студента"/>
      <sheetName val="Контингент"/>
      <sheetName val="Группы"/>
      <sheetName val="Районы"/>
      <sheetName val="АО"/>
      <sheetName val="Ком.основа"/>
      <sheetName val="Сироты"/>
      <sheetName val="письма в районы"/>
      <sheetName val="РК (октябрь)"/>
      <sheetName val="итоги усп-ти"/>
      <sheetName val="выпад. списки"/>
      <sheetName val="заголовки"/>
      <sheetName val="БД_студенты 2015-2016 уч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ИНСТРУКЦИЯ"/>
      <sheetName val="СПИСКИ"/>
      <sheetName val="Подано з. и принято"/>
      <sheetName val="Студенты"/>
      <sheetName val="Фактический выпуск "/>
      <sheetName val="Выбывшие"/>
      <sheetName val="ОТЧЕТ-подано з."/>
      <sheetName val="ОТЧЕТ-поступившие"/>
      <sheetName val="ОТЧЕТ- пол пост."/>
      <sheetName val="ОТЧЕТ-гр-во пост."/>
      <sheetName val="ОТЧЕТ- возраст пост"/>
      <sheetName val="ОТЧЕТ-пост. 9 кл."/>
      <sheetName val="ОТЧЕТ-пост. 11 кл."/>
      <sheetName val="ИТОГОВАЯ 1"/>
      <sheetName val="ИТОГОВАЯ 2 "/>
      <sheetName val="ОТЧЕТ - 9,11"/>
      <sheetName val="ОТЧЕТ-возраст"/>
      <sheetName val="ОТЧЕТ- внебюджет"/>
      <sheetName val="ОТЧЕТ- гражданство"/>
      <sheetName val="ОТЧЕТ-пол"/>
      <sheetName val="ОТЧЕТ- ожид.выпуск"/>
      <sheetName val="ОТЧЕТ-Факт.выпуск "/>
      <sheetName val="ОТЧЕТ - Выбывшие"/>
      <sheetName val="Отчеты для СПО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 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Валентина" refreshedDate="43837.648583449074" createdVersion="5" refreshedVersion="5" minRefreshableVersion="3" recordCount="858" xr:uid="{00000000-000A-0000-FFFF-FFFF16000000}">
  <cacheSource type="worksheet">
    <worksheetSource name="База"/>
  </cacheSource>
  <cacheFields count="45">
    <cacheField name="№п/п" numFmtId="0">
      <sharedItems containsSemiMixedTypes="0" containsString="0" containsNumber="1" containsInteger="1" minValue="1" maxValue="324"/>
    </cacheField>
    <cacheField name="Дата заявления" numFmtId="0">
      <sharedItems containsNonDate="0" containsDate="1" containsString="0" containsBlank="1" minDate="2018-06-18T00:00:00" maxDate="2018-08-16T00:00:00"/>
    </cacheField>
    <cacheField name="Ф.И.О." numFmtId="0">
      <sharedItems containsBlank="1" count="588">
        <s v="Абитуриент 1"/>
        <s v="Абитуриент 2"/>
        <s v="Абитуриент 3"/>
        <s v="Абитуриент 4"/>
        <s v="Абитуриент 5"/>
        <s v="Абитуриент 6"/>
        <s v="Абитуриент 7"/>
        <s v="Абитуриент 8"/>
        <s v="Абитуриент 9"/>
        <s v="Абитуриент 10"/>
        <s v="Абитуриент 11"/>
        <s v="Абитуриент 12"/>
        <s v="Абитуриент 13"/>
        <s v="Абитуриент 14"/>
        <s v="Абитуриент 15"/>
        <s v="Абитуриент 16"/>
        <s v="Абитуриент 17"/>
        <s v="Абитуриент 18"/>
        <s v="Абитуриент 19"/>
        <s v="Абитуриент 20"/>
        <s v="Абитуриент 21"/>
        <s v="Абитуриент 22"/>
        <s v="Абитуриент 23"/>
        <s v="Абитуриент 24"/>
        <s v="Абитуриент 25"/>
        <s v="Абитуриент 26"/>
        <s v="Абитуриент 27"/>
        <s v="Абитуриент 28"/>
        <s v="Абитуриент 29"/>
        <s v="Абитуриент 30"/>
        <s v="Абитуриент 31"/>
        <s v="Абитуриент 32"/>
        <s v="Абитуриент 33"/>
        <s v="Абитуриент 34"/>
        <s v="Петрова Анна Станиславовна"/>
        <s v="Абитуриент 36"/>
        <s v="Абитуриент 37"/>
        <s v="Абитуриент 38"/>
        <s v="Абитуриент 39"/>
        <s v="Абитуриент 40"/>
        <s v="Абитуриент 41"/>
        <s v="Сидорова Алина Ивановна"/>
        <s v="Абитуриент 43"/>
        <s v="Абитуриент 44"/>
        <s v="Абитуриент 45"/>
        <s v="Абитуриент 46"/>
        <s v="Абитуриент 47"/>
        <s v="Абитуриент 48"/>
        <s v="Абитуриент 49"/>
        <s v="Абитуриент 50"/>
        <s v="Абитуриент 51"/>
        <s v="Абитуриент 52"/>
        <s v="Абитуриент 53"/>
        <s v="Абитуриент 54"/>
        <s v="Абитуриент 55"/>
        <s v="Абитуриент 56"/>
        <s v="Абитуриент 57"/>
        <s v="Абитуриент 58"/>
        <s v="Абитуриент 59"/>
        <s v="Абитуриент 60"/>
        <s v="Абитуриент 61"/>
        <s v="Абитуриент 62"/>
        <s v="Абитуриент 63"/>
        <s v="Абитуриент 64"/>
        <s v="Абитуриент 65"/>
        <s v="Абитуриент 66"/>
        <s v="Абитуриент 67"/>
        <s v="Абитуриент 68"/>
        <s v="Абитуриент 69"/>
        <s v="Абитуриент 70"/>
        <s v="Абитуриент 71"/>
        <s v="Абитуриент 72"/>
        <s v="Абитуриент 73"/>
        <s v="Абитуриент 74"/>
        <s v="Абитуриент 75"/>
        <s v="Абитуриент 76"/>
        <s v="Абитуриент 77"/>
        <s v="Абитуриент 78"/>
        <s v="Абитуриент 79"/>
        <s v="Абитуриент 80"/>
        <s v="Абитуриент 81"/>
        <s v="Абитуриент 82"/>
        <s v="Абитуриент 83"/>
        <s v="Абитуриент 84"/>
        <s v="Абитуриент 85"/>
        <s v="Абитуриент 86"/>
        <s v="Абитуриент 87"/>
        <s v="Абитуриент 88"/>
        <s v="Абитуриент 89"/>
        <s v="Абитуриент 90"/>
        <s v="Абитуриент 91"/>
        <s v="Абитуриент 92"/>
        <s v="Абитуриент 93"/>
        <s v="Абитуриент 94"/>
        <s v="Абитуриент 95"/>
        <s v="Абитуриент 96"/>
        <s v="Абитуриент 97"/>
        <s v="Абитуриент 98"/>
        <s v="Абитуриент 99"/>
        <s v="Абитуриент 100"/>
        <s v="Абитуриент 101"/>
        <s v="Абитуриент 102"/>
        <s v="Абитуриент 103"/>
        <s v="Абитуриент 104"/>
        <s v="Абитуриент 105"/>
        <s v="Абитуриент 106"/>
        <s v="Абитуриент 107"/>
        <s v="Абитуриент 108"/>
        <s v="Абитуриент 109"/>
        <s v="Абитуриент 110"/>
        <s v="Абитуриент 111"/>
        <s v="Абитуриент 112"/>
        <s v="Абитуриент 113"/>
        <s v="Абитуриент 114"/>
        <s v="Абитуриент 115"/>
        <s v="Абитуриент 116"/>
        <s v="Абитуриент 117"/>
        <s v="Абитуриент 118"/>
        <s v="Абитуриент 119"/>
        <s v="Абитуриент 120"/>
        <s v="Абитуриент 121"/>
        <s v="Абитуриент 122"/>
        <s v="Абитуриент 123"/>
        <s v="Абитуриент 124"/>
        <s v="Абитуриент 125"/>
        <s v="Абитуриент 126"/>
        <s v="Абитуриент 127"/>
        <s v="Абитуриент 128"/>
        <s v="Абитуриент 129"/>
        <s v="Абитуриент 130"/>
        <s v="Абитуриент 131"/>
        <s v="Абитуриент 132"/>
        <s v="Абитуриент 133"/>
        <s v="Абитуриент 134"/>
        <s v="Абитуриент 135"/>
        <s v="Абитуриент 136"/>
        <s v="Абитуриент 137"/>
        <s v="Абитуриент 138"/>
        <s v="Абитуриент 139"/>
        <s v="Абитуриент 140"/>
        <s v="Абитуриент 141"/>
        <s v="Абитуриент 142"/>
        <s v="Абитуриент 143"/>
        <s v="Абитуриент 144"/>
        <s v="Абитуриент 145"/>
        <s v="Абитуриент 146"/>
        <s v="Абитуриент 147"/>
        <s v="Абитуриент 148"/>
        <s v="Абитуриент 149"/>
        <s v="Абитуриент 150"/>
        <s v="Абитуриент 151"/>
        <s v="Абитуриент 152"/>
        <s v="Абитуриент 153"/>
        <s v="Абитуриент 154"/>
        <s v="Абитуриент 155"/>
        <s v="Абитуриент 156"/>
        <s v="Абитуриент 157"/>
        <s v="Абитуриент 158"/>
        <s v="Абитуриент 159"/>
        <s v="Абитуриент 160"/>
        <s v="Абитуриент 161"/>
        <s v="Абитуриент 162"/>
        <s v="Абитуриент 163"/>
        <s v="Абитуриент 164"/>
        <s v="Абитуриент 165"/>
        <s v="Абитуриент 166"/>
        <s v="Абитуриент 167"/>
        <s v="Абитуриент 168"/>
        <s v="Абитуриент 169"/>
        <s v="Абитуриент 170"/>
        <s v="Абитуриент 171"/>
        <s v="Абитуриент 172"/>
        <s v="Абитуриент 173"/>
        <s v="Абитуриент 174"/>
        <s v="Абитуриент 175"/>
        <s v="Абитуриент 176"/>
        <s v="Абитуриент 177"/>
        <s v="Абитуриент 178"/>
        <s v="Абитуриент 179"/>
        <s v="Абитуриент 180"/>
        <s v="Абитуриент 181"/>
        <s v="Абитуриент 182"/>
        <s v="Абитуриент 183"/>
        <s v="Абитуриент 184"/>
        <s v="Абитуриент 185"/>
        <s v="Абитуриент 186"/>
        <s v="Абитуриент 187"/>
        <s v="Абитуриент 188"/>
        <s v="Абитуриент 189"/>
        <s v="Абитуриент 190"/>
        <s v="Абитуриент 191"/>
        <s v="Абитуриент 192"/>
        <s v="Абитуриент 193"/>
        <s v="Абитуриент 194"/>
        <s v="Абитуриент 195"/>
        <s v="Абитуриент 196"/>
        <s v="Абитуриент 197"/>
        <s v="Абитуриент 198"/>
        <s v="Абитуриент 199"/>
        <s v="Абитуриент 200"/>
        <s v="Абитуриент 201"/>
        <s v="Абитуриент 202"/>
        <s v="Абитуриент 203"/>
        <s v="Абитуриент 204"/>
        <s v="Абитуриент 205"/>
        <s v="Абитуриент 206"/>
        <s v="Абитуриент 207"/>
        <s v="Абитуриент 208"/>
        <s v="Абитуриент 209"/>
        <s v="Абитуриент 210"/>
        <s v="Абитуриент 211"/>
        <s v="Абитуриент 212"/>
        <s v="Абитуриент 213"/>
        <s v="Абитуриент 214"/>
        <s v="Абитуриент 215"/>
        <s v="Абитуриент 216"/>
        <s v="Абитуриент 217"/>
        <s v="Абитуриент 218"/>
        <s v="Абитуриент 219"/>
        <s v="Абитуриент 220"/>
        <s v="Абитуриент 221"/>
        <s v="Абитуриент 222"/>
        <s v="Абитуриент 223"/>
        <s v="Абитуриент 224"/>
        <s v="Абитуриент 225"/>
        <s v="Абитуриент 226"/>
        <s v="Абитуриент 227"/>
        <s v="Абитуриент 228"/>
        <s v="Абитуриент 229"/>
        <s v="Абитуриент 230"/>
        <s v="Абитуриент 231"/>
        <s v="Абитуриент 232"/>
        <s v="Абитуриент 233"/>
        <s v="Абитуриент 234"/>
        <s v="Абитуриент 235"/>
        <s v="Абитуриент 236"/>
        <s v="Абитуриент 237"/>
        <s v="Абитуриент 238"/>
        <s v="Абитуриент 239"/>
        <s v="Абитуриент 240"/>
        <s v="Абитуриент 241"/>
        <s v="Абитуриент 242"/>
        <s v="Абитуриент 243"/>
        <s v="Абитуриент 244"/>
        <s v="Абитуриент 245"/>
        <s v="Абитуриент 246"/>
        <s v="Абитуриент 247"/>
        <s v="Абитуриент 248"/>
        <s v="Абитуриент 249"/>
        <s v="Абитуриент 250"/>
        <s v="Абитуриент 251"/>
        <s v="Абитуриент 252"/>
        <s v="Абитуриент 253"/>
        <s v="Абитуриент 254"/>
        <s v="Абитуриент 255"/>
        <s v="Абитуриент 256"/>
        <s v="Абитуриент 257"/>
        <s v="Абитуриент 258"/>
        <s v="Абитуриент 259"/>
        <s v="Абитуриент 260"/>
        <s v="Абитуриент 261"/>
        <s v="Абитуриент 262"/>
        <s v="Абитуриент 263"/>
        <s v="Абитуриент 264"/>
        <s v="Абитуриент 265"/>
        <s v="Абитуриент 266"/>
        <s v="Абитуриент 267"/>
        <s v="Абитуриент 268"/>
        <s v="Абитуриент 269"/>
        <s v="Абитуриент 270"/>
        <s v="Абитуриент 271"/>
        <s v="Абитуриент 272"/>
        <s v="Абитуриент 273"/>
        <s v="Абитуриент 274"/>
        <s v="Абитуриент 275"/>
        <s v="Абитуриент 276"/>
        <s v="Абитуриент 277"/>
        <s v="Абитуриент 278"/>
        <s v="Абитуриент 279"/>
        <s v="Абитуриент 280"/>
        <s v="Абитуриент 281"/>
        <s v="Абитуриент 282"/>
        <s v="Абитуриент 283"/>
        <s v="Абитуриент 284"/>
        <s v="Абитуриент 285"/>
        <s v="Абитуриент 286"/>
        <s v="Абитуриент 287"/>
        <s v="Абитуриент 288"/>
        <s v="Абитуриент 289"/>
        <s v="Абитуриент 290"/>
        <s v="Абитуриент 291"/>
        <s v="Абитуриент 292"/>
        <s v="Абитуриент 293"/>
        <s v="Абитуриент 294"/>
        <s v="Абитуриент 295"/>
        <s v="Абитуриент 296"/>
        <s v="Абитуриент 297"/>
        <s v="Абитуриент 298"/>
        <s v="Абитуриент 299"/>
        <s v="Абитуриент 300"/>
        <s v="Абитуриент 301"/>
        <s v="Абитуриент 302"/>
        <s v="Абитуриент 303"/>
        <s v="Абитуриент 304"/>
        <s v="Абитуриент 305"/>
        <s v="Абитуриент 306"/>
        <s v="Абитуриент 307"/>
        <s v="Абитуриент 308"/>
        <s v="Абитуриент 309"/>
        <s v="Абитуриент 310"/>
        <s v="Абитуриент 311"/>
        <s v="Абитуриент 312"/>
        <s v="Абитуриент 313"/>
        <s v="Абитуриент 314"/>
        <s v="Абитуриент 315"/>
        <s v="Абитуриент 316"/>
        <s v="Абитуриент 317"/>
        <s v="Абитуриент 318"/>
        <s v="Абитуриент 319"/>
        <s v="Абитуриент 320"/>
        <s v="Абитуриент 321"/>
        <m/>
        <s v="Абитуриент 530" u="1"/>
        <s v="Абитуриент 497" u="1"/>
        <s v="Абитуриент 393" u="1"/>
        <s v="Абитуриент 485" u="1"/>
        <s v="Абитуриент 577" u="1"/>
        <s v="Абитуриент 381" u="1"/>
        <s v="Абитуриент 473" u="1"/>
        <s v="Абитуриент 565" u="1"/>
        <s v="Щербакова Анна Станиславовна" u="1"/>
        <s v="Абитуриент 461" u="1"/>
        <s v="Абитуриент 553" u="1"/>
        <s v="Абитуриент 541" u="1"/>
        <s v="Абитуриент 496" u="1"/>
        <s v="Абитуриент 392" u="1"/>
        <s v="Абитуриент 484" u="1"/>
        <s v="Абитуриент 576" u="1"/>
        <s v="Абитуриент 380" u="1"/>
        <s v="Абитуриент 472" u="1"/>
        <s v="Абитуриент 564" u="1"/>
        <s v="Абитуриент 460" u="1"/>
        <s v="Абитуриент 552" u="1"/>
        <s v="Абитуриент 540" u="1"/>
        <s v="Абитуриент 495" u="1"/>
        <s v="Абитуриент 391" u="1"/>
        <s v="Абитуриент 483" u="1"/>
        <s v="Абитуриент 575" u="1"/>
        <s v="Абитуриент 471" u="1"/>
        <s v="Абитуриент 563" u="1"/>
        <s v="Абитуриент 551" u="1"/>
        <s v="Абитуриент 494" u="1"/>
        <s v="Абитуриент 390" u="1"/>
        <s v="Абитуриент 482" u="1"/>
        <s v="Абитуриент 574" u="1"/>
        <s v="Абитуриент 470" u="1"/>
        <s v="Абитуриент 562" u="1"/>
        <s v="Абитуриент 550" u="1"/>
        <s v="Абитуриент 493" u="1"/>
        <s v="Абитуриент 481" u="1"/>
        <s v="Абитуриент 573" u="1"/>
        <s v="Абитуриент 561" u="1"/>
        <s v="Абитуриент 492" u="1"/>
        <s v="Абитуриент 480" u="1"/>
        <s v="Абитуриент 572" u="1"/>
        <s v="Абитуриент 560" u="1"/>
        <s v="Абитуриент 491" u="1"/>
        <s v="Абитуриент 583" u="1"/>
        <s v="Абитуриент 571" u="1"/>
        <s v="Абитуриент 490" u="1"/>
        <s v="Абитуриент 582" u="1"/>
        <s v="Абитуриент 570" u="1"/>
        <s v="Абитуриент 581" u="1"/>
        <s v="Загитова Алина Ильназовна" u="1"/>
        <s v="Абитуриент 580" u="1"/>
        <s v="Абитуриент 42" u="1"/>
        <s v="Абитуриент 329" u="1"/>
        <s v="Абитуриент 35" u="1"/>
        <s v="Абитуриент 409" u="1"/>
        <s v="Абитуриент 328" u="1"/>
        <s v="Абитуриент 408" u="1"/>
        <s v="Абитуриент 339" u="1"/>
        <s v="Абитуриент 327" u="1"/>
        <s v="Абитуриент 419" u="1"/>
        <s v="Абитуриент 407" u="1"/>
        <s v="Абитуриент 338" u="1"/>
        <s v="Абитуриент 326" u="1"/>
        <s v="Абитуриент 418" u="1"/>
        <s v="Абитуриент 406" u="1"/>
        <s v="Абитуриент 349" u="1"/>
        <s v="Абитуриент 337" u="1"/>
        <s v="Абитуриент 429" u="1"/>
        <s v="Абитуриент 325" u="1"/>
        <s v="Абитуриент 417" u="1"/>
        <s v="Абитуриент 509" u="1"/>
        <s v="Абитуриент 405" u="1"/>
        <s v="Абитуриент 348" u="1"/>
        <s v="Абитуриент 428" u="1"/>
        <s v="Абитуриент 324" u="1"/>
        <s v="Абитуриент 416" u="1"/>
        <s v="Абитуриент 508" u="1"/>
        <s v="Щербакова Анна Сергеевна" u="1"/>
        <s v="Абитуриент 404" u="1"/>
        <s v="Абитуриент 359" u="1"/>
        <s v="Абитуриент 347" u="1"/>
        <s v="Абитуриент 439" u="1"/>
        <s v="Абитуриент 335" u="1"/>
        <s v="Абитуриент 427" u="1"/>
        <s v="Абитуриент 519" u="1"/>
        <s v="Абитуриент 323" u="1"/>
        <s v="Абитуриент 415" u="1"/>
        <s v="Абитуриент 507" u="1"/>
        <s v="Абитуриент 403" u="1"/>
        <s v="Абитуриент 358" u="1"/>
        <s v="Абитуриент 346" u="1"/>
        <s v="Абитуриент 438" u="1"/>
        <s v="Абитуриент 334" u="1"/>
        <s v="Абитуриент 426" u="1"/>
        <s v="Абитуриент 518" u="1"/>
        <s v="Абитуриент 322" u="1"/>
        <s v="Абитуриент 414" u="1"/>
        <s v="Абитуриент 506" u="1"/>
        <s v="Абитуриент 402" u="1"/>
        <s v="Абитуриент 369" u="1"/>
        <s v="Абитуриент 357" u="1"/>
        <s v="Абитуриент 449" u="1"/>
        <s v="Абитуриент 345" u="1"/>
        <s v="Абитуриент 437" u="1"/>
        <s v="Абитуриент 529" u="1"/>
        <s v="Абитуриент 333" u="1"/>
        <s v="Абитуриент 425" u="1"/>
        <s v="Абитуриент 517" u="1"/>
        <s v="Абитуриент 413" u="1"/>
        <s v="Абитуриент 505" u="1"/>
        <s v="Абитуриент 401" u="1"/>
        <s v="Абитуриент 368" u="1"/>
        <s v="Абитуриент 356" u="1"/>
        <s v="Абитуриент 448" u="1"/>
        <s v="Абитуриент 344" u="1"/>
        <s v="Абитуриент 436" u="1"/>
        <s v="Абитуриент 528" u="1"/>
        <s v="Абитуриент 332" u="1"/>
        <s v="Абитуриент 424" u="1"/>
        <s v="Абитуриент 516" u="1"/>
        <s v="Абитуриент 412" u="1"/>
        <s v="Абитуриент 504" u="1"/>
        <s v="Абитуриент 400" u="1"/>
        <s v="Абитуриент 379" u="1"/>
        <s v="Абитуриент 367" u="1"/>
        <s v="Абитуриент 459" u="1"/>
        <s v="Абитуриент 355" u="1"/>
        <s v="Абитуриент 447" u="1"/>
        <s v="Абитуриент 539" u="1"/>
        <s v="Абитуриент 343" u="1"/>
        <s v="Абитуриент 435" u="1"/>
        <s v="Абитуриент 527" u="1"/>
        <s v="Абитуриент 331" u="1"/>
        <s v="Абитуриент 423" u="1"/>
        <s v="Абитуриент 515" u="1"/>
        <s v="Абитуриент 411" u="1"/>
        <s v="Абитуриент 503" u="1"/>
        <s v="Абитуриент 378" u="1"/>
        <s v="Абитуриент 366" u="1"/>
        <s v="Абитуриент 458" u="1"/>
        <s v="Абитуриент 354" u="1"/>
        <s v="Абитуриент 446" u="1"/>
        <s v="Абитуриент 538" u="1"/>
        <s v="Абитуриент 342" u="1"/>
        <s v="Абитуриент 434" u="1"/>
        <s v="Абитуриент 526" u="1"/>
        <s v="Абитуриент 330" u="1"/>
        <s v="Абитуриент 422" u="1"/>
        <s v="Абитуриент 514" u="1"/>
        <s v="Абитуриент 410" u="1"/>
        <s v="Абитуриент 502" u="1"/>
        <s v="Абитуриент 389" u="1"/>
        <s v="Абитуриент 377" u="1"/>
        <s v="Абитуриент 469" u="1"/>
        <s v="Абитуриент 365" u="1"/>
        <s v="Абитуриент 457" u="1"/>
        <s v="Абитуриент 549" u="1"/>
        <s v="Абитуриент 353" u="1"/>
        <s v="Абитуриент 445" u="1"/>
        <s v="Абитуриент 537" u="1"/>
        <s v="Абитуриент 341" u="1"/>
        <s v="Абитуриент 433" u="1"/>
        <s v="Абитуриент 525" u="1"/>
        <s v="Абитуриент 421" u="1"/>
        <s v="Абитуриент 513" u="1"/>
        <s v="Абитуриент 501" u="1"/>
        <s v="Абитуриент 388" u="1"/>
        <s v="Абитуриент 376" u="1"/>
        <s v="Абитуриент 468" u="1"/>
        <s v="Абитуриент 364" u="1"/>
        <s v="Абитуриент 456" u="1"/>
        <s v="Абитуриент 548" u="1"/>
        <s v="Абитуриент 352" u="1"/>
        <s v="Абитуриент 444" u="1"/>
        <s v="Абитуриент 536" u="1"/>
        <s v="Абитуриент 340" u="1"/>
        <s v="Абитуриент 432" u="1"/>
        <s v="Абитуриент 524" u="1"/>
        <s v="Абитуриент 420" u="1"/>
        <s v="Абитуриент 512" u="1"/>
        <s v="Абитуриент 500" u="1"/>
        <s v="Абитуриент 399" u="1"/>
        <s v="Абитуриент 387" u="1"/>
        <s v="Абитуриент 479" u="1"/>
        <s v="Абитуриент 375" u="1"/>
        <s v="Абитуриент 467" u="1"/>
        <s v="Абитуриент 559" u="1"/>
        <s v="Абитуриент 363" u="1"/>
        <s v="Абитуриент 455" u="1"/>
        <s v="Абитуриент 547" u="1"/>
        <s v="Абитуриент 351" u="1"/>
        <s v="Абитуриент 443" u="1"/>
        <s v="Абитуриент 535" u="1"/>
        <s v="Абитуриент 431" u="1"/>
        <s v="Абитуриент 523" u="1"/>
        <s v="Абитуриент 511" u="1"/>
        <s v="Абитуриент 398" u="1"/>
        <s v="Абитуриент 386" u="1"/>
        <s v="Абитуриент 478" u="1"/>
        <s v="Абитуриент 374" u="1"/>
        <s v="Абитуриент 466" u="1"/>
        <s v="Абитуриент 558" u="1"/>
        <s v="Абитуриент 362" u="1"/>
        <s v="Абитуриент 454" u="1"/>
        <s v="Абитуриент 546" u="1"/>
        <s v="Абитуриент 350" u="1"/>
        <s v="Абитуриент 442" u="1"/>
        <s v="Абитуриент 534" u="1"/>
        <s v="Абитуриент 430" u="1"/>
        <s v="Абитуриент 522" u="1"/>
        <s v="Абитуриент 510" u="1"/>
        <s v="Абитуриент 397" u="1"/>
        <s v="Абитуриент 489" u="1"/>
        <s v="Абитуриент 385" u="1"/>
        <s v="Абитуриент 477" u="1"/>
        <s v="Абитуриент 569" u="1"/>
        <s v="Абитуриент 373" u="1"/>
        <s v="Абитуриент 465" u="1"/>
        <s v="Абитуриент 557" u="1"/>
        <s v="Абитуриент 361" u="1"/>
        <s v="Абитуриент 453" u="1"/>
        <s v="Абитуриент 545" u="1"/>
        <s v="Абитуриент 441" u="1"/>
        <s v="Абитуриент 533" u="1"/>
        <s v="Абитуриент 521" u="1"/>
        <s v="Абитуриент 396" u="1"/>
        <s v="Абитуриент 488" u="1"/>
        <s v="Абитуриент 384" u="1"/>
        <s v="Абитуриент 476" u="1"/>
        <s v="Абитуриент 568" u="1"/>
        <s v="Абитуриент 372" u="1"/>
        <s v="Абитуриент 464" u="1"/>
        <s v="Абитуриент 556" u="1"/>
        <s v="Абитуриент 360" u="1"/>
        <s v="Абитуриент 452" u="1"/>
        <s v="Абитуриент 544" u="1"/>
        <s v="Абитуриент 440" u="1"/>
        <s v="Абитуриент 532" u="1"/>
        <s v="Абитуриент 520" u="1"/>
        <s v="Абитуриент 499" u="1"/>
        <s v="Абитуриент 395" u="1"/>
        <s v="Абитуриент 487" u="1"/>
        <s v="Абитуриент 579" u="1"/>
        <s v="Абитуриент 383" u="1"/>
        <s v="Абитуриент 475" u="1"/>
        <s v="Абитуриент 567" u="1"/>
        <s v="Абитуриент 371" u="1"/>
        <s v="Абитуриент 463" u="1"/>
        <s v="Абитуриент 555" u="1"/>
        <s v="Абитуриент 451" u="1"/>
        <s v="Абитуриент 543" u="1"/>
        <s v="Абитуриент 531" u="1"/>
        <s v="Абитуриент 498" u="1"/>
        <s v="Абитуриент 394" u="1"/>
        <s v="Абитуриент 486" u="1"/>
        <s v="Абитуриент 578" u="1"/>
        <s v="Абитуриент 382" u="1"/>
        <s v="Абитуриент 474" u="1"/>
        <s v="Абитуриент 566" u="1"/>
        <s v="Абитуриент 370" u="1"/>
        <s v="Абитуриент 462" u="1"/>
        <s v="Абитуриент 554" u="1"/>
        <s v="Абитуриент 450" u="1"/>
        <s v="Абитуриент 542" u="1"/>
      </sharedItems>
    </cacheField>
    <cacheField name="Форма получения образования" numFmtId="0">
      <sharedItems containsBlank="1" count="4">
        <s v="очная"/>
        <s v="заочная"/>
        <s v="очно-заочная"/>
        <m/>
      </sharedItems>
    </cacheField>
    <cacheField name="Специальность" numFmtId="0">
      <sharedItems containsBlank="1" count="10">
        <s v="МИЭ"/>
        <s v="СиХНП"/>
        <s v="СКД"/>
        <s v="НХТ о/о"/>
        <s v="ИИ"/>
        <s v="АИ"/>
        <s v="ДПИиНП"/>
        <s v="Живопись"/>
        <s v="НХТ з/о"/>
        <m/>
      </sharedItems>
    </cacheField>
    <cacheField name="Вид" numFmtId="0">
      <sharedItems containsBlank="1" count="15">
        <s v="ЭП"/>
        <s v="ХНП"/>
        <s v="ОКДД"/>
        <s v="ОиПКММиТП"/>
        <s v="ТТ"/>
        <s v="НИНР"/>
        <s v="АДТиК"/>
        <s v="ИЭО"/>
        <s v="ХОД"/>
        <s v="ХТ эстр."/>
        <s v="ТДЖ"/>
        <s v="ХТ нар."/>
        <s v="ХТ"/>
        <s v="ХТ бал."/>
        <m/>
      </sharedItems>
    </cacheField>
    <cacheField name="Приоритет о выборе специальности / вида (от 1 до 3)" numFmtId="0">
      <sharedItems containsString="0" containsBlank="1" containsNumber="1" containsInteger="1" minValue="1" maxValue="4" count="5">
        <n v="1"/>
        <n v="2"/>
        <n v="3"/>
        <n v="4"/>
        <m/>
      </sharedItems>
    </cacheField>
    <cacheField name="№ личного дела" numFmtId="0">
      <sharedItems containsBlank="1" count="972">
        <s v="1/18"/>
        <s v="2/18"/>
        <s v="3/18"/>
        <s v="4/18"/>
        <s v="5/18"/>
        <s v="6/18"/>
        <s v="7/18"/>
        <s v="8/18"/>
        <s v="9/18"/>
        <s v="10/18"/>
        <s v="11/18"/>
        <s v="12/18"/>
        <s v="13/18"/>
        <s v="14/18"/>
        <s v="15/18"/>
        <s v="16/18"/>
        <s v="17/18"/>
        <s v="18/18"/>
        <s v="19/18"/>
        <s v="20/18"/>
        <s v="21/18"/>
        <s v="22/18"/>
        <s v="23/18"/>
        <s v="24/18"/>
        <s v="25/18"/>
        <s v="26/18"/>
        <s v="27/18"/>
        <s v="28/18"/>
        <s v="29/18"/>
        <s v="30/18"/>
        <s v="31/18"/>
        <s v="32/18"/>
        <s v="33/18"/>
        <s v="34/18"/>
        <s v="35/18"/>
        <s v="36/18"/>
        <s v="37/18"/>
        <s v="38/18"/>
        <s v="39/18"/>
        <s v="40/18"/>
        <s v="41/18"/>
        <s v="42/18"/>
        <s v="43/18"/>
        <s v="44/18"/>
        <s v="45/18"/>
        <s v="46/18"/>
        <s v="47/18"/>
        <s v="48/18"/>
        <s v="49/18"/>
        <s v="50/18"/>
        <s v="51/18"/>
        <s v="52/18"/>
        <s v="53/18"/>
        <s v="54/18"/>
        <s v="55/18"/>
        <s v="56/18"/>
        <s v="57/18"/>
        <s v="58/18"/>
        <s v="59/18"/>
        <s v="60/18"/>
        <s v="61/18"/>
        <s v="62/18"/>
        <s v="63/18"/>
        <s v="64/18"/>
        <s v="65/18"/>
        <s v="66/18"/>
        <s v="67/18"/>
        <s v="68/18"/>
        <s v="69/18"/>
        <s v="70/18"/>
        <s v="71/18"/>
        <s v="72/18"/>
        <s v="73/18"/>
        <s v="74/18"/>
        <s v="75/18"/>
        <s v="76/18"/>
        <s v="77/18"/>
        <s v="78/18"/>
        <s v="79/18"/>
        <s v="80/18"/>
        <s v="81/18"/>
        <s v="82/18"/>
        <s v="83/18"/>
        <s v="84/18"/>
        <s v="85/18"/>
        <s v="86/18"/>
        <s v="87/18"/>
        <s v="88/18"/>
        <s v="89/18"/>
        <s v="90/18"/>
        <s v="91/18"/>
        <s v="92/18"/>
        <s v="93/18"/>
        <s v="94/18"/>
        <s v="95/18"/>
        <s v="96/18"/>
        <s v="97/18"/>
        <s v="98/18"/>
        <s v="99/18"/>
        <s v="100/18"/>
        <s v="101/18"/>
        <s v="102/18"/>
        <s v="103/18"/>
        <s v="104/18"/>
        <s v="105/18"/>
        <s v="106/18"/>
        <s v="107/18"/>
        <s v="108/18"/>
        <s v="109/18"/>
        <s v="110/18"/>
        <s v="111/18"/>
        <s v="112/18"/>
        <s v="113/18"/>
        <s v="114/18"/>
        <s v="115/18"/>
        <s v="116/18"/>
        <s v="117/18"/>
        <s v="118/18"/>
        <s v="119/18"/>
        <s v="120/18"/>
        <s v="121/18"/>
        <s v="122/18"/>
        <s v="123/18"/>
        <s v="124/18"/>
        <s v="125/18"/>
        <s v="126/18"/>
        <s v="127/18"/>
        <s v="128/18"/>
        <s v="129/18"/>
        <s v="130/18"/>
        <s v="131/18"/>
        <s v="132/18"/>
        <s v="133/18"/>
        <s v="134/18"/>
        <s v="135/18"/>
        <s v="136/18"/>
        <s v="137/18"/>
        <s v="138/18"/>
        <s v="139/18"/>
        <s v="140/18"/>
        <s v="141/18"/>
        <s v="142/18"/>
        <s v="143/18"/>
        <s v="144/18"/>
        <s v="145/18"/>
        <s v="146/18"/>
        <s v="147/18"/>
        <s v="148/18"/>
        <s v="149/18"/>
        <s v="150/18"/>
        <s v="151/18"/>
        <s v="152/18"/>
        <s v="153/18"/>
        <s v="154/18"/>
        <s v="155/18"/>
        <s v="156/18"/>
        <s v="157/18"/>
        <s v="158/18"/>
        <s v="159/18"/>
        <s v="160/18"/>
        <s v="161/18"/>
        <s v="162/18"/>
        <s v="163/18"/>
        <s v="164/18"/>
        <s v="165/18"/>
        <s v="166/18"/>
        <s v="167/18"/>
        <s v="168/18"/>
        <s v="169/18"/>
        <s v="170/18"/>
        <s v="171/18"/>
        <s v="172/18"/>
        <s v="173/18"/>
        <s v="174/18"/>
        <s v="175/18"/>
        <s v="176/18"/>
        <s v="177/18"/>
        <s v="178/18"/>
        <s v="179/18"/>
        <s v="180/18"/>
        <s v="181/18"/>
        <s v="182/18"/>
        <s v="183/18"/>
        <s v="184/18"/>
        <s v="185/18"/>
        <s v="186/18"/>
        <s v="187/18"/>
        <s v="188/18"/>
        <s v="189/18"/>
        <s v="190/18"/>
        <s v="191/18"/>
        <s v="192/18"/>
        <s v="193/18"/>
        <s v="194/18"/>
        <s v="195/18"/>
        <s v="196/18"/>
        <s v="197/18"/>
        <s v="198/18"/>
        <s v="199/18"/>
        <s v="200/18"/>
        <s v="201/18"/>
        <s v="202/18"/>
        <s v="203/18"/>
        <s v="204/18"/>
        <s v="205/18"/>
        <s v="206/18"/>
        <s v="207/18"/>
        <s v="208/18"/>
        <s v="209/18"/>
        <s v="210/18"/>
        <s v="211/18"/>
        <s v="212/18"/>
        <s v="213/18"/>
        <s v="214/18"/>
        <s v="215/18"/>
        <s v="216/18"/>
        <s v="217/18"/>
        <s v="218/18"/>
        <s v="219/18"/>
        <s v="220/18"/>
        <s v="221/18"/>
        <s v="222/18"/>
        <s v="223/18"/>
        <s v="224/18"/>
        <s v="225/18"/>
        <s v="226/18"/>
        <s v="227/18"/>
        <s v="228/18"/>
        <s v="229/18"/>
        <s v="230/18"/>
        <s v="231/18"/>
        <s v="232/18"/>
        <s v="233/18"/>
        <s v="234/18"/>
        <s v="235/18"/>
        <s v="236/18"/>
        <s v="237/18"/>
        <s v="238/18"/>
        <s v="239/18"/>
        <s v="240/18"/>
        <s v="241/18"/>
        <s v="242/18"/>
        <s v="243/18"/>
        <s v="244/18"/>
        <s v="245/18"/>
        <s v="246/18"/>
        <s v="247/18"/>
        <s v="248/18"/>
        <s v="249/18"/>
        <s v="250/18"/>
        <s v="251/18"/>
        <s v="252/18"/>
        <s v="253/18"/>
        <s v="254/18"/>
        <s v="255/18"/>
        <s v="256/18"/>
        <s v="257/18"/>
        <s v="258/18"/>
        <s v="259/18"/>
        <s v="260/18"/>
        <s v="261/18"/>
        <s v="262/18"/>
        <s v="263/18"/>
        <s v="264/18"/>
        <s v="265/18"/>
        <s v="266/18"/>
        <s v="267/18"/>
        <s v="268/18"/>
        <s v="269/18"/>
        <s v="270/18"/>
        <s v="271/18"/>
        <s v="272/18"/>
        <s v="273/18"/>
        <s v="274/18"/>
        <s v="275/18"/>
        <s v="276/18"/>
        <s v="277/18"/>
        <s v="278/18"/>
        <s v="279/18"/>
        <s v="280/18"/>
        <s v="281/18"/>
        <s v="282/18"/>
        <s v="283/18"/>
        <s v="284/18"/>
        <s v="285/18"/>
        <s v="286/18"/>
        <s v="287/18"/>
        <s v="288/18"/>
        <s v="289/18"/>
        <s v="290/18"/>
        <s v="291/18"/>
        <s v="292/18"/>
        <s v="293/18"/>
        <s v="294/18"/>
        <s v="295/18"/>
        <s v="296/18"/>
        <s v="297/18"/>
        <s v="298/18"/>
        <s v="299/18"/>
        <s v="300/18"/>
        <s v="301/18"/>
        <s v="302/18"/>
        <s v="303/18"/>
        <s v="304/18"/>
        <s v="305/18"/>
        <s v="306/18"/>
        <s v="307/18"/>
        <s v="308/18"/>
        <s v="309/18"/>
        <s v="310/18"/>
        <s v="311/18"/>
        <s v="312/18"/>
        <s v="313/18"/>
        <s v="314/18"/>
        <s v="315/18"/>
        <s v="316/18"/>
        <s v="317/18"/>
        <s v="318/18"/>
        <s v="319/18"/>
        <s v="320/18"/>
        <s v="321/18"/>
        <s v="322/18"/>
        <s v="323/18"/>
        <s v="324/00"/>
        <s v="147/18-НХТ ХТэ" u="1"/>
        <m u="1"/>
        <s v="197/17-ИЭО" u="1"/>
        <s v="76/17-ХТн" u="1"/>
        <s v="62/17-ХТэ" u="1"/>
        <s v="292/17-ХТн" u="1"/>
        <s v="161/18-НХТ ХТн" u="1"/>
        <s v="284/18-Ж" u="1"/>
        <s v="294/17-ХТн" u="1"/>
        <s v="343/18-НХТ ХТэ" u="1"/>
        <s v="286/18-Ж" u="1"/>
        <s v="167/18-Ж" u="1"/>
        <s v="105/18-НХТ ХТэ" u="1"/>
        <s v="228/18-НХТ ХТэ" u="1"/>
        <s v="215/18-НХТ ТТ/2" u="1"/>
        <s v="82/17-ХТэ" u="1"/>
        <s v="260/17-Ж" u="1"/>
        <s v="60/17-ХТн" u="1"/>
        <s v="120/18-Ж" u="1"/>
        <s v="130/17-ХТн" u="1"/>
        <s v="141/17-Ж" u="1"/>
        <s v="100/17-ХТэ" u="1"/>
        <s v="225/17-ХТэ" u="1"/>
        <s v="146/17-Ж" u="1"/>
        <s v="267/17-Ж" u="1"/>
        <s v="147/17-Ж" u="1"/>
        <s v="108/17-ХТэ" u="1"/>
        <s v="90/17-ХТэ" u="1"/>
        <s v="222/17-Ж" u="1"/>
        <s v="302/17-ХТэ" u="1"/>
        <s v="223/17-Ж" u="1"/>
        <s v="38/18-СиХНП" u="1"/>
        <s v="326/18-Ж" u="1"/>
        <s v="175/17-ТТ" u="1"/>
        <s v="46/18-ДПИиНП" u="1"/>
        <s v="54/18-НХТ Хтэ" u="1"/>
        <s v="250/17-ТТ" u="1"/>
        <s v="256/17-ТТ" u="1"/>
        <s v="98/17-ДПИиНП" u="1"/>
        <s v="98/18-НХТ ХТэ" u="1"/>
        <s v="74/18-НХТ ХТэ" u="1"/>
        <s v="78/18-НХТ ХТн" u="1"/>
        <s v="1/18-ОиПКМиТП" u="1"/>
        <s v="194/18-ОиПКМиТП" u="1"/>
        <s v="16/17-ОКДД" u="1"/>
        <s v="94/18-НХТ Хтэ" u="1"/>
        <s v="219/17-ТТ" u="1"/>
        <s v="82/18-НХТ ХТэ" u="1"/>
        <s v="170/18-АИ" u="1"/>
        <s v="190/17-АИ" u="1"/>
        <s v="165/18-НХТ ТТ" u="1"/>
        <s v="3/17-ОКДД" u="1"/>
        <s v="153/18-ОиПКМиТП" u="1"/>
        <s v="299/18-АИ" u="1"/>
        <s v="48/17-ОКДД" u="1"/>
        <s v="24/17-ОКДД" u="1"/>
        <s v="290/18-ОКДД" u="1"/>
        <s v="159/18-ОиПКМиТП" u="1"/>
        <s v="291/18-ОКДД" u="1"/>
        <s v="292/18-ОКДД" u="1"/>
        <s v="20/17-ОиПКММиТП" u="1"/>
        <s v="173/18-ОКДД" u="1"/>
        <s v="294/18-ОКДД" u="1"/>
        <s v="174/18-ОКДД" u="1"/>
        <s v="295/18-ОКДД" u="1"/>
        <s v="296/18-ОКДД" u="1"/>
        <s v="176/18-ОКДД" u="1"/>
        <s v="131/18-АИ" u="1"/>
        <s v="297/18-ОКДД" u="1"/>
        <s v="5/17-ОКДД" u="1"/>
        <s v="298/18-ОКДД" u="1"/>
        <s v="351/18-ОиПКМиТП" u="1"/>
        <s v="253/18-АИ" u="1"/>
        <s v="153/17-АИ" u="1"/>
        <s v="22/17-ДПИ" u="1"/>
        <s v="199/17-ОКДД" u="1"/>
        <s v="275/17-АИ" u="1"/>
        <s v="234/18-ОиПКМиТП" u="1"/>
        <s v="232/17-ДПИиНП" u="1"/>
        <s v="112/17-ДПИиНП" u="1"/>
        <s v="157/17-АИ" u="1"/>
        <s v="115/18-ОиПКМиТП" u="1"/>
        <s v="278/17-АИ" u="1"/>
        <s v="117/18-ОиПКМиТП" u="1"/>
        <s v="115/17-ДПИиНП" u="1"/>
        <s v="32/17-ОКДД" u="1"/>
        <s v="152/18-МИЭ ИЭО" u="1"/>
        <s v="252/18-ОКДД" u="1"/>
        <s v="1/17-ЭП" u="1"/>
        <s v="133/18-ОКДД" u="1"/>
        <s v="254/18-ОКДД" u="1"/>
        <s v="330/18-АИ" u="1"/>
        <s v="203/18-НХТ ТТ" u="1"/>
        <s v="211/18-АИ" u="1"/>
        <s v="332/18-АИ" u="1"/>
        <s v="7/17-ОКДД" u="1"/>
        <s v="3/18-ОКДД" u="1"/>
        <s v="333/18-АИ" u="1"/>
        <s v="311/18-ОиПКМиТП" u="1"/>
        <s v="312/18-ОиПКМиТП" u="1"/>
        <s v="214/18-АИ" u="1"/>
        <s v="310/17-ДПИиНП" u="1"/>
        <s v="336/18-АИ" u="1"/>
        <s v="236/17-АИ" u="1"/>
        <s v="214/17-ОиПКМиТП" u="1"/>
        <s v="237/17-АИ" u="1"/>
        <s v="215/17-ОиПКМиТП" u="1"/>
        <s v="117/17-АИ" u="1"/>
        <s v="216/17-ОиПКМиТП" u="1"/>
        <s v="119/17-АИ" u="1"/>
        <s v="32/18-ОКДД" u="1"/>
        <s v="319/18-ОиПКМиТП" u="1"/>
        <s v="110/17-ОКДД" u="1"/>
        <s v="334/18-ОКДД" u="1"/>
        <s v="114/17-ОКДД" u="1"/>
        <s v="9/18-ОиПКМиТП" u="1"/>
        <s v="9/17-ОКДД" u="1"/>
        <s v="237/18-МИЭ ИЭО" u="1"/>
        <s v="5/18-ОКДД" u="1"/>
        <s v="187/18-СиХНП" u="1"/>
        <s v="315/17-АИ" u="1"/>
        <s v="191/17-ЭП" u="1"/>
        <s v="72/17-ОКДД" u="1"/>
        <s v="192/17-ЭП" u="1"/>
        <s v="40/18-ОКДД" u="1"/>
        <s v="188/17-ОиПКММиТП" u="1"/>
        <s v="196/17-ЭП" u="1"/>
        <s v="314/17-ОКДД" u="1"/>
        <s v="318/17-ОКДД" u="1"/>
        <s v="267/18-СиХНП" u="1"/>
        <s v="270/17-ЭП" u="1"/>
        <s v="271/17-ЭП" u="1"/>
        <s v="94/17-ХТб" u="1"/>
        <s v="154/17-ЭП" u="1"/>
        <s v="144/18-МИЭ ЭП" u="1"/>
        <s v="100/18-СиХНП" u="1"/>
        <s v="17/18-ОиПКМиТП" u="1"/>
        <s v="266/18-МИЭ ЭП" u="1"/>
        <s v="25/17-ОиПКМиТП" u="1"/>
        <s v="13/17-ОиПКМиТП" u="1"/>
        <s v="14/17-ИЭО" u="1"/>
        <s v="220/18-МИЭ ЭП" u="1"/>
        <s v="233/17-ЭП" u="1"/>
        <s v="344/18-МИЭ ЭП" u="1"/>
        <s v="45/17-ОиПКМиТП" u="1"/>
        <s v="21/17-ОиПКМиТП" u="1"/>
        <s v="229/18-МИЭ ЭП" u="1"/>
        <s v="207/17-СиХНП" u="1"/>
        <s v="47/17-Ж" u="1"/>
        <s v="69/17-АИ" u="1"/>
        <s v="79/17-ЭП" u="1"/>
        <s v="39/17-ХТэ" u="1"/>
        <s v="89/18-ОиПКМиТП" u="1"/>
        <s v="77/18-ОиПКМиТП" u="1"/>
        <s v="65/18-ОиПКМиТП" u="1"/>
        <s v="25/18-МИЭ ЭП" u="1"/>
        <s v="61/17-АИ" u="1"/>
        <s v="93/17-ОиПКМиТП" u="1"/>
        <s v="196/18-НХТ ХТэ" u="1"/>
        <s v="198/18-НХТ Хтэ" u="1"/>
        <s v="83/17-ЭП" u="1"/>
        <s v="99/18-Ж" u="1"/>
        <s v="55/17-ХТэ" u="1"/>
        <s v="85/18-АИ" u="1"/>
        <s v="157/18-НХТ ХТэ" u="1"/>
        <s v="252/17-ХТ" u="1"/>
        <s v="21/18-ХТн" u="1"/>
        <s v="230/18-НХТ Хтэ" u="1"/>
        <s v="231/18-НХТ Хтэ" u="1"/>
        <s v="113/18-НХТ ХТэ" u="1"/>
        <s v="281/17-ИЭО" u="1"/>
        <s v="235/18-НХТ ХТэ" u="1"/>
        <s v="187/17-ХТн" u="1"/>
        <s v="198/17-Ж" u="1"/>
        <s v="116/18-НХТ Хтэ" u="1"/>
        <s v="178/18-НХТ ХТн" u="1"/>
        <s v="159/17-ХТэ" u="1"/>
        <s v="97/18-МИЭ ЭП" u="1"/>
        <s v="97/17-ХТн" u="1"/>
        <s v="39/18-НХТ Хтэ" u="1"/>
        <s v="273/17-Ж" u="1"/>
        <s v="113/17-ХТэ" u="1"/>
        <s v="264/17-ХТн" u="1"/>
        <s v="135/18-Ж" u="1"/>
        <s v="136/18-Ж" u="1"/>
        <s v="259/18-Ж" u="1"/>
        <s v="137/18-НХТ ХТн" u="1"/>
        <s v="59/18-НХТ Хтэ" u="1"/>
        <s v="331/18-Ж" u="1"/>
        <s v="213/18-Ж" u="1"/>
        <s v="212/18-НХТ Хтн" u="1"/>
        <s v="15/18-СиХНП" u="1"/>
        <s v="216/18-Ж" u="1"/>
        <s v="316/17-ХТэ" u="1"/>
        <s v="14/18-НХТ ТТ" u="1"/>
        <s v="238/17-Ж" u="1"/>
        <s v="203/17-ИЭО" u="1"/>
        <s v="319/17-ХТэ" u="1"/>
        <s v="306/18-ИЭО" u="1"/>
        <s v="301/17-ХТн" u="1"/>
        <s v="312/17-Ж" u="1"/>
        <s v="317/17-Ж" u="1"/>
        <s v="263/17-ТТ" u="1"/>
        <s v="145/17-ТТ" u="1"/>
        <s v="63/18-НХТ Хтэ" u="1"/>
        <s v="58/18-НХТ ХТб" u="1"/>
        <s v="67/18-СиХНП" u="1"/>
        <s v="43/18-СиХНП" u="1"/>
        <s v="29/17-ОКДД" u="1"/>
        <s v="181/18-АИ" u="1"/>
        <s v="182/18-АИ" u="1"/>
        <s v="86/18-НХТ ТТ" u="1"/>
        <s v="186/18-АИ" u="1"/>
        <s v="300/17-ТТ" u="1"/>
        <s v="164/18-ОиПКМиТП" u="1"/>
        <s v="184/17-ОиПКМиТП" u="1"/>
        <s v="162/17-ДПИиНП" u="1"/>
        <s v="166/18-ОиПКМиТП" u="1"/>
        <s v="164/17-ДПИиНП" u="1"/>
        <s v="287/18-ОиПКМиТП" u="1"/>
        <s v="29/18-ОКДД" u="1"/>
        <s v="288/18-ОиПКМиТП" u="1"/>
        <s v="37/17-ОКДД" u="1"/>
        <s v="91/17-ДПИиНП" u="1"/>
        <s v="260/18-АИ" u="1"/>
        <s v="261/18-АИ" u="1"/>
        <s v="142/18-АИ" u="1"/>
        <s v="261/17-ОиПКМиТП" u="1"/>
        <s v="143/18-АИ" u="1"/>
        <s v="264/18-АИ" u="1"/>
        <s v="262/17-ОиПКМиТП" u="1"/>
        <s v="165/17-АИ" u="1"/>
        <s v="239/17-ХНП" u="1"/>
        <s v="244/18-ОиПКМиТП" u="1"/>
        <s v="166/17-АИ" u="1"/>
        <s v="144/17-ОиПКМиТП" u="1"/>
        <s v="287/17-АИ" u="1"/>
        <s v="265/17-ОиПКМиТП" u="1"/>
        <s v="167/17-АИ" u="1"/>
        <s v="266/17-ОиПКМиТП" u="1"/>
        <s v="247/18-ОиПКМиТП" u="1"/>
        <s v="57/17-ОКДД" u="1"/>
        <s v="280/17-ОКДД" u="1"/>
        <s v="129/18-ОиПКМиТП" u="1"/>
        <s v="163/18-МИЭ ИЭО" u="1"/>
        <s v="284/17-ОКДД" u="1"/>
        <s v="265/18-ОКДД" u="1"/>
        <s v="146/18-ОКДД" u="1"/>
        <s v="268/18-ОКДД" u="1"/>
        <s v="288/17-ОКДД" u="1"/>
        <s v="223/18-АИ" u="1"/>
        <s v="269/18-ОКДД" u="1"/>
        <s v="217/18-НХТ ТТ" u="1"/>
        <s v="101/17-ОиПКМиТП" u="1"/>
        <s v="149/18-ОКДД" u="1"/>
        <s v="202/18-ОиПКМиТП" u="1"/>
        <s v="323/18-ОиПКМиТП" u="1"/>
        <s v="339/18-НХТ ТТ" u="1"/>
        <s v="324/18-ОиПКМиТП" u="1"/>
        <s v="246/17-АИ" u="1"/>
        <s v="126/17-АИ" u="1"/>
        <s v="325/18-ОиПКМиТП" u="1"/>
        <s v="69/18-ОКДД" u="1"/>
        <s v="128/17-АИ" u="1"/>
        <s v="129/17-АИ" u="1"/>
        <s v="33/18-ОКДД" u="1"/>
        <s v="107/17-ОиПКМиТП" u="1"/>
        <s v="328/18-ОиПКМиТП" u="1"/>
        <s v="228/17-ОиПКМиТП" u="1"/>
        <s v="307/18-ДПИиНП" u="1"/>
        <s v="229/17-ОиПКМиТП" u="1"/>
        <s v="341/18-ОКДД" u="1"/>
        <s v="109/17-ОиПКМиТП" u="1"/>
        <s v="242/17-ОКДД" u="1"/>
        <s v="243/17-ОКДД" u="1"/>
        <s v="123/17-ОКДД" u="1"/>
        <s v="104/18-ОКДД" u="1"/>
        <s v="345/18-ОКДД" u="1"/>
        <s v="346/18-ОКДД" u="1"/>
        <s v="301/18-АИ" u="1"/>
        <s v="226/18-ОКДД" u="1"/>
        <s v="347/18-ОКДД" u="1"/>
        <s v="348/18-ОКДД" u="1"/>
        <s v="303/18-АИ" u="1"/>
        <s v="204/17-АИ" u="1"/>
        <s v="63/17-ТТ" u="1"/>
        <s v="73/17-ОКДД" u="1"/>
        <s v="320/17-ОКДД" u="1"/>
        <s v="309/17-ОиПКМиТП" u="1"/>
        <s v="173/17-СиХНП" u="1"/>
        <s v="174/17-СиХНП" u="1"/>
        <s v="308/18-ОКДД" u="1"/>
        <s v="208/17-ОКДД" u="1"/>
        <s v="75/18-ТТ" u="1"/>
        <s v="158/18-СиХНП" u="1"/>
        <s v="150/18-МИЭ ЭП" u="1"/>
        <s v="271/18-МИЭ ЭП" u="1"/>
        <s v="283/17-ЭП" u="1"/>
        <s v="289/18-НХТ ХТб" u="1"/>
        <s v="277/18-МИЭ ЭП" u="1"/>
        <s v="27/17-ИЭО" u="1"/>
        <s v="240/17-ЭП" u="1"/>
        <s v="233/18-МИЭ ЭП" u="1"/>
        <s v="125/17-ЭП" u="1"/>
        <s v="46/17-ОиПКМиТП" u="1"/>
        <s v="127/17-ЭП" u="1"/>
        <s v="249/17-ЭП" u="1"/>
        <s v="213/17-СиХНП" u="1"/>
        <s v="118/18-МИЭ ЭП" u="1"/>
        <s v="10/18-ДПИиНТ" u="1"/>
        <s v="34/18-ОиПКМиТП" u="1"/>
        <s v="28/17-ХТэ" u="1"/>
        <s v="66/17-АИ" u="1"/>
        <s v="54/17-АИ" u="1"/>
        <s v="10/17-ИИ" u="1"/>
        <s v="30/18-ОиПКМиТП" u="1"/>
        <s v="64/17-Ж" u="1"/>
        <s v="42/18-АИ" u="1"/>
        <s v="50/17-АИ" u="1"/>
        <s v="62/18-ОиПКМиТП" u="1"/>
        <s v="71/17-ИЭО" u="1"/>
        <s v="58/17-ХТн" u="1"/>
        <s v="86/17-ИИ" u="1"/>
        <s v="60/18-Ж" u="1"/>
        <s v="160/17-ХТэ" u="1"/>
        <s v="180/18-НХТ ХТн" u="1"/>
        <s v="161/17-ХТэ" u="1"/>
        <s v="240/18-НХТ ХТэ" u="1"/>
        <s v="121/18-НХТ Хтэ" u="1"/>
        <s v="163/17-ХТэ" u="1"/>
        <s v="290/17-ИЭО" u="1"/>
        <s v="306/17-ХТб" u="1"/>
        <s v="195/17-ХТн" u="1"/>
        <s v="172/17-ИЭО" u="1"/>
        <s v="249/18-НХТ Хтэ" u="1"/>
        <s v="96/17-ХТэ" u="1"/>
        <s v="50/18-МИЭ ЭП" u="1"/>
        <s v="320/18-НХТ Хтэ" u="1"/>
        <s v="121/17-ХТэ" u="1"/>
        <s v="272/17-ХТн" u="1"/>
        <s v="285/17-Ж" u="1"/>
        <s v="204/18-НХТ ХТэ" u="1"/>
        <s v="145/18-НХТ ХТн" u="1"/>
        <s v="158/17-ХТн" u="1"/>
        <s v="248/17-ХТэ" u="1"/>
        <s v="279/17-ХТн" u="1"/>
        <s v="134/17-ИЭО" u="1"/>
        <s v="159/17-ХТн" u="1"/>
        <s v="329/18-НХТ Хтэ" u="1"/>
        <s v="340/18-Ж" u="1"/>
        <s v="221/18-Ж" u="1"/>
        <s v="90/18-ИИ" u="1"/>
        <s v="111/17-ХТн" u="1"/>
        <s v="102/18-Ж" u="1"/>
        <s v="224/18-Ж" u="1"/>
        <s v="124/17-Ж" u="1"/>
        <s v="103/18-НХТ ХТн" u="1"/>
        <s v="235/17-ХТн" u="1"/>
        <s v="205/17-ХТэ" u="1"/>
        <s v="106/18-Ж" u="1"/>
        <s v="247/17-Ж" u="1"/>
        <s v="108/18-Ж" u="1"/>
        <s v="300/18-Ж" u="1"/>
        <s v="201/17-Ж" u="1"/>
        <s v="152/17-ТТ" u="1"/>
        <s v="209/17-Ж" u="1"/>
        <s v="274/17-ТТ" u="1"/>
        <s v="18/17-ОКДД" u="1"/>
        <s v="96/18-НХТ ХТэ" u="1"/>
        <s v="190/18-АИ" u="1"/>
        <s v="2/17-ОКДД" u="1"/>
        <s v="193/17-ОиПКМиТП" u="1"/>
        <s v="189/18-НХТ ТТ" u="1"/>
        <s v="197/18-АИ" u="1"/>
        <s v="199/18-АИ" u="1"/>
        <s v="26/17-ОКДД" u="1"/>
        <s v="297/17-ДПИиНП" u="1"/>
        <s v="193/18-ОКДД" u="1"/>
        <s v="291/17-АИ" u="1"/>
        <s v="293/17-АИ" u="1"/>
        <s v="4/17-ОКДД" u="1"/>
        <s v="151/17-ОиПКМиТП" u="1"/>
        <s v="154/18-АИ" u="1"/>
        <s v="275/18-АИ" u="1"/>
        <s v="295/17-АИ" u="1"/>
        <s v="296/17-АИ" u="1"/>
        <s v="176/17-АИ" u="1"/>
        <s v="134/18-ОиПКМиТП" u="1"/>
        <s v="155/17-ОиПКМиТП" u="1"/>
        <s v="278/18-АИ" u="1"/>
        <s v="298/17-АИ" u="1"/>
        <s v="256/18-ОиПКМиТП" u="1"/>
        <s v="178/17-АИ" u="1"/>
        <s v="279/18-АИ" u="1"/>
        <s v="257/18-ОиПКМиТП" u="1"/>
        <s v="26/18-ОКДД" u="1"/>
        <s v="34/17-ОКДД" u="1"/>
        <s v="138/18-ОиПКМиТП" u="1"/>
        <s v="270/18-ОКДД" u="1"/>
        <s v="92/18-НХТ ХТн" u="1"/>
        <s v="175/18-МИЭ ИЭО" u="1"/>
        <s v="251/17-АИ" u="1"/>
        <s v="156/18-ОКДД" u="1"/>
        <s v="131/17-АИ" u="1"/>
        <s v="6/17-ОКДД" u="1"/>
        <s v="230/17-ОиПКМиТП" u="1"/>
        <s v="231/17-ОиПКМиТП" u="1"/>
        <s v="133/17-АИ" u="1"/>
        <s v="299/17-ОКДД" u="1"/>
        <s v="254/17-АИ" u="1"/>
        <s v="107/18-НХТ ТТ" u="1"/>
        <s v="114/18-АИ" u="1"/>
        <s v="135/17-АИ" u="1"/>
        <s v="234/17-ОиПКМиТП" u="1"/>
        <s v="136/17-АИ" u="1"/>
        <s v="137/17-АИ" u="1"/>
        <s v="116/17-ОиПКМиТП" u="1"/>
        <s v="350/18-ОКДД" u="1"/>
        <s v="118/17-ОиПКМиТП" u="1"/>
        <s v="232/18-ОКДД" u="1"/>
        <s v="255/17-ОКДД" u="1"/>
        <s v="8/17-ОКДД" u="1"/>
        <s v="4/18-ОКДД" u="1"/>
        <s v="311/17-ОиПКМиТП" u="1"/>
        <s v="138/17-ОКДД" u="1"/>
        <s v="119/18-ОКДД" u="1"/>
        <s v="315/18-АИ" u="1"/>
        <s v="313/17-ОиПКМиТП" u="1"/>
        <s v="66/18-ОКДД" u="1"/>
        <s v="74/17-ОКДД" u="1"/>
        <s v="88/17-ХТб" u="1"/>
        <s v="210/17-ОКДД" u="1"/>
        <s v="211/17-ОКДД" u="1"/>
        <s v="316/18-ОКДД" u="1"/>
        <s v="6/18-ОКДД" u="1"/>
        <s v="317/18-ОКДД" u="1"/>
        <s v="318/18-ОКДД" u="1"/>
        <s v="169/18-СиХНП" u="1"/>
        <s v="170/17-ЭП" u="1"/>
        <s v="171/17-ЭП" u="1"/>
        <s v="19/17-АИ" u="1"/>
        <s v="282/18-МИЭ ЭП" u="1"/>
        <s v="8/18-ОКДД" u="1"/>
        <s v="17/17-ЭП" u="1"/>
        <s v="122/17-ОиПКММиТП" u="1"/>
        <s v="148/17-СиХНП" u="1"/>
        <s v="70/18-ОКДД" u="1"/>
        <s v="19/18-АИ" u="1"/>
        <s v="132/17-ЭП" u="1"/>
        <s v="122/18-МИЭ ЭП" u="1"/>
        <s v="258/17-ЭП" u="1"/>
        <s v="224/17-СиХНП" u="1"/>
        <s v="327/18-СиХНП" u="1"/>
        <s v="49/17-Ж" u="1"/>
        <s v="35/17-АИ" u="1"/>
        <s v="11/17-АИ" u="1"/>
        <s v="11/18-ОиПКМиТП" u="1"/>
        <s v="206/18-МИЭ ЭП" u="1"/>
        <s v="209/18-МИЭ ЭП" u="1"/>
        <s v=" 335/18-ОКДД" u="1"/>
        <s v="67/17-АИ" u="1"/>
        <s v="43/17-АИ" u="1"/>
        <s v="75/17-ОиПКМиТП" u="1"/>
        <s v="31/18-ОиПКМиТП" u="1"/>
        <s v="51/17-ОиПКМиТП" u="1"/>
        <s v="49/18-МИЭ ИЭО" u="1"/>
        <s v="40/17-ИЭО" u="1"/>
        <s v="13/18-МИЭ ИЭО" u="1"/>
        <s v="45/18-Ж" u="1"/>
        <s v="53/17-Ж" u="1"/>
        <s v="79/18-АИ" u="1"/>
        <s v="87/17-АИ" u="1"/>
        <s v="156/17-ХТб" u="1"/>
        <s v="250/18-ОмПКМиТП" u="1"/>
        <s v="130/18 НХТ Хтэ" u="1"/>
        <s v="84/17-ИЭО" u="1"/>
        <s v="47/18-МИЭ ЭП" u="1"/>
        <s v="87/18-АИ" u="1"/>
        <s v="95/17-АИ" u="1"/>
        <s v="194/17-ХТ" u="1"/>
        <s v="171/18-НХТ Хтэ" u="1"/>
        <s v="95/18-ОиПКМиТП" u="1"/>
        <s v="179/18-НХТ ХТэ" u="1"/>
        <s v="89/17-ХТэ" u="1"/>
        <s v="77/17-ХТэ" u="1"/>
        <s v="191/18-НХТ ХТн" u="1"/>
        <s v="51/18-ИИ" u="1"/>
        <s v="132/18-НХТ Хтэ" u="1"/>
        <s v="195/18-Ж" u="1"/>
        <s v="277/17-ХТ" u="1"/>
        <s v="255/18-НХТ Хтэ" u="1"/>
        <s v="177/17-ХТэ" u="1"/>
        <s v="258/18-НХТ ХТэ" u="1"/>
        <s v="81/18-Ж" u="1"/>
        <s v="85/17-ХТэ" u="1"/>
        <s v="282/17-ХТн" u="1"/>
        <s v="272/18-НХТ ХТн" u="1"/>
        <s v="253/17-ХТэ" u="1"/>
        <s v="273/18-НХТ ХТн" u="1"/>
        <s v="155/18-Ж" u="1"/>
        <s v="274/18-НХТ ХТн" u="1"/>
        <s v="179/17-Ж" u="1"/>
        <s v="289/17-ХТн" u="1"/>
        <s v="169/17-ХТн" u="1"/>
        <s v="259/17-ХТэ" u="1"/>
        <s v="139/17-ХТэ" u="1"/>
        <s v="81/17-ХТэ" u="1"/>
        <s v="212/17-ХТэ" u="1"/>
        <s v="111/18-НХТ ХТн" u="1"/>
        <s v="245/17-ХТн" u="1"/>
        <s v="236/18-Ж" u="1"/>
        <s v="257/17-Ж" u="1"/>
        <s v="215/18-ОиПКМиТП/3" u="1"/>
        <s v="217/17-ХТэ" u="1"/>
        <s v="239/18-Ж" u="1"/>
        <s v="91/18-МИЭ ЭП" u="1"/>
        <s v="310/18-НХТ ХТн" u="1"/>
        <s v="313/18-Ж" u="1"/>
        <s v="218/17-Ж" u="1"/>
        <s v="286/17-ТТ" u="1"/>
        <s v="57/18-СиХНП" u="1"/>
        <s v="56/18-НХТ ТТ" u="1"/>
        <s v="244/17-ТТ" u="1"/>
        <s v="53/18-НХТ ХТн" u="1"/>
        <s v="41/18-СиХНП" u="1"/>
        <s v="183/18-ОиПКМиТП" u="1"/>
        <s v="185/18-ОиПКМиТП" u="1"/>
        <s v="15/17-ОКДД" u="1"/>
        <s v="206/17-ТТ" u="1"/>
        <s v="151/18-НХТ ТТ" u="1"/>
        <s v="93/18-НХТ Хтэ" u="1"/>
        <s v="280/18-АИ" u="1"/>
        <s v="180/17-АИ" u="1"/>
        <s v="64/18-НХТ ХТб" u="1"/>
        <s v="162/18-АИ" u="1"/>
        <s v="182/17-АИ" u="1"/>
        <s v="140/18-ОиПКмиТП" u="1"/>
        <s v="283/18-АИ" u="1"/>
        <s v="262/18-ОиПКМиТП" u="1"/>
        <s v="61/18-СиХНП" u="1"/>
        <s v="285/18-АИ" u="1"/>
        <s v="263/18-ОиПКМиТП" u="1"/>
        <s v="186/17-АИ" u="1"/>
        <s v="168/18-АИ" u="1"/>
        <s v="59/17-ОКДД" u="1"/>
        <s v="27/18-ОКДД" u="1"/>
        <s v="168/17-ОиПКМиТП" u="1"/>
        <s v="23/17-ОКДД" u="1"/>
        <s v="281/18-ОКДД" u="1"/>
        <s v="110/18-НХТ ТТ" u="1"/>
        <s v="210-18-СиХНП" u="1"/>
        <s v="185/17-ОКДД" u="1"/>
        <s v="140/17-АИ" u="1"/>
        <s v="142/17-АИ" u="1"/>
        <s v="241/17-ОиПКМиТП" u="1"/>
        <s v="123/18-АИ" u="1"/>
        <s v="101/18-ОиПКМиТП" u="1"/>
        <s v="189/17-ОКДД" u="1"/>
        <s v="124/18-АИ" u="1"/>
        <s v="200/18-ДПИиНП" u="1"/>
        <s v="33/17-ТТ" u="1"/>
        <s v="225/18-ОиПКМиТП" u="1"/>
        <s v="127/18-АИ" u="1"/>
        <s v="227/18-ОиПКМиТП" u="1"/>
        <s v="149/17-АИ" u="1"/>
        <s v="35/18-ОКДД" u="1"/>
        <s v="31/17-ОКДД" u="1"/>
        <s v="109/18-ОиПКМиТП" u="1"/>
        <s v="242/18-ОКДД" u="1"/>
        <s v="243/18-ОКДД" u="1"/>
        <s v="245/18-ОКДД" u="1"/>
        <s v="246/18-ОКДД" u="1"/>
        <s v="126/18-ОКДД" u="1"/>
        <s v="148/18-МИЭ ИЭО" u="1"/>
        <s v="200/17-ОиПКМиТП" u="1"/>
        <s v="268/17-ОКДД" u="1"/>
        <s v="321/17-ОиПКМиТП" u="1"/>
        <s v="103/17-АИ" u="1"/>
        <s v="269/17-ОКДД" u="1"/>
        <s v="302/18-ОиПКМиТП" u="1"/>
        <s v="202/17-ОиПКМиТП" u="1"/>
        <s v="104/17-АИ" u="1"/>
        <s v="65/17-ТТ" u="1"/>
        <s v="205/18-АИ" u="1"/>
        <s v="304/18-ОиПКМиТП" u="1"/>
        <s v="41/17-ТТ" u="1"/>
        <s v="106/17-АИ" u="1"/>
        <s v="305/18-ОиПКМиТП" u="1"/>
        <s v="99/17-ОКДД" u="1"/>
        <s v="309/18-ОиПКМиТП" u="1"/>
        <s v="201/18-ОКДД" u="1"/>
        <s v="221/17-ОКДД" u="1"/>
        <s v="322/18-ОКДД" u="1"/>
        <s v="102/17-ОКДД" u="1"/>
        <s v="105/17-ОКДД" u="1"/>
        <s v="226/17-ОКДД" u="1"/>
        <s v="207/18-ОКДД" u="1"/>
        <s v="227/17-ОКДД" u="1"/>
        <s v="208/18-ОКДД" u="1"/>
        <s v="304/17-АИ" u="1"/>
        <s v="177/18-СиХНП" u="1"/>
        <s v="305/17-АИ" u="1"/>
        <s v="183/17-ЭП" u="1"/>
        <s v="172/18-МИЭ ЭП" u="1"/>
        <s v="150/17-СиХНП" u="1"/>
        <s v="251/18-СиХНП" u="1"/>
        <s v="307/17-ОКДД" u="1"/>
        <s v="276/17-СиХНП" u="1"/>
        <s v="71/18-ОКДД" u="1"/>
        <s v="143/17-ЭП" u="1"/>
        <s v="28/18-ОиПКМиТП" u="1"/>
        <s v="12/17-ОиПКМиТП" u="1"/>
        <s v="18/18-Ж" u="1"/>
        <s v="38/17-Ж" u="1"/>
        <s v="220/17-ЭП" u="1"/>
        <s v="16/18-АИ" u="1"/>
        <s v="48/18-ОиПКМиТП" u="1"/>
        <s v="36/18-ОиПКМиТП" u="1"/>
        <s v="337/18-МИЭ ЭП" u="1"/>
        <s v="338/18-МИЭ ЭП" u="1"/>
        <s v="36/17-ИИ" u="1"/>
        <s v="215/18-АИ/1" u="1"/>
        <s v="303/17-ЭП" u="1"/>
        <s v="20/18-ОиПКМиТП" u="1"/>
        <s v="308/17-ЭП" u="1"/>
        <s v="83/18 ДПИиНП" u="1"/>
        <s v="78/17-ЭП" u="1"/>
        <s v="42/17-ЭП" u="1"/>
        <s v="68/17-ИИ" u="1"/>
        <s v="44/18-АИ" u="1"/>
        <s v="44/17-ИИ" u="1"/>
        <s v="52/17-АИ" u="1"/>
        <s v="12/18-ИИ" u="1"/>
        <s v="76/18-ОиПКМиТП" u="1"/>
        <s v="22/18-МИЭ ИЭО" u="1"/>
        <s v="24/18-МИЭ ЭП" u="1"/>
        <s v="120/17-ХТб" u="1"/>
        <s v="84/18-ОиПКМиТП" u="1"/>
        <s v="72/18-ОиПКМиТП" u="1"/>
        <s v="80/17-ОиПКМиТП" u="1"/>
        <s v="70/17-ЭП" u="1"/>
        <s v="56/17-ХТн" u="1"/>
        <s v="30/17-ХТэ" u="1"/>
        <s v="181/17-ХТэ" u="1"/>
        <s v="92/17-АИ" u="1"/>
        <s v="141/18-НХТ Хтэ" u="1"/>
        <s v="7/18-НХТ Хтэ" u="1"/>
        <s v="80/18-ОиПКМиТП" u="1"/>
      </sharedItems>
    </cacheField>
    <cacheField name="№ экз.листа" numFmtId="0">
      <sharedItems/>
    </cacheField>
    <cacheField name="Основа обучения" numFmtId="0">
      <sharedItems containsBlank="1" count="3">
        <s v="бюджет"/>
        <s v="внебюджет"/>
        <m/>
      </sharedItems>
    </cacheField>
    <cacheField name="Нуждаемость в общежитии" numFmtId="0">
      <sharedItems containsBlank="1"/>
    </cacheField>
    <cacheField name="Пол" numFmtId="0">
      <sharedItems containsBlank="1" count="3">
        <s v="ж"/>
        <s v="м"/>
        <m/>
      </sharedItems>
    </cacheField>
    <cacheField name="Дата рождения" numFmtId="0">
      <sharedItems containsNonDate="0" containsDate="1" containsString="0" containsBlank="1" minDate="1964-09-22T00:00:00" maxDate="2003-12-05T00:00:00"/>
    </cacheField>
    <cacheField name="Гражданство" numFmtId="0">
      <sharedItems containsBlank="1" count="3">
        <s v="РФ"/>
        <s v="ИГ"/>
        <m/>
      </sharedItems>
    </cacheField>
    <cacheField name="Адрес местожительства (прописка)" numFmtId="0">
      <sharedItems containsNonDate="0" containsString="0" containsBlank="1"/>
    </cacheField>
    <cacheField name="Район, Омск, Иногородние, Иностранцы" numFmtId="0">
      <sharedItems containsBlank="1" count="51">
        <s v="Омский"/>
        <s v="Тарский"/>
        <s v="Казахстан"/>
        <s v="ЯНАО"/>
        <s v="Исилькульский"/>
        <s v="Горьковский"/>
        <s v="Русско-Полянский"/>
        <s v="Омск"/>
        <s v="Тюкалинский"/>
        <s v="Калачинский"/>
        <s v="Кемеровская обл."/>
        <s v="Марьяновский"/>
        <s v="Черлакский"/>
        <s v="Курганская область"/>
        <s v="Азовский"/>
        <s v="Тевризский"/>
        <s v="Любинский"/>
        <s v="Саргатский"/>
        <s v="Таврический"/>
        <s v="Большереченский"/>
        <s v="Колосовский"/>
        <s v="Абакан"/>
        <s v="Муромцевский"/>
        <s v="Алматинская обл."/>
        <s v="Новосибирская область"/>
        <s v="Шербакульский"/>
        <s v="Полтавский"/>
        <s v="ХМАО"/>
        <s v="Нововаршавский"/>
        <s v="Одесский"/>
        <s v="Респ. Татарстан"/>
        <s v="Нижнеомский"/>
        <s v="Крутинский"/>
        <s v="Знаменский"/>
        <s v="Усть-Ишимский"/>
        <s v="Оконешниковский"/>
        <s v="Тюменская обл."/>
        <s v="Москаленский"/>
        <s v="Кемеровская"/>
        <s v="Иркутская область"/>
        <s v="Свердловская область"/>
        <s v="Называевский"/>
        <s v="Бурятия"/>
        <s v="Алтайский край"/>
        <s v="Амурская обл. "/>
        <s v="Павлоградский"/>
        <s v="Респ. Алтай"/>
        <s v="Красноярский край"/>
        <s v="Тарко-Сале ЯНАО"/>
        <s v="Павлоградский "/>
        <m/>
      </sharedItems>
    </cacheField>
    <cacheField name="Паспортные данные (серия, номер, кем и когда выдан)" numFmtId="0">
      <sharedItems containsNonDate="0" containsString="0" containsBlank="1"/>
    </cacheField>
    <cacheField name="Телефон" numFmtId="0">
      <sharedItems containsNonDate="0" containsString="0" containsBlank="1"/>
    </cacheField>
    <cacheField name="Социальные категории (сирота, опекаемый, инвалид, ОВЗ)" numFmtId="0">
      <sharedItems containsBlank="1"/>
    </cacheField>
    <cacheField name="СПО впервые / не впервые" numFmtId="0">
      <sharedItems containsBlank="1"/>
    </cacheField>
    <cacheField name="Уровень образования" numFmtId="0">
      <sharedItems containsString="0" containsBlank="1" containsNumber="1" containsInteger="1" minValue="9" maxValue="11" count="3">
        <n v="11"/>
        <n v="9"/>
        <m/>
      </sharedItems>
    </cacheField>
    <cacheField name="Базовое образование (учебное заведение)" numFmtId="0">
      <sharedItems containsNonDate="0" containsString="0" containsBlank="1"/>
    </cacheField>
    <cacheField name="Год окончания учеб. завед." numFmtId="0">
      <sharedItems containsString="0" containsBlank="1" containsNumber="1" containsInteger="1" minValue="1982" maxValue="2018"/>
    </cacheField>
    <cacheField name="Иностранный язык" numFmtId="0">
      <sharedItems containsBlank="1"/>
    </cacheField>
    <cacheField name="Особые успехи в учении" numFmtId="0">
      <sharedItems containsBlank="1"/>
    </cacheField>
    <cacheField name="Дополнительное образование" numFmtId="0">
      <sharedItems containsBlank="1"/>
    </cacheField>
    <cacheField name="Замечания по л.д." numFmtId="0">
      <sharedItems containsBlank="1"/>
    </cacheField>
    <cacheField name="Оригинал документа об образовании" numFmtId="0">
      <sharedItems containsBlank="1" count="5">
        <s v="забрал(а) документы (копия док-та об обр-ии)"/>
        <s v="нет"/>
        <s v="да"/>
        <s v="забрал(а) документы (оригинал док-та об обр-ии)"/>
        <m/>
      </sharedItems>
    </cacheField>
    <cacheField name="Копия паспорта" numFmtId="0">
      <sharedItems containsBlank="1"/>
    </cacheField>
    <cacheField name="Копия документа об образовании" numFmtId="0">
      <sharedItems containsBlank="1"/>
    </cacheField>
    <cacheField name="Мед.справка Ф086" numFmtId="0">
      <sharedItems containsBlank="1"/>
    </cacheField>
    <cacheField name="Фото (кол-во)" numFmtId="0">
      <sharedItems containsBlank="1" containsMixedTypes="1" containsNumber="1" containsInteger="1" minValue="1" maxValue="7"/>
    </cacheField>
    <cacheField name="Оплата на коммерческую основу" numFmtId="0">
      <sharedItems containsNonDate="0" containsString="0" containsBlank="1"/>
    </cacheField>
    <cacheField name="№ и дата договора подгот.курсов" numFmtId="0">
      <sharedItems containsNonDate="0" containsString="0" containsBlank="1"/>
    </cacheField>
    <cacheField name="Оплата (сумма и № квитанции)" numFmtId="0">
      <sharedItems containsNonDate="0" containsString="0" containsBlank="1"/>
    </cacheField>
    <cacheField name="Вступительное испытание (балл) (1)" numFmtId="1">
      <sharedItems containsString="0" containsBlank="1" containsNumber="1" containsInteger="1" minValue="0" maxValue="10" count="12">
        <n v="0"/>
        <n v="7"/>
        <n v="10"/>
        <n v="1"/>
        <n v="9"/>
        <n v="8"/>
        <n v="5"/>
        <n v="6"/>
        <n v="4"/>
        <n v="2"/>
        <n v="3"/>
        <m/>
      </sharedItems>
    </cacheField>
    <cacheField name="Средний балл документа об образовании (2)" numFmtId="164">
      <sharedItems containsString="0" containsBlank="1" containsNumber="1" minValue="3.15" maxValue="5" count="118">
        <n v="3.5"/>
        <n v="5"/>
        <n v="4.2699999999999996"/>
        <n v="4.41"/>
        <n v="3.4"/>
        <n v="3.3"/>
        <n v="3.6"/>
        <n v="4.57"/>
        <n v="3.47"/>
        <n v="4.9400000000000004"/>
        <n v="4.7699999999999996"/>
        <n v="3.94"/>
        <n v="4.53"/>
        <n v="4.0599999999999996"/>
        <n v="4.3499999999999996"/>
        <n v="4.5199999999999996"/>
        <n v="3.69"/>
        <n v="4.5"/>
        <n v="4.33"/>
        <n v="4.42"/>
        <n v="4.88"/>
        <n v="4.7300000000000004"/>
        <n v="4.58"/>
        <n v="4"/>
        <n v="3.25"/>
        <n v="3.73"/>
        <n v="4.3"/>
        <n v="4.2"/>
        <n v="3.8"/>
        <n v="4.5999999999999996"/>
        <n v="4.8"/>
        <n v="3.9"/>
        <n v="4.47"/>
        <n v="4.63"/>
        <n v="4.17"/>
        <n v="4.24"/>
        <n v="3.61"/>
        <n v="3.78"/>
        <n v="4.55"/>
        <n v="4.1100000000000003"/>
        <n v="4.05"/>
        <n v="4.4400000000000004"/>
        <n v="4.16"/>
        <n v="4.09"/>
        <n v="4.45"/>
        <n v="3.87"/>
        <n v="4.75"/>
        <n v="4.5599999999999996"/>
        <n v="4.74"/>
        <n v="3.42"/>
        <n v="3.57"/>
        <n v="4.18"/>
        <n v="3.54"/>
        <n v="4.1500000000000004"/>
        <n v="4.68"/>
        <n v="3.72"/>
        <n v="4.6100000000000003"/>
        <n v="3.44"/>
        <n v="3.71"/>
        <n v="4.72"/>
        <n v="4.83"/>
        <n v="4.3899999999999997"/>
        <n v="4.26"/>
        <n v="3.66"/>
        <n v="4.6399999999999997"/>
        <n v="4.3600000000000003"/>
        <n v="3.85"/>
        <n v="4.29"/>
        <n v="3.52"/>
        <n v="4.6500000000000004"/>
        <n v="4.25"/>
        <n v="3.29"/>
        <n v="3.38"/>
        <n v="4.0999999999999996"/>
        <n v="4.3099999999999996"/>
        <n v="4.22"/>
        <n v="4.4000000000000004"/>
        <n v="3.88"/>
        <n v="4.1399999999999997"/>
        <n v="3.27"/>
        <n v="3.83"/>
        <n v="4.21"/>
        <n v="3.55"/>
        <n v="3.58"/>
        <n v="4.2300000000000004"/>
        <n v="3.76"/>
        <n v="3.56"/>
        <n v="3.86"/>
        <n v="3.7"/>
        <n v="3.33"/>
        <n v="3.89"/>
        <n v="3.93"/>
        <n v="4.37"/>
        <n v="3.84"/>
        <n v="4.07"/>
        <n v="3.81"/>
        <n v="3.75"/>
        <n v="3.62"/>
        <n v="3.64"/>
        <n v="3.68"/>
        <n v="3.67"/>
        <n v="4.38"/>
        <n v="4.6900000000000004"/>
        <n v="3.15"/>
        <n v="4.12"/>
        <n v="3.43"/>
        <n v="3.31"/>
        <n v="3.17"/>
        <n v="3.63"/>
        <n v="3.53"/>
        <n v="4.43"/>
        <n v="3.91"/>
        <n v="4.62"/>
        <n v="3.28"/>
        <n v="3.41"/>
        <n v="3.35"/>
        <n v="4.0199999999999996"/>
        <m/>
      </sharedItems>
    </cacheField>
    <cacheField name="Сумма баллов (1+2)" numFmtId="164">
      <sharedItems containsString="0" containsBlank="1" containsNumber="1" minValue="0" maxValue="15" count="269">
        <n v="3.5"/>
        <n v="5"/>
        <n v="11.27"/>
        <n v="14.41"/>
        <n v="3.4"/>
        <n v="3.3"/>
        <n v="3.6"/>
        <n v="14.57"/>
        <n v="3.47"/>
        <n v="6"/>
        <n v="4.9400000000000004"/>
        <n v="14.77"/>
        <n v="15"/>
        <n v="12.94"/>
        <n v="14.940000000000001"/>
        <n v="14.530000000000001"/>
        <n v="14.059999999999999"/>
        <n v="14.35"/>
        <n v="14.52"/>
        <n v="3.69"/>
        <n v="13.5"/>
        <n v="14.33"/>
        <n v="14.42"/>
        <n v="4.88"/>
        <n v="14.73"/>
        <n v="14.58"/>
        <n v="14"/>
        <n v="3.25"/>
        <n v="3.73"/>
        <n v="4.3"/>
        <n v="4.2"/>
        <n v="3.8"/>
        <n v="4.5999999999999996"/>
        <n v="4.8"/>
        <n v="13.9"/>
        <n v="14.469999999999999"/>
        <n v="4.63"/>
        <n v="13.94"/>
        <n v="13.17"/>
        <n v="14.24"/>
        <n v="13.61"/>
        <n v="13.78"/>
        <n v="14.17"/>
        <n v="12.55"/>
        <n v="13.73"/>
        <n v="14.11"/>
        <n v="13.879999999999999"/>
        <n v="14.3"/>
        <n v="14.05"/>
        <n v="13.52"/>
        <n v="14.440000000000001"/>
        <n v="13.16"/>
        <n v="14.09"/>
        <n v="13.45"/>
        <n v="14.2"/>
        <n v="13.870000000000001"/>
        <n v="12.41"/>
        <n v="12.5"/>
        <n v="4.75"/>
        <n v="4.5599999999999996"/>
        <n v="4.74"/>
        <n v="13.42"/>
        <n v="13.57"/>
        <n v="4.18"/>
        <n v="3.54"/>
        <n v="13.15"/>
        <n v="4.68"/>
        <n v="4.55"/>
        <n v="13.440000000000001"/>
        <n v="4.47"/>
        <n v="4.33"/>
        <n v="13.72"/>
        <n v="13.27"/>
        <n v="4.6100000000000003"/>
        <n v="14.15"/>
        <n v="13.44"/>
        <n v="3.71"/>
        <n v="4.5199999999999996"/>
        <n v="12.719999999999999"/>
        <n v="9.52"/>
        <n v="13.4"/>
        <n v="4.83"/>
        <n v="4.3899999999999997"/>
        <n v="12.42"/>
        <n v="12"/>
        <n v="13.26"/>
        <n v="12.33"/>
        <n v="11.66"/>
        <n v="4.6399999999999997"/>
        <n v="4.3600000000000003"/>
        <n v="9.35"/>
        <n v="12.27"/>
        <n v="10.75"/>
        <n v="4.3499999999999996"/>
        <n v="8.879999999999999"/>
        <n v="12.85"/>
        <n v="4.29"/>
        <n v="4.4400000000000004"/>
        <n v="14.16"/>
        <n v="13.8"/>
        <n v="11"/>
        <n v="4.6500000000000004"/>
        <n v="4.41"/>
        <n v="13.11"/>
        <n v="4.25"/>
        <n v="13.29"/>
        <n v="13.379999999999999"/>
        <n v="12.1"/>
        <n v="12.309999999999999"/>
        <n v="11.94"/>
        <n v="4.22"/>
        <n v="11.530000000000001"/>
        <n v="10.219999999999999"/>
        <n v="13"/>
        <n v="4.4000000000000004"/>
        <n v="10.879999999999999"/>
        <n v="11.24"/>
        <n v="10.41"/>
        <n v="12.9"/>
        <n v="10.440000000000001"/>
        <n v="10.68"/>
        <n v="9.17"/>
        <n v="10.199999999999999"/>
        <n v="9.629999999999999"/>
        <n v="11.35"/>
        <n v="4.1399999999999997"/>
        <n v="4.1100000000000003"/>
        <n v="10.83"/>
        <n v="11.21"/>
        <n v="10"/>
        <n v="9.4400000000000013"/>
        <n v="8.75"/>
        <n v="4.0999999999999996"/>
        <n v="8.68"/>
        <n v="9.42"/>
        <n v="11.55"/>
        <n v="8.64"/>
        <n v="9"/>
        <n v="4.2699999999999996"/>
        <n v="9.33"/>
        <n v="9.57"/>
        <n v="4.26"/>
        <n v="9.26"/>
        <n v="9.58"/>
        <n v="8.2199999999999989"/>
        <n v="4.2300000000000004"/>
        <n v="4"/>
        <n v="9.4499999999999993"/>
        <n v="9.27"/>
        <n v="8.11"/>
        <n v="4.0599999999999996"/>
        <n v="9.0500000000000007"/>
        <n v="8.7799999999999994"/>
        <n v="8.41"/>
        <n v="9.76"/>
        <n v="3.56"/>
        <n v="9.11"/>
        <n v="7"/>
        <n v="3.86"/>
        <n v="10.72"/>
        <n v="8.42"/>
        <n v="8"/>
        <n v="6.47"/>
        <n v="3.7"/>
        <n v="8.7200000000000006"/>
        <n v="3.89"/>
        <n v="10.6"/>
        <n v="8.4400000000000013"/>
        <n v="7.55"/>
        <n v="8.17"/>
        <n v="6.06"/>
        <n v="8.44"/>
        <n v="10.55"/>
        <n v="8.1999999999999993"/>
        <n v="8.3099999999999987"/>
        <n v="8.4"/>
        <n v="7.7200000000000006"/>
        <n v="9.2100000000000009"/>
        <n v="7.44"/>
        <n v="4.5"/>
        <n v="3.93"/>
        <n v="4.37"/>
        <n v="6.05"/>
        <n v="8.6999999999999993"/>
        <n v="3.88"/>
        <n v="3.27"/>
        <n v="6.84"/>
        <n v="9.09"/>
        <n v="7.6099999999999994"/>
        <n v="6.64"/>
        <n v="6.26"/>
        <n v="7.27"/>
        <n v="7.22"/>
        <n v="7.66"/>
        <n v="3.33"/>
        <n v="7.11"/>
        <n v="4.05"/>
        <n v="8.84"/>
        <n v="5.6899999999999995"/>
        <n v="8.26"/>
        <n v="6.22"/>
        <n v="4.07"/>
        <n v="7.87"/>
        <n v="8.5500000000000007"/>
        <n v="9.1999999999999993"/>
        <n v="6.41"/>
        <n v="8.61"/>
        <n v="9.61"/>
        <n v="3.81"/>
        <n v="5.75"/>
        <n v="7.62"/>
        <n v="8.57"/>
        <n v="5.6400000000000006"/>
        <n v="4.42"/>
        <n v="4.16"/>
        <n v="3.68"/>
        <n v="4.17"/>
        <n v="6.17"/>
        <n v="5.55"/>
        <n v="7.67"/>
        <n v="4.38"/>
        <n v="6.7799999999999994"/>
        <n v="4.6900000000000004"/>
        <n v="6.6099999999999994"/>
        <n v="4.53"/>
        <n v="3.15"/>
        <n v="8.8000000000000007"/>
        <n v="4.12"/>
        <n v="3.61"/>
        <n v="5.9"/>
        <n v="3.29"/>
        <n v="3.44"/>
        <n v="3.75"/>
        <n v="6.43"/>
        <n v="3.55"/>
        <n v="3.94"/>
        <n v="3.87"/>
        <n v="3.83"/>
        <n v="3.78"/>
        <n v="3.62"/>
        <n v="3.31"/>
        <n v="3.85"/>
        <n v="5.6099999999999994"/>
        <n v="4.45"/>
        <n v="5.6"/>
        <n v="3.76"/>
        <n v="3.72"/>
        <n v="3.17"/>
        <n v="3.66"/>
        <n v="3.84"/>
        <n v="3.63"/>
        <n v="3.57"/>
        <n v="3.64"/>
        <n v="3.38"/>
        <n v="4.1500000000000004"/>
        <n v="3.42"/>
        <n v="3.53"/>
        <n v="3.9"/>
        <n v="4.43"/>
        <n v="3.91"/>
        <n v="4.62"/>
        <n v="3.52"/>
        <n v="3.28"/>
        <n v="3.41"/>
        <n v="3.35"/>
        <n v="13.69"/>
        <n v="4.0199999999999996"/>
        <n v="0"/>
        <m/>
      </sharedItems>
    </cacheField>
    <cacheField name="Средний балл профильных предметов (3)" numFmtId="164">
      <sharedItems containsString="0" containsBlank="1" containsNumber="1" minValue="3" maxValue="5" count="17">
        <n v="4"/>
        <n v="5"/>
        <n v="4.33"/>
        <n v="3"/>
        <n v="4.66"/>
        <n v="3.5"/>
        <n v="4.67"/>
        <n v="4.5"/>
        <n v="4.7"/>
        <n v="3.66"/>
        <n v="3.33"/>
        <n v="4.3"/>
        <n v="3.67"/>
        <n v="3.7"/>
        <n v="3.94"/>
        <n v="3.3"/>
        <m/>
      </sharedItems>
    </cacheField>
    <cacheField name="Сумма баллов (1+2+3)" numFmtId="0">
      <sharedItems containsString="0" containsBlank="1" containsNumber="1" minValue="0" maxValue="20"/>
    </cacheField>
    <cacheField name="Решение приемной комиссии" numFmtId="0">
      <sharedItems containsBlank="1" count="4">
        <s v="зачислен(а) на бюджетную основу"/>
        <s v="Не зачислен(а)"/>
        <s v="зачислен(а) на коммерческую основу"/>
        <m/>
      </sharedItems>
    </cacheField>
    <cacheField name="№ и дата приказа о зачислении" numFmtId="0">
      <sharedItems containsBlank="1" count="9">
        <m/>
        <s v="№ 150 от 02.07."/>
        <s v="№ 280-с от 06.07."/>
        <s v="№ 217-с от «24» августа 2018г." u="1"/>
        <s v="№ 203-с от «17» августа 2018г." u="1"/>
        <s v="№ 206-с от «17» августа 2018г." u="1"/>
        <s v="№ 254-с от &quot;11&quot; сентября 2018г." u="1"/>
        <s v="№ 238-с от «31» августа 2018г." u="1"/>
        <s v="№ 239-с от «31» августа 2018г." u="1"/>
      </sharedItems>
    </cacheField>
    <cacheField name="Текущий возраст" numFmtId="0">
      <sharedItems containsString="0" containsBlank="1" containsNumber="1" containsInteger="1" minValue="5" maxValue="120" count="40">
        <n v="34"/>
        <n v="17"/>
        <n v="18"/>
        <n v="19"/>
        <n v="20"/>
        <n v="38"/>
        <n v="29"/>
        <n v="24"/>
        <n v="22"/>
        <n v="39"/>
        <n v="16"/>
        <n v="35"/>
        <n v="36"/>
        <n v="50"/>
        <n v="32"/>
        <n v="27"/>
        <n v="47"/>
        <n v="42"/>
        <n v="28"/>
        <n v="44"/>
        <n v="21"/>
        <n v="23"/>
        <n v="25"/>
        <n v="46"/>
        <n v="30"/>
        <n v="45"/>
        <n v="51"/>
        <n v="26"/>
        <n v="33"/>
        <n v="37"/>
        <n v="43"/>
        <n v="31"/>
        <n v="40"/>
        <n v="55"/>
        <n v="120"/>
        <m/>
        <n v="5" u="1"/>
        <n v="15" u="1"/>
        <n v="119" u="1"/>
        <n v="41" u="1"/>
      </sharedItems>
    </cacheField>
    <cacheField name="Совер., несов" numFmtId="0">
      <sharedItems containsBlank="1"/>
    </cacheField>
    <cacheField name="Приоритет, вид, оригинал аттестата" numFmtId="0">
      <sharedItems count="99">
        <s v="1; ЭП; забрал(а) документы (копия док-та об обр-ии)"/>
        <s v="2; ХНП; нет"/>
        <s v="1; ОКДД; нет"/>
        <s v="2; ОиПКММиТП; да"/>
        <s v="3; ТТ; забрал(а) документы (оригинал док-та об обр-ии)"/>
        <s v="1; ОКДД; да"/>
        <s v="1; ОКДД; забрал(а) документы (оригинал док-та об обр-ии)"/>
        <s v="1; НИНР; да"/>
        <s v="1; АДТиК; да"/>
        <s v="2; ТТ; да"/>
        <s v="1; ОиПКММиТП; да"/>
        <s v="2; ОКДД; да"/>
        <s v="1; ИЭО; да"/>
        <s v="1; ЭП; да"/>
        <s v="2; ХНП; забрал(а) документы (оригинал док-та об обр-ии)"/>
        <s v="3; ОКДД; да"/>
        <s v="1; ХОД; забрал(а) документы (оригинал док-та об обр-ии)"/>
        <s v="2; ЭП; да"/>
        <s v="1; ХТ эстр.; забрал(а) документы (оригинал док-та об обр-ии)"/>
        <s v="1; ХТ эстр.; да"/>
        <s v="3; ОиПКММиТП; забрал(а) документы (оригинал док-та об обр-ии)"/>
        <s v="1; НИНР; забрал(а) документы (оригинал док-та об обр-ии)"/>
        <s v="2; ИЭО; забрал(а) документы (оригинал док-та об обр-ии)"/>
        <s v="2; ОиПКММиТП; забрал(а) документы (оригинал док-та об обр-ии)"/>
        <s v="1; ТДЖ; нет"/>
        <s v="1; ХТ эстр.; нет"/>
        <s v="2; ХТ нар.; да"/>
        <s v="1; ИЭО; забрал(а) документы (оригинал док-та об обр-ии)"/>
        <s v="2; НИНР; да"/>
        <s v="1; ТТ; забрал(а) документы (оригинал док-та об обр-ии)"/>
        <s v="1; ЭП; забрал(а) документы (оригинал док-та об обр-ии)"/>
        <s v="2; ХТ эстр.; да"/>
        <s v="3; ХТ; забрал(а) документы (оригинал док-та об обр-ии)"/>
        <s v="1; ОиПКММиТП; забрал(а) документы (оригинал док-та об обр-ии)"/>
        <s v="2; АДТиК; забрал(а) документы (оригинал док-та об обр-ии)"/>
        <s v="3; ТТ; да"/>
        <s v="2; ОКДД; забрал(а) документы (оригинал док-та об обр-ии)"/>
        <s v="1; ТДЖ; забрал(а) документы (оригинал док-та об обр-ии)"/>
        <s v="2; ХОД; да"/>
        <s v="1; АДТиК; забрал(а) документы (оригинал док-та об обр-ии)"/>
        <s v="3; ОиПКММиТП; да"/>
        <s v="1; ХТ нар.; забрал(а) документы (оригинал док-та об обр-ии)"/>
        <s v="1; ТТ; да"/>
        <s v="2; ХНП; да"/>
        <s v="3; ЭП; да"/>
        <s v="2; АДТиК; да"/>
        <s v="1; АДТиК; нет"/>
        <s v="2; ИЭО; да"/>
        <s v="1; ИЭО; нет"/>
        <s v="2; ТДЖ; да"/>
        <s v="2; ХТ; нет"/>
        <s v="2; ХТ бал.; забрал(а) документы (оригинал док-та об обр-ии)"/>
        <s v="1; ЭП; нет"/>
        <s v="2; ЭП; забрал(а) документы (оригинал док-та об обр-ии)"/>
        <s v="1; НИНР; нет"/>
        <s v="1; ХТ бал.; да"/>
        <s v="3; ХТ нар.; да"/>
        <s v="2; ХТ бал.; да"/>
        <s v="3; ХТ нар.; нет"/>
        <s v="1; ХОД; да"/>
        <s v="1; ХТ бал.; забрал(а) документы (оригинал док-та об обр-ии)"/>
        <s v="2; ТТ; нет"/>
        <s v="1; ОиПКММиТП; нет"/>
        <s v="2; ОиПКММиТП; нет"/>
        <s v="1; ХТ нар.; да"/>
        <s v="2; ХТ эстр.; забрал(а) документы (оригинал док-та об обр-ии)"/>
        <s v="2; ТДЖ; нет"/>
        <s v="2; ОКДД; нет"/>
        <s v="3; ХТ; да"/>
        <s v="3; ХТ эстр.; да"/>
        <s v="2; ТТ; забрал(а) документы (оригинал док-та об обр-ии)"/>
        <s v="3; ОиПКММиТП; нет"/>
        <s v="1; ТДЖ; да"/>
        <s v="2; АДТиК; нет"/>
        <s v="3; ХНП; да"/>
        <s v="2; ХОД; нет"/>
        <s v="1; ХНП; да"/>
        <s v="1; ТТ; нет"/>
        <s v="3; ХТ; нет"/>
        <s v="1; ХОД; нет"/>
        <s v="1; ХТ нар.; нет"/>
        <s v="3; ОКДД; нет"/>
        <s v="3; ТДЖ; нет"/>
        <s v="3; ИЭО; нет"/>
        <s v="3; НИНР; да"/>
        <s v="1; ХТ; нет"/>
        <s v="3; ТТ; нет"/>
        <s v="2; ХТ; да"/>
        <s v="3; ХОД; да"/>
        <s v="2; ЭП; нет"/>
        <s v="2; ХТ нар.; нет"/>
        <s v="2; ХТ эстр.; нет"/>
        <s v="2; ИЭО; нет"/>
        <s v="1; ХНП; нет"/>
        <s v="3; ХТ бал.; да"/>
        <s v="2; НИНР; нет"/>
        <s v="4; ТТ; да"/>
        <s v="3; ЭП; нет"/>
        <s v="; ;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58">
  <r>
    <n v="1"/>
    <d v="2018-06-18T00:00:00"/>
    <x v="0"/>
    <x v="0"/>
    <x v="0"/>
    <x v="0"/>
    <x v="0"/>
    <x v="0"/>
    <s v="1/18-ЭП/1"/>
    <x v="0"/>
    <s v="нет"/>
    <x v="0"/>
    <d v="1985-08-17T00:00:00"/>
    <x v="0"/>
    <m/>
    <x v="0"/>
    <m/>
    <m/>
    <m/>
    <s v="впервые"/>
    <x v="0"/>
    <m/>
    <n v="2002"/>
    <s v="франц.яз."/>
    <s v="нет"/>
    <s v="нет"/>
    <m/>
    <x v="0"/>
    <s v="да "/>
    <s v="нет"/>
    <s v="нет"/>
    <n v="4"/>
    <m/>
    <m/>
    <m/>
    <x v="0"/>
    <x v="0"/>
    <x v="0"/>
    <x v="0"/>
    <n v="7.5"/>
    <x v="0"/>
    <x v="0"/>
    <x v="0"/>
    <s v="соверш."/>
    <x v="0"/>
  </r>
  <r>
    <n v="1"/>
    <d v="2018-07-10T00:00:00"/>
    <x v="0"/>
    <x v="0"/>
    <x v="1"/>
    <x v="1"/>
    <x v="1"/>
    <x v="0"/>
    <s v="1/18-ХНП/2"/>
    <x v="1"/>
    <s v="да"/>
    <x v="0"/>
    <d v="2002-07-26T00:00:00"/>
    <x v="0"/>
    <m/>
    <x v="1"/>
    <m/>
    <m/>
    <m/>
    <s v="впервые"/>
    <x v="1"/>
    <m/>
    <n v="2018"/>
    <s v="нем.яз."/>
    <s v="нет"/>
    <s v="нет"/>
    <m/>
    <x v="1"/>
    <s v="да "/>
    <s v="да"/>
    <s v="копия"/>
    <n v="4"/>
    <m/>
    <m/>
    <m/>
    <x v="0"/>
    <x v="1"/>
    <x v="1"/>
    <x v="1"/>
    <n v="10"/>
    <x v="1"/>
    <x v="0"/>
    <x v="1"/>
    <s v="несовер."/>
    <x v="1"/>
  </r>
  <r>
    <n v="2"/>
    <d v="2018-07-30T00:00:00"/>
    <x v="1"/>
    <x v="0"/>
    <x v="2"/>
    <x v="2"/>
    <x v="0"/>
    <x v="1"/>
    <s v="2/18-ОКДД/1"/>
    <x v="0"/>
    <s v="да"/>
    <x v="0"/>
    <d v="2001-08-26T00:00:00"/>
    <x v="1"/>
    <m/>
    <x v="2"/>
    <m/>
    <m/>
    <m/>
    <s v="впервые"/>
    <x v="1"/>
    <m/>
    <n v="2016"/>
    <s v="англ.яз."/>
    <s v="нет"/>
    <s v="нет"/>
    <s v="договоры забрала с собой заполнять"/>
    <x v="1"/>
    <s v="да "/>
    <s v="да"/>
    <s v="оригинал"/>
    <n v="4"/>
    <m/>
    <m/>
    <m/>
    <x v="1"/>
    <x v="2"/>
    <x v="2"/>
    <x v="2"/>
    <n v="15.6"/>
    <x v="1"/>
    <x v="0"/>
    <x v="2"/>
    <s v="соверш."/>
    <x v="2"/>
  </r>
  <r>
    <n v="2"/>
    <d v="2018-07-11T00:00:00"/>
    <x v="1"/>
    <x v="0"/>
    <x v="2"/>
    <x v="3"/>
    <x v="1"/>
    <x v="1"/>
    <s v="2/18-ОиПКММиТП/2"/>
    <x v="0"/>
    <s v="нет"/>
    <x v="0"/>
    <d v="2000-10-10T00:00:00"/>
    <x v="0"/>
    <m/>
    <x v="3"/>
    <m/>
    <m/>
    <m/>
    <s v="впервые"/>
    <x v="1"/>
    <m/>
    <n v="2016"/>
    <s v="англ.яз."/>
    <s v="нет"/>
    <s v="нет"/>
    <m/>
    <x v="2"/>
    <s v="да "/>
    <s v="да"/>
    <s v="оригинал"/>
    <n v="4"/>
    <m/>
    <m/>
    <m/>
    <x v="2"/>
    <x v="3"/>
    <x v="3"/>
    <x v="2"/>
    <n v="18.740000000000002"/>
    <x v="0"/>
    <x v="1"/>
    <x v="3"/>
    <s v="соверш."/>
    <x v="3"/>
  </r>
  <r>
    <n v="2"/>
    <d v="2018-06-18T00:00:00"/>
    <x v="1"/>
    <x v="0"/>
    <x v="3"/>
    <x v="4"/>
    <x v="2"/>
    <x v="1"/>
    <s v="2/18-ТТ/3"/>
    <x v="0"/>
    <s v="нет"/>
    <x v="0"/>
    <d v="1999-04-11T00:00:00"/>
    <x v="0"/>
    <m/>
    <x v="4"/>
    <m/>
    <m/>
    <m/>
    <s v="впервые"/>
    <x v="1"/>
    <m/>
    <n v="2015"/>
    <s v="нем.яз."/>
    <s v="нет"/>
    <s v="нет"/>
    <m/>
    <x v="3"/>
    <s v="да "/>
    <s v="да"/>
    <s v="нет"/>
    <n v="3"/>
    <m/>
    <m/>
    <m/>
    <x v="0"/>
    <x v="4"/>
    <x v="4"/>
    <x v="3"/>
    <n v="6.4"/>
    <x v="1"/>
    <x v="0"/>
    <x v="4"/>
    <s v="соверш."/>
    <x v="4"/>
  </r>
  <r>
    <n v="3"/>
    <d v="2018-06-18T00:00:00"/>
    <x v="2"/>
    <x v="1"/>
    <x v="2"/>
    <x v="2"/>
    <x v="0"/>
    <x v="2"/>
    <s v="3/18-ОКДД/1"/>
    <x v="0"/>
    <s v="нет"/>
    <x v="0"/>
    <d v="1999-04-11T00:00:00"/>
    <x v="0"/>
    <m/>
    <x v="4"/>
    <m/>
    <m/>
    <m/>
    <s v="впервые"/>
    <x v="1"/>
    <m/>
    <n v="2015"/>
    <s v="нем.яз."/>
    <s v="нет"/>
    <s v="нет"/>
    <m/>
    <x v="2"/>
    <s v="да "/>
    <s v="да"/>
    <s v="нет"/>
    <n v="3"/>
    <m/>
    <m/>
    <m/>
    <x v="0"/>
    <x v="4"/>
    <x v="4"/>
    <x v="3"/>
    <n v="6.4"/>
    <x v="1"/>
    <x v="0"/>
    <x v="4"/>
    <s v="соверш."/>
    <x v="5"/>
  </r>
  <r>
    <n v="4"/>
    <d v="2018-06-18T00:00:00"/>
    <x v="3"/>
    <x v="1"/>
    <x v="2"/>
    <x v="2"/>
    <x v="0"/>
    <x v="3"/>
    <s v="4/18-ОКДД/1"/>
    <x v="0"/>
    <s v="да"/>
    <x v="0"/>
    <d v="1981-10-21T00:00:00"/>
    <x v="0"/>
    <m/>
    <x v="5"/>
    <m/>
    <m/>
    <m/>
    <s v="впервые"/>
    <x v="0"/>
    <m/>
    <n v="1998"/>
    <s v="франц.яз."/>
    <s v="нет"/>
    <s v="нет"/>
    <m/>
    <x v="3"/>
    <s v="да "/>
    <s v="нет"/>
    <s v="нет"/>
    <s v="-"/>
    <m/>
    <m/>
    <m/>
    <x v="0"/>
    <x v="5"/>
    <x v="5"/>
    <x v="0"/>
    <n v="7.3"/>
    <x v="1"/>
    <x v="0"/>
    <x v="5"/>
    <s v="соверш."/>
    <x v="6"/>
  </r>
  <r>
    <n v="5"/>
    <d v="2018-06-18T00:00:00"/>
    <x v="4"/>
    <x v="1"/>
    <x v="2"/>
    <x v="2"/>
    <x v="0"/>
    <x v="4"/>
    <s v="5/18-ОКДД/1"/>
    <x v="0"/>
    <s v="да"/>
    <x v="0"/>
    <d v="1981-10-21T00:00:00"/>
    <x v="0"/>
    <m/>
    <x v="5"/>
    <m/>
    <m/>
    <m/>
    <s v="впервые"/>
    <x v="0"/>
    <m/>
    <n v="1998"/>
    <s v="франц.яз."/>
    <s v="нет"/>
    <s v="нет"/>
    <m/>
    <x v="3"/>
    <s v="да "/>
    <s v="нет"/>
    <s v="нет"/>
    <s v="-"/>
    <m/>
    <m/>
    <m/>
    <x v="0"/>
    <x v="5"/>
    <x v="5"/>
    <x v="0"/>
    <n v="7.3"/>
    <x v="1"/>
    <x v="0"/>
    <x v="5"/>
    <s v="соверш."/>
    <x v="6"/>
  </r>
  <r>
    <n v="6"/>
    <d v="2018-06-18T00:00:00"/>
    <x v="5"/>
    <x v="1"/>
    <x v="2"/>
    <x v="2"/>
    <x v="0"/>
    <x v="5"/>
    <s v="6/18-ОКДД/1"/>
    <x v="0"/>
    <s v="нет"/>
    <x v="1"/>
    <d v="1990-04-29T00:00:00"/>
    <x v="0"/>
    <m/>
    <x v="6"/>
    <m/>
    <m/>
    <m/>
    <s v="впервые"/>
    <x v="0"/>
    <m/>
    <n v="2007"/>
    <s v="англ.яз."/>
    <s v="нет"/>
    <s v="нет"/>
    <m/>
    <x v="2"/>
    <s v="да "/>
    <s v="да"/>
    <s v="нет"/>
    <n v="7"/>
    <m/>
    <m/>
    <m/>
    <x v="0"/>
    <x v="6"/>
    <x v="6"/>
    <x v="0"/>
    <n v="7.6"/>
    <x v="1"/>
    <x v="0"/>
    <x v="6"/>
    <s v="соверш."/>
    <x v="5"/>
  </r>
  <r>
    <n v="7"/>
    <d v="2018-06-18T00:00:00"/>
    <x v="6"/>
    <x v="1"/>
    <x v="2"/>
    <x v="2"/>
    <x v="0"/>
    <x v="6"/>
    <s v="7/18-ОКДД/1"/>
    <x v="0"/>
    <s v="нет"/>
    <x v="1"/>
    <d v="1990-04-29T00:00:00"/>
    <x v="0"/>
    <m/>
    <x v="6"/>
    <m/>
    <m/>
    <m/>
    <s v="впервые"/>
    <x v="0"/>
    <m/>
    <n v="2007"/>
    <s v="англ.яз."/>
    <s v="нет"/>
    <s v="нет"/>
    <m/>
    <x v="2"/>
    <s v="да "/>
    <s v="да"/>
    <s v="нет"/>
    <n v="7"/>
    <m/>
    <m/>
    <m/>
    <x v="0"/>
    <x v="6"/>
    <x v="6"/>
    <x v="0"/>
    <n v="7.6"/>
    <x v="1"/>
    <x v="0"/>
    <x v="6"/>
    <s v="соверш."/>
    <x v="5"/>
  </r>
  <r>
    <n v="8"/>
    <d v="2018-07-04T00:00:00"/>
    <x v="7"/>
    <x v="1"/>
    <x v="2"/>
    <x v="2"/>
    <x v="0"/>
    <x v="7"/>
    <s v="8/18-ОКДД/1"/>
    <x v="0"/>
    <s v="нет"/>
    <x v="0"/>
    <d v="2002-06-15T00:00:00"/>
    <x v="0"/>
    <m/>
    <x v="7"/>
    <m/>
    <m/>
    <m/>
    <s v="впервые"/>
    <x v="1"/>
    <m/>
    <n v="2018"/>
    <s v="англ.яз."/>
    <s v="нет"/>
    <s v="нет"/>
    <m/>
    <x v="2"/>
    <s v="да "/>
    <s v="нет"/>
    <s v="оригинал"/>
    <n v="4"/>
    <m/>
    <m/>
    <m/>
    <x v="2"/>
    <x v="7"/>
    <x v="7"/>
    <x v="4"/>
    <n v="19.23"/>
    <x v="0"/>
    <x v="1"/>
    <x v="1"/>
    <s v="несовер."/>
    <x v="5"/>
  </r>
  <r>
    <n v="9"/>
    <d v="2018-06-18T00:00:00"/>
    <x v="8"/>
    <x v="1"/>
    <x v="2"/>
    <x v="2"/>
    <x v="0"/>
    <x v="8"/>
    <s v="9/18-ОКДД/1"/>
    <x v="0"/>
    <s v="нет"/>
    <x v="1"/>
    <d v="1995-07-04T00:00:00"/>
    <x v="0"/>
    <m/>
    <x v="7"/>
    <m/>
    <m/>
    <m/>
    <s v="впервые"/>
    <x v="1"/>
    <m/>
    <n v="2011"/>
    <s v="англ.яз."/>
    <s v="нет"/>
    <s v="нет"/>
    <m/>
    <x v="2"/>
    <s v="да "/>
    <s v="нет"/>
    <s v="нет"/>
    <n v="4"/>
    <m/>
    <m/>
    <m/>
    <x v="0"/>
    <x v="8"/>
    <x v="8"/>
    <x v="5"/>
    <n v="6.9700000000000006"/>
    <x v="1"/>
    <x v="0"/>
    <x v="7"/>
    <s v="соверш."/>
    <x v="5"/>
  </r>
  <r>
    <n v="9"/>
    <d v="2018-06-18T00:00:00"/>
    <x v="8"/>
    <x v="1"/>
    <x v="2"/>
    <x v="3"/>
    <x v="1"/>
    <x v="8"/>
    <s v="9/18-ОиПКММиТП/2"/>
    <x v="0"/>
    <s v="нет"/>
    <x v="1"/>
    <d v="1995-07-04T00:00:00"/>
    <x v="0"/>
    <m/>
    <x v="7"/>
    <m/>
    <m/>
    <m/>
    <s v="впервые"/>
    <x v="1"/>
    <m/>
    <n v="2011"/>
    <s v="англ.яз."/>
    <s v="нет"/>
    <s v="нет"/>
    <m/>
    <x v="2"/>
    <s v="да "/>
    <s v="нет"/>
    <s v="нет"/>
    <n v="4"/>
    <m/>
    <m/>
    <m/>
    <x v="0"/>
    <x v="8"/>
    <x v="8"/>
    <x v="5"/>
    <n v="6.9700000000000006"/>
    <x v="1"/>
    <x v="0"/>
    <x v="7"/>
    <s v="соверш."/>
    <x v="3"/>
  </r>
  <r>
    <n v="10"/>
    <d v="2018-06-22T00:00:00"/>
    <x v="9"/>
    <x v="0"/>
    <x v="4"/>
    <x v="5"/>
    <x v="0"/>
    <x v="9"/>
    <s v="10/18-НИНР/1"/>
    <x v="0"/>
    <s v="нет"/>
    <x v="0"/>
    <d v="2001-02-06T00:00:00"/>
    <x v="0"/>
    <m/>
    <x v="7"/>
    <m/>
    <m/>
    <s v="инвалид"/>
    <s v="впервые"/>
    <x v="1"/>
    <m/>
    <n v="2018"/>
    <s v="англ.яз."/>
    <s v="с отличием"/>
    <s v="нет"/>
    <m/>
    <x v="2"/>
    <s v="да "/>
    <s v="нет"/>
    <s v="оригинал"/>
    <n v="4"/>
    <m/>
    <m/>
    <m/>
    <x v="3"/>
    <x v="1"/>
    <x v="9"/>
    <x v="1"/>
    <n v="11"/>
    <x v="1"/>
    <x v="0"/>
    <x v="2"/>
    <s v="соверш."/>
    <x v="7"/>
  </r>
  <r>
    <n v="11"/>
    <d v="2018-07-02T00:00:00"/>
    <x v="10"/>
    <x v="0"/>
    <x v="5"/>
    <x v="6"/>
    <x v="0"/>
    <x v="10"/>
    <s v="11/18-АДТиК/1"/>
    <x v="0"/>
    <s v="нет"/>
    <x v="0"/>
    <d v="2002-09-12T00:00:00"/>
    <x v="0"/>
    <m/>
    <x v="7"/>
    <m/>
    <m/>
    <m/>
    <s v="впервые"/>
    <x v="1"/>
    <m/>
    <n v="2018"/>
    <s v="англ.яз."/>
    <s v="нет"/>
    <s v="да"/>
    <m/>
    <x v="2"/>
    <s v="да "/>
    <s v="да"/>
    <s v="оригинал"/>
    <n v="4"/>
    <m/>
    <m/>
    <m/>
    <x v="0"/>
    <x v="9"/>
    <x v="10"/>
    <x v="1"/>
    <n v="9.9400000000000013"/>
    <x v="1"/>
    <x v="0"/>
    <x v="1"/>
    <s v="несовер."/>
    <x v="8"/>
  </r>
  <r>
    <n v="11"/>
    <d v="2018-07-04T00:00:00"/>
    <x v="10"/>
    <x v="0"/>
    <x v="3"/>
    <x v="4"/>
    <x v="1"/>
    <x v="10"/>
    <s v="11/18-ТТ/2"/>
    <x v="0"/>
    <s v="нет"/>
    <x v="0"/>
    <d v="2002-06-19T00:00:00"/>
    <x v="0"/>
    <m/>
    <x v="7"/>
    <m/>
    <m/>
    <m/>
    <s v="впервые"/>
    <x v="1"/>
    <m/>
    <n v="2018"/>
    <s v="англ.яз."/>
    <s v="нет"/>
    <s v="нет"/>
    <m/>
    <x v="2"/>
    <s v="да "/>
    <s v="да"/>
    <s v="копия"/>
    <n v="4"/>
    <m/>
    <m/>
    <m/>
    <x v="2"/>
    <x v="10"/>
    <x v="11"/>
    <x v="4"/>
    <n v="19.43"/>
    <x v="1"/>
    <x v="0"/>
    <x v="1"/>
    <s v="несовер."/>
    <x v="9"/>
  </r>
  <r>
    <n v="12"/>
    <d v="2018-06-29T00:00:00"/>
    <x v="11"/>
    <x v="1"/>
    <x v="2"/>
    <x v="3"/>
    <x v="0"/>
    <x v="11"/>
    <s v="12/18-ОиПКММиТП/1"/>
    <x v="0"/>
    <s v="нет"/>
    <x v="0"/>
    <d v="2002-07-23T00:00:00"/>
    <x v="0"/>
    <m/>
    <x v="8"/>
    <m/>
    <m/>
    <m/>
    <s v="впервые"/>
    <x v="1"/>
    <m/>
    <n v="2018"/>
    <s v="нем.яз."/>
    <s v="с отличием"/>
    <s v="нет"/>
    <m/>
    <x v="2"/>
    <s v="да "/>
    <s v="да"/>
    <s v="оригинал"/>
    <n v="4"/>
    <m/>
    <m/>
    <m/>
    <x v="2"/>
    <x v="1"/>
    <x v="12"/>
    <x v="1"/>
    <n v="20"/>
    <x v="0"/>
    <x v="1"/>
    <x v="1"/>
    <s v="несовер."/>
    <x v="10"/>
  </r>
  <r>
    <n v="12"/>
    <d v="2018-06-19T00:00:00"/>
    <x v="11"/>
    <x v="1"/>
    <x v="2"/>
    <x v="2"/>
    <x v="1"/>
    <x v="11"/>
    <s v="12/18-ОКДД/2"/>
    <x v="0"/>
    <s v="да"/>
    <x v="0"/>
    <d v="2001-09-05T00:00:00"/>
    <x v="0"/>
    <m/>
    <x v="9"/>
    <m/>
    <m/>
    <m/>
    <s v="впервые"/>
    <x v="1"/>
    <m/>
    <n v="2017"/>
    <s v="англ.яз."/>
    <s v="нет"/>
    <s v="да"/>
    <m/>
    <x v="2"/>
    <s v="да "/>
    <s v="да"/>
    <s v="оригинал"/>
    <n v="4"/>
    <m/>
    <m/>
    <m/>
    <x v="4"/>
    <x v="11"/>
    <x v="13"/>
    <x v="2"/>
    <n v="17.27"/>
    <x v="0"/>
    <x v="1"/>
    <x v="2"/>
    <s v="соверш."/>
    <x v="11"/>
  </r>
  <r>
    <n v="13"/>
    <d v="2018-06-28T00:00:00"/>
    <x v="12"/>
    <x v="1"/>
    <x v="2"/>
    <x v="3"/>
    <x v="0"/>
    <x v="12"/>
    <s v="13/18-ОиПКММиТП/1"/>
    <x v="0"/>
    <s v="нет"/>
    <x v="0"/>
    <d v="2002-02-18T00:00:00"/>
    <x v="0"/>
    <m/>
    <x v="7"/>
    <m/>
    <m/>
    <m/>
    <s v="впервые"/>
    <x v="1"/>
    <m/>
    <n v="2018"/>
    <s v="англ.яз."/>
    <s v="да"/>
    <s v="да"/>
    <m/>
    <x v="2"/>
    <s v="да "/>
    <s v="нет"/>
    <s v="оригинал"/>
    <n v="4"/>
    <m/>
    <m/>
    <m/>
    <x v="2"/>
    <x v="1"/>
    <x v="12"/>
    <x v="1"/>
    <n v="20"/>
    <x v="0"/>
    <x v="1"/>
    <x v="1"/>
    <s v="несовер."/>
    <x v="10"/>
  </r>
  <r>
    <n v="14"/>
    <d v="2018-07-02T00:00:00"/>
    <x v="13"/>
    <x v="0"/>
    <x v="0"/>
    <x v="7"/>
    <x v="0"/>
    <x v="13"/>
    <s v="14/18-ИЭО/1"/>
    <x v="0"/>
    <s v="нет"/>
    <x v="0"/>
    <d v="2002-09-12T00:00:00"/>
    <x v="0"/>
    <m/>
    <x v="7"/>
    <m/>
    <m/>
    <m/>
    <s v="впервые"/>
    <x v="1"/>
    <m/>
    <n v="2018"/>
    <s v="англ.яз."/>
    <s v="нет"/>
    <s v="да"/>
    <m/>
    <x v="2"/>
    <s v="да "/>
    <s v="да"/>
    <s v="оригинал"/>
    <n v="4"/>
    <m/>
    <m/>
    <m/>
    <x v="2"/>
    <x v="9"/>
    <x v="14"/>
    <x v="1"/>
    <n v="19.940000000000001"/>
    <x v="0"/>
    <x v="1"/>
    <x v="1"/>
    <s v="несовер."/>
    <x v="12"/>
  </r>
  <r>
    <n v="15"/>
    <d v="2018-07-18T00:00:00"/>
    <x v="14"/>
    <x v="1"/>
    <x v="2"/>
    <x v="2"/>
    <x v="0"/>
    <x v="14"/>
    <s v="15/18-ОКДД/1"/>
    <x v="0"/>
    <s v="да"/>
    <x v="0"/>
    <d v="2000-09-30T00:00:00"/>
    <x v="0"/>
    <m/>
    <x v="1"/>
    <m/>
    <m/>
    <m/>
    <s v="впервые"/>
    <x v="0"/>
    <m/>
    <n v="2018"/>
    <s v="англ.яз."/>
    <s v="нет"/>
    <s v="нет"/>
    <m/>
    <x v="2"/>
    <s v="да "/>
    <s v="да"/>
    <s v="оригинал"/>
    <n v="4"/>
    <m/>
    <m/>
    <m/>
    <x v="2"/>
    <x v="12"/>
    <x v="15"/>
    <x v="6"/>
    <n v="19.200000000000003"/>
    <x v="0"/>
    <x v="1"/>
    <x v="3"/>
    <s v="соверш."/>
    <x v="5"/>
  </r>
  <r>
    <n v="16"/>
    <d v="2018-06-28T00:00:00"/>
    <x v="15"/>
    <x v="1"/>
    <x v="2"/>
    <x v="2"/>
    <x v="0"/>
    <x v="15"/>
    <s v="16/18-ОКДД/1"/>
    <x v="0"/>
    <s v="нет"/>
    <x v="0"/>
    <d v="2000-12-12T00:00:00"/>
    <x v="0"/>
    <m/>
    <x v="7"/>
    <m/>
    <m/>
    <m/>
    <s v="впервые"/>
    <x v="0"/>
    <m/>
    <n v="2018"/>
    <s v="англ.яз."/>
    <s v="нет"/>
    <s v="да?"/>
    <m/>
    <x v="2"/>
    <s v="да "/>
    <s v="да"/>
    <s v="оригинал"/>
    <n v="4"/>
    <m/>
    <m/>
    <m/>
    <x v="2"/>
    <x v="13"/>
    <x v="16"/>
    <x v="2"/>
    <n v="18.39"/>
    <x v="1"/>
    <x v="0"/>
    <x v="3"/>
    <s v="соверш."/>
    <x v="5"/>
  </r>
  <r>
    <n v="17"/>
    <d v="2018-06-20T00:00:00"/>
    <x v="16"/>
    <x v="0"/>
    <x v="0"/>
    <x v="0"/>
    <x v="0"/>
    <x v="16"/>
    <s v="17/18-ЭП/1"/>
    <x v="0"/>
    <s v="да"/>
    <x v="0"/>
    <d v="1997-12-01T00:00:00"/>
    <x v="0"/>
    <m/>
    <x v="10"/>
    <m/>
    <m/>
    <m/>
    <s v="впервые"/>
    <x v="1"/>
    <m/>
    <n v="2014"/>
    <s v="англ.яз."/>
    <s v="нет"/>
    <s v="нет"/>
    <m/>
    <x v="2"/>
    <s v="да "/>
    <s v="нет"/>
    <s v="оригинал"/>
    <n v="4"/>
    <m/>
    <m/>
    <m/>
    <x v="2"/>
    <x v="14"/>
    <x v="17"/>
    <x v="2"/>
    <n v="18.68"/>
    <x v="0"/>
    <x v="1"/>
    <x v="8"/>
    <s v="соверш."/>
    <x v="13"/>
  </r>
  <r>
    <n v="17"/>
    <d v="2018-07-06T00:00:00"/>
    <x v="16"/>
    <x v="0"/>
    <x v="1"/>
    <x v="1"/>
    <x v="1"/>
    <x v="16"/>
    <s v="17/18-ХНП/2"/>
    <x v="0"/>
    <s v="да"/>
    <x v="0"/>
    <d v="2000-10-26T00:00:00"/>
    <x v="0"/>
    <m/>
    <x v="11"/>
    <m/>
    <m/>
    <m/>
    <s v="впервые"/>
    <x v="0"/>
    <m/>
    <n v="2018"/>
    <s v="нем.яз."/>
    <s v="нет"/>
    <s v="нет"/>
    <m/>
    <x v="3"/>
    <s v="да "/>
    <s v="да"/>
    <s v="оригинал"/>
    <n v="4"/>
    <m/>
    <m/>
    <m/>
    <x v="2"/>
    <x v="15"/>
    <x v="18"/>
    <x v="4"/>
    <n v="19.18"/>
    <x v="0"/>
    <x v="1"/>
    <x v="3"/>
    <s v="соверш."/>
    <x v="14"/>
  </r>
  <r>
    <n v="17"/>
    <d v="2018-06-20T00:00:00"/>
    <x v="16"/>
    <x v="0"/>
    <x v="2"/>
    <x v="2"/>
    <x v="2"/>
    <x v="16"/>
    <s v="17/18-ОКДД/3"/>
    <x v="1"/>
    <s v="нет"/>
    <x v="1"/>
    <d v="2000-12-16T00:00:00"/>
    <x v="0"/>
    <m/>
    <x v="7"/>
    <m/>
    <m/>
    <m/>
    <s v="впервые"/>
    <x v="1"/>
    <m/>
    <n v="2016"/>
    <s v="англ.яз."/>
    <s v="нет"/>
    <s v="нет"/>
    <m/>
    <x v="2"/>
    <s v="да "/>
    <s v="нет"/>
    <s v="оригинал"/>
    <n v="6"/>
    <m/>
    <m/>
    <m/>
    <x v="0"/>
    <x v="16"/>
    <x v="19"/>
    <x v="7"/>
    <n v="8.19"/>
    <x v="1"/>
    <x v="0"/>
    <x v="3"/>
    <s v="соверш."/>
    <x v="15"/>
  </r>
  <r>
    <n v="18"/>
    <d v="2018-06-20T00:00:00"/>
    <x v="17"/>
    <x v="1"/>
    <x v="2"/>
    <x v="2"/>
    <x v="0"/>
    <x v="17"/>
    <s v="18/18-ОКДД/1"/>
    <x v="0"/>
    <s v="да"/>
    <x v="0"/>
    <d v="1980-03-18T00:00:00"/>
    <x v="0"/>
    <m/>
    <x v="9"/>
    <m/>
    <m/>
    <m/>
    <s v="впервые"/>
    <x v="1"/>
    <m/>
    <n v="1998"/>
    <s v="англ.яз."/>
    <s v="нет"/>
    <s v="нет"/>
    <m/>
    <x v="2"/>
    <s v="да "/>
    <s v="нет"/>
    <s v="нет"/>
    <s v="нет"/>
    <m/>
    <m/>
    <m/>
    <x v="0"/>
    <x v="6"/>
    <x v="6"/>
    <x v="3"/>
    <n v="6.6"/>
    <x v="0"/>
    <x v="0"/>
    <x v="9"/>
    <s v="соверш."/>
    <x v="5"/>
  </r>
  <r>
    <n v="19"/>
    <d v="2018-07-04T00:00:00"/>
    <x v="18"/>
    <x v="0"/>
    <x v="5"/>
    <x v="6"/>
    <x v="0"/>
    <x v="18"/>
    <s v="19/18-АДТиК/1"/>
    <x v="0"/>
    <s v="нет"/>
    <x v="0"/>
    <d v="2002-06-19T00:00:00"/>
    <x v="0"/>
    <m/>
    <x v="7"/>
    <m/>
    <m/>
    <m/>
    <s v="впервые"/>
    <x v="1"/>
    <m/>
    <n v="2018"/>
    <s v="англ.яз."/>
    <s v="нет"/>
    <s v="нет"/>
    <m/>
    <x v="2"/>
    <s v="да "/>
    <s v="да"/>
    <s v="копия"/>
    <n v="4"/>
    <m/>
    <m/>
    <m/>
    <x v="2"/>
    <x v="10"/>
    <x v="11"/>
    <x v="4"/>
    <n v="19.43"/>
    <x v="0"/>
    <x v="1"/>
    <x v="1"/>
    <s v="несовер."/>
    <x v="8"/>
  </r>
  <r>
    <n v="20"/>
    <d v="2018-06-29T00:00:00"/>
    <x v="19"/>
    <x v="1"/>
    <x v="2"/>
    <x v="3"/>
    <x v="0"/>
    <x v="19"/>
    <s v="20/18-ОиПКММиТП/1"/>
    <x v="0"/>
    <s v="да"/>
    <x v="0"/>
    <d v="2000-03-24T00:00:00"/>
    <x v="0"/>
    <m/>
    <x v="12"/>
    <m/>
    <m/>
    <m/>
    <s v="впервые"/>
    <x v="0"/>
    <m/>
    <n v="2018"/>
    <s v="англ.яз."/>
    <s v="нет"/>
    <s v="да"/>
    <m/>
    <x v="2"/>
    <s v="да "/>
    <s v="нет"/>
    <s v="оригинал"/>
    <n v="4"/>
    <m/>
    <m/>
    <m/>
    <x v="4"/>
    <x v="17"/>
    <x v="20"/>
    <x v="8"/>
    <n v="18.2"/>
    <x v="1"/>
    <x v="0"/>
    <x v="3"/>
    <s v="соверш."/>
    <x v="10"/>
  </r>
  <r>
    <n v="21"/>
    <d v="2018-06-28T00:00:00"/>
    <x v="20"/>
    <x v="1"/>
    <x v="2"/>
    <x v="3"/>
    <x v="0"/>
    <x v="20"/>
    <s v="21/18-ОиПКММиТП/1"/>
    <x v="0"/>
    <s v="нет"/>
    <x v="1"/>
    <d v="2003-03-21T00:00:00"/>
    <x v="0"/>
    <m/>
    <x v="13"/>
    <m/>
    <m/>
    <m/>
    <s v="впервые"/>
    <x v="1"/>
    <m/>
    <n v="2018"/>
    <s v="англ.яз."/>
    <s v="нет"/>
    <s v="нет"/>
    <m/>
    <x v="2"/>
    <s v="да "/>
    <s v="нет"/>
    <s v="оригинал"/>
    <n v="6"/>
    <m/>
    <m/>
    <m/>
    <x v="2"/>
    <x v="18"/>
    <x v="21"/>
    <x v="2"/>
    <n v="18.66"/>
    <x v="0"/>
    <x v="1"/>
    <x v="10"/>
    <s v="несовер."/>
    <x v="10"/>
  </r>
  <r>
    <n v="22"/>
    <d v="2018-07-10T00:00:00"/>
    <x v="21"/>
    <x v="0"/>
    <x v="6"/>
    <x v="8"/>
    <x v="0"/>
    <x v="21"/>
    <s v="22/18-ХОД/1"/>
    <x v="0"/>
    <s v="да"/>
    <x v="1"/>
    <d v="2002-10-26T00:00:00"/>
    <x v="0"/>
    <m/>
    <x v="5"/>
    <m/>
    <m/>
    <m/>
    <s v="впервые"/>
    <x v="1"/>
    <m/>
    <n v="2018"/>
    <s v="англ.яз."/>
    <s v="нет"/>
    <s v="нет"/>
    <m/>
    <x v="3"/>
    <s v="да "/>
    <s v="нет"/>
    <s v="оригинал"/>
    <n v="4"/>
    <m/>
    <m/>
    <m/>
    <x v="2"/>
    <x v="14"/>
    <x v="17"/>
    <x v="4"/>
    <n v="19.009999999999998"/>
    <x v="0"/>
    <x v="1"/>
    <x v="1"/>
    <s v="несовер."/>
    <x v="16"/>
  </r>
  <r>
    <n v="23"/>
    <d v="2018-06-20T00:00:00"/>
    <x v="22"/>
    <x v="1"/>
    <x v="2"/>
    <x v="2"/>
    <x v="0"/>
    <x v="22"/>
    <s v="23/18-ОКДД/1"/>
    <x v="0"/>
    <s v="нет"/>
    <x v="0"/>
    <d v="1984-03-29T00:00:00"/>
    <x v="0"/>
    <m/>
    <x v="7"/>
    <m/>
    <m/>
    <m/>
    <s v="впервые"/>
    <x v="0"/>
    <m/>
    <n v="2001"/>
    <s v="нем.яз."/>
    <s v="нет"/>
    <s v="нет"/>
    <m/>
    <x v="3"/>
    <s v="да "/>
    <s v="да"/>
    <s v="нет"/>
    <n v="4"/>
    <m/>
    <m/>
    <m/>
    <x v="0"/>
    <x v="5"/>
    <x v="5"/>
    <x v="5"/>
    <n v="6.8"/>
    <x v="1"/>
    <x v="0"/>
    <x v="11"/>
    <s v="соверш."/>
    <x v="6"/>
  </r>
  <r>
    <n v="23"/>
    <d v="2018-06-20T00:00:00"/>
    <x v="22"/>
    <x v="1"/>
    <x v="2"/>
    <x v="3"/>
    <x v="1"/>
    <x v="22"/>
    <s v="23/18-ОиПКММиТП/2"/>
    <x v="0"/>
    <s v="нет"/>
    <x v="0"/>
    <d v="1984-03-29T00:00:00"/>
    <x v="0"/>
    <m/>
    <x v="7"/>
    <m/>
    <m/>
    <m/>
    <s v="впервые"/>
    <x v="0"/>
    <m/>
    <n v="2001"/>
    <s v="нем.яз."/>
    <s v="нет"/>
    <s v="нет"/>
    <m/>
    <x v="2"/>
    <s v="да "/>
    <s v="да"/>
    <s v="нет"/>
    <n v="4"/>
    <m/>
    <m/>
    <m/>
    <x v="0"/>
    <x v="5"/>
    <x v="5"/>
    <x v="5"/>
    <n v="6.8"/>
    <x v="1"/>
    <x v="0"/>
    <x v="11"/>
    <s v="соверш."/>
    <x v="3"/>
  </r>
  <r>
    <n v="24"/>
    <d v="2018-07-09T00:00:00"/>
    <x v="23"/>
    <x v="1"/>
    <x v="2"/>
    <x v="2"/>
    <x v="0"/>
    <x v="23"/>
    <s v="24/18-ОКДД/1"/>
    <x v="0"/>
    <s v="нет"/>
    <x v="0"/>
    <d v="2000-05-27T00:00:00"/>
    <x v="0"/>
    <m/>
    <x v="7"/>
    <m/>
    <m/>
    <m/>
    <s v="впервые"/>
    <x v="1"/>
    <m/>
    <n v="2018"/>
    <s v="англ.яз."/>
    <s v="нет"/>
    <s v="да"/>
    <m/>
    <x v="3"/>
    <s v="да "/>
    <s v="нет"/>
    <s v="оригинал"/>
    <n v="4"/>
    <m/>
    <m/>
    <m/>
    <x v="2"/>
    <x v="19"/>
    <x v="22"/>
    <x v="4"/>
    <n v="19.079999999999998"/>
    <x v="0"/>
    <x v="1"/>
    <x v="3"/>
    <s v="соверш."/>
    <x v="6"/>
  </r>
  <r>
    <n v="25"/>
    <d v="2018-07-16T00:00:00"/>
    <x v="24"/>
    <x v="1"/>
    <x v="2"/>
    <x v="3"/>
    <x v="0"/>
    <x v="24"/>
    <s v="25/18-ОиПКММиТП/1"/>
    <x v="0"/>
    <s v="нет"/>
    <x v="0"/>
    <d v="2000-10-07T00:00:00"/>
    <x v="0"/>
    <m/>
    <x v="14"/>
    <m/>
    <m/>
    <m/>
    <s v="впервые"/>
    <x v="1"/>
    <m/>
    <n v="2016"/>
    <s v="англ.яз."/>
    <s v="нет"/>
    <s v="нет"/>
    <m/>
    <x v="2"/>
    <s v="да "/>
    <s v="нет"/>
    <s v="оригинал"/>
    <n v="3"/>
    <m/>
    <m/>
    <m/>
    <x v="0"/>
    <x v="20"/>
    <x v="23"/>
    <x v="1"/>
    <n v="9.879999999999999"/>
    <x v="1"/>
    <x v="0"/>
    <x v="3"/>
    <s v="соверш."/>
    <x v="10"/>
  </r>
  <r>
    <n v="26"/>
    <d v="2018-08-09T00:00:00"/>
    <x v="25"/>
    <x v="1"/>
    <x v="2"/>
    <x v="2"/>
    <x v="0"/>
    <x v="25"/>
    <s v="26/18-ОКДД/1"/>
    <x v="0"/>
    <s v="нет"/>
    <x v="0"/>
    <d v="1983-01-23T00:00:00"/>
    <x v="0"/>
    <m/>
    <x v="7"/>
    <m/>
    <m/>
    <m/>
    <s v="впервые"/>
    <x v="0"/>
    <m/>
    <n v="2001"/>
    <s v="англ.яз."/>
    <s v="нет"/>
    <s v="да"/>
    <m/>
    <x v="2"/>
    <s v="да "/>
    <s v="нет"/>
    <s v="оригинал"/>
    <n v="4"/>
    <m/>
    <m/>
    <m/>
    <x v="2"/>
    <x v="21"/>
    <x v="24"/>
    <x v="1"/>
    <n v="19.73"/>
    <x v="0"/>
    <x v="1"/>
    <x v="12"/>
    <s v="соверш."/>
    <x v="5"/>
  </r>
  <r>
    <n v="27"/>
    <d v="2018-07-04T00:00:00"/>
    <x v="26"/>
    <x v="0"/>
    <x v="0"/>
    <x v="7"/>
    <x v="0"/>
    <x v="26"/>
    <s v="27/18-ИЭО/1"/>
    <x v="0"/>
    <s v="да"/>
    <x v="0"/>
    <d v="2003-05-12T00:00:00"/>
    <x v="0"/>
    <m/>
    <x v="15"/>
    <m/>
    <m/>
    <m/>
    <s v="впервые"/>
    <x v="1"/>
    <m/>
    <n v="2018"/>
    <s v="англ.яз."/>
    <s v="нет"/>
    <s v="нет"/>
    <m/>
    <x v="2"/>
    <s v="да "/>
    <s v="нет"/>
    <s v="оригинал"/>
    <n v="4"/>
    <m/>
    <m/>
    <m/>
    <x v="2"/>
    <x v="22"/>
    <x v="25"/>
    <x v="1"/>
    <n v="19.579999999999998"/>
    <x v="0"/>
    <x v="1"/>
    <x v="10"/>
    <s v="несовер."/>
    <x v="12"/>
  </r>
  <r>
    <n v="27"/>
    <d v="2018-07-10T00:00:00"/>
    <x v="26"/>
    <x v="0"/>
    <x v="0"/>
    <x v="0"/>
    <x v="1"/>
    <x v="26"/>
    <s v="27/18-ЭП/2"/>
    <x v="0"/>
    <s v="да"/>
    <x v="0"/>
    <d v="2001-12-19T00:00:00"/>
    <x v="0"/>
    <m/>
    <x v="3"/>
    <m/>
    <m/>
    <m/>
    <s v="впервые"/>
    <x v="1"/>
    <m/>
    <n v="2018"/>
    <s v="англ.яз."/>
    <s v="нет"/>
    <s v="да"/>
    <m/>
    <x v="2"/>
    <s v="да "/>
    <s v="да"/>
    <s v="копия"/>
    <n v="4"/>
    <m/>
    <m/>
    <m/>
    <x v="2"/>
    <x v="23"/>
    <x v="26"/>
    <x v="2"/>
    <n v="18.329999999999998"/>
    <x v="0"/>
    <x v="1"/>
    <x v="2"/>
    <s v="соверш."/>
    <x v="17"/>
  </r>
  <r>
    <n v="28"/>
    <d v="2018-07-30T00:00:00"/>
    <x v="27"/>
    <x v="0"/>
    <x v="3"/>
    <x v="9"/>
    <x v="0"/>
    <x v="27"/>
    <s v="28/18-ХТ эстр./1"/>
    <x v="0"/>
    <s v="нет"/>
    <x v="0"/>
    <d v="2002-06-12T00:00:00"/>
    <x v="0"/>
    <m/>
    <x v="11"/>
    <m/>
    <m/>
    <m/>
    <s v="впервые"/>
    <x v="1"/>
    <m/>
    <n v="2018"/>
    <s v="англ.яз."/>
    <s v="с отличием"/>
    <s v="нет"/>
    <m/>
    <x v="3"/>
    <s v="да "/>
    <s v="нет"/>
    <s v="оригинал"/>
    <n v="4"/>
    <m/>
    <m/>
    <m/>
    <x v="0"/>
    <x v="1"/>
    <x v="1"/>
    <x v="1"/>
    <n v="10"/>
    <x v="1"/>
    <x v="0"/>
    <x v="1"/>
    <s v="несовер."/>
    <x v="18"/>
  </r>
  <r>
    <n v="29"/>
    <d v="2018-06-28T00:00:00"/>
    <x v="28"/>
    <x v="1"/>
    <x v="2"/>
    <x v="2"/>
    <x v="0"/>
    <x v="28"/>
    <s v="29/18-ОКДД/1"/>
    <x v="0"/>
    <s v="да"/>
    <x v="0"/>
    <d v="2001-07-27T00:00:00"/>
    <x v="0"/>
    <m/>
    <x v="16"/>
    <m/>
    <m/>
    <m/>
    <s v="впервые"/>
    <x v="1"/>
    <m/>
    <n v="2017"/>
    <s v="англ.яз."/>
    <s v="нет"/>
    <s v="да"/>
    <m/>
    <x v="2"/>
    <s v="да "/>
    <s v="нет"/>
    <s v="оригинал"/>
    <n v="4"/>
    <m/>
    <m/>
    <m/>
    <x v="2"/>
    <x v="14"/>
    <x v="17"/>
    <x v="2"/>
    <n v="18.68"/>
    <x v="0"/>
    <x v="1"/>
    <x v="2"/>
    <s v="соверш."/>
    <x v="5"/>
  </r>
  <r>
    <n v="30"/>
    <d v="2018-06-26T00:00:00"/>
    <x v="29"/>
    <x v="0"/>
    <x v="3"/>
    <x v="9"/>
    <x v="0"/>
    <x v="29"/>
    <s v="30/18-ХТ эстр./1"/>
    <x v="0"/>
    <s v="да"/>
    <x v="0"/>
    <d v="1969-10-04T00:00:00"/>
    <x v="0"/>
    <m/>
    <x v="5"/>
    <m/>
    <m/>
    <m/>
    <s v="впервые"/>
    <x v="0"/>
    <m/>
    <n v="1987"/>
    <s v="франц.яз."/>
    <s v="нет"/>
    <s v="нет"/>
    <m/>
    <x v="2"/>
    <s v="да "/>
    <s v="нет"/>
    <s v="нет"/>
    <n v="4"/>
    <m/>
    <m/>
    <m/>
    <x v="0"/>
    <x v="24"/>
    <x v="27"/>
    <x v="0"/>
    <n v="7.25"/>
    <x v="2"/>
    <x v="0"/>
    <x v="13"/>
    <s v="соверш."/>
    <x v="19"/>
  </r>
  <r>
    <n v="31"/>
    <d v="2018-06-26T00:00:00"/>
    <x v="30"/>
    <x v="0"/>
    <x v="2"/>
    <x v="2"/>
    <x v="0"/>
    <x v="30"/>
    <s v="31/18-ОКДД/1"/>
    <x v="0"/>
    <s v="нет"/>
    <x v="0"/>
    <d v="1987-02-19T00:00:00"/>
    <x v="0"/>
    <m/>
    <x v="5"/>
    <m/>
    <m/>
    <m/>
    <s v="впервые"/>
    <x v="0"/>
    <m/>
    <n v="2005"/>
    <s v="англ.яз."/>
    <s v="нет"/>
    <s v="нет"/>
    <m/>
    <x v="1"/>
    <s v="да "/>
    <s v="да"/>
    <s v="нет"/>
    <n v="4"/>
    <m/>
    <m/>
    <m/>
    <x v="0"/>
    <x v="25"/>
    <x v="28"/>
    <x v="5"/>
    <n v="7.23"/>
    <x v="1"/>
    <x v="0"/>
    <x v="14"/>
    <s v="соверш."/>
    <x v="2"/>
  </r>
  <r>
    <n v="32"/>
    <d v="2018-06-26T00:00:00"/>
    <x v="31"/>
    <x v="1"/>
    <x v="2"/>
    <x v="2"/>
    <x v="0"/>
    <x v="31"/>
    <s v="32/18-ОКДД/1"/>
    <x v="0"/>
    <s v="нет"/>
    <x v="0"/>
    <d v="1987-02-19T00:00:00"/>
    <x v="0"/>
    <m/>
    <x v="5"/>
    <m/>
    <m/>
    <m/>
    <s v="впервые"/>
    <x v="0"/>
    <m/>
    <n v="2005"/>
    <s v="англ.яз."/>
    <s v="нет"/>
    <s v="нет"/>
    <m/>
    <x v="1"/>
    <s v="да "/>
    <s v="да"/>
    <s v="нет"/>
    <n v="4"/>
    <m/>
    <m/>
    <m/>
    <x v="0"/>
    <x v="25"/>
    <x v="28"/>
    <x v="5"/>
    <n v="7.23"/>
    <x v="1"/>
    <x v="0"/>
    <x v="14"/>
    <s v="соверш."/>
    <x v="2"/>
  </r>
  <r>
    <n v="32"/>
    <d v="2018-06-26T00:00:00"/>
    <x v="31"/>
    <x v="1"/>
    <x v="2"/>
    <x v="3"/>
    <x v="0"/>
    <x v="31"/>
    <s v="32/18-ОиПКММиТП/1"/>
    <x v="0"/>
    <s v="нет"/>
    <x v="0"/>
    <d v="1984-07-19T00:00:00"/>
    <x v="0"/>
    <m/>
    <x v="1"/>
    <m/>
    <m/>
    <m/>
    <s v="впервые"/>
    <x v="1"/>
    <m/>
    <n v="1999"/>
    <s v="англ.яз."/>
    <s v="нет"/>
    <s v="нет"/>
    <m/>
    <x v="2"/>
    <s v="да "/>
    <s v="нет"/>
    <s v="нет"/>
    <n v="6"/>
    <m/>
    <m/>
    <m/>
    <x v="0"/>
    <x v="4"/>
    <x v="4"/>
    <x v="3"/>
    <n v="6.4"/>
    <x v="1"/>
    <x v="0"/>
    <x v="11"/>
    <s v="соверш."/>
    <x v="10"/>
  </r>
  <r>
    <n v="33"/>
    <d v="2018-06-26T00:00:00"/>
    <x v="32"/>
    <x v="0"/>
    <x v="5"/>
    <x v="6"/>
    <x v="0"/>
    <x v="32"/>
    <s v="33/18-АДТиК/1"/>
    <x v="0"/>
    <s v="нет"/>
    <x v="1"/>
    <d v="1992-04-15T00:00:00"/>
    <x v="0"/>
    <m/>
    <x v="3"/>
    <m/>
    <m/>
    <m/>
    <s v="впервые"/>
    <x v="1"/>
    <m/>
    <n v="2008"/>
    <s v="англ.яз."/>
    <s v="нет"/>
    <s v="нет"/>
    <m/>
    <x v="2"/>
    <s v="да "/>
    <s v="нет"/>
    <s v="нет"/>
    <n v="2"/>
    <m/>
    <m/>
    <m/>
    <x v="0"/>
    <x v="26"/>
    <x v="29"/>
    <x v="7"/>
    <n v="8.8000000000000007"/>
    <x v="1"/>
    <x v="0"/>
    <x v="15"/>
    <s v="соверш."/>
    <x v="8"/>
  </r>
  <r>
    <n v="33"/>
    <d v="2018-06-26T00:00:00"/>
    <x v="32"/>
    <x v="0"/>
    <x v="3"/>
    <x v="4"/>
    <x v="1"/>
    <x v="32"/>
    <s v="33/18-ТТ/2"/>
    <x v="0"/>
    <s v="нет"/>
    <x v="1"/>
    <d v="1992-04-15T00:00:00"/>
    <x v="0"/>
    <m/>
    <x v="3"/>
    <m/>
    <m/>
    <m/>
    <s v="впервые"/>
    <x v="1"/>
    <m/>
    <n v="2008"/>
    <s v="англ.яз."/>
    <s v="нет"/>
    <s v="нет"/>
    <m/>
    <x v="2"/>
    <s v="да "/>
    <s v="нет"/>
    <s v="нет"/>
    <n v="2"/>
    <m/>
    <m/>
    <m/>
    <x v="0"/>
    <x v="26"/>
    <x v="29"/>
    <x v="7"/>
    <n v="8.8000000000000007"/>
    <x v="1"/>
    <x v="0"/>
    <x v="15"/>
    <s v="соверш."/>
    <x v="9"/>
  </r>
  <r>
    <n v="33"/>
    <d v="2018-06-26T00:00:00"/>
    <x v="32"/>
    <x v="0"/>
    <x v="2"/>
    <x v="3"/>
    <x v="2"/>
    <x v="32"/>
    <s v="33/18-ОиПКММиТП/3"/>
    <x v="0"/>
    <s v="да"/>
    <x v="0"/>
    <d v="1972-06-16T00:00:00"/>
    <x v="0"/>
    <m/>
    <x v="8"/>
    <m/>
    <m/>
    <m/>
    <s v="впервые"/>
    <x v="0"/>
    <m/>
    <n v="1989"/>
    <s v="нем.яз."/>
    <s v="нет"/>
    <s v="нет"/>
    <m/>
    <x v="3"/>
    <s v="да "/>
    <s v="да"/>
    <s v="нет"/>
    <n v="4"/>
    <m/>
    <m/>
    <m/>
    <x v="0"/>
    <x v="27"/>
    <x v="30"/>
    <x v="7"/>
    <n v="8.6999999999999993"/>
    <x v="1"/>
    <x v="0"/>
    <x v="16"/>
    <s v="соверш."/>
    <x v="20"/>
  </r>
  <r>
    <n v="34"/>
    <d v="2018-06-26T00:00:00"/>
    <x v="33"/>
    <x v="1"/>
    <x v="2"/>
    <x v="2"/>
    <x v="0"/>
    <x v="33"/>
    <s v="34/18-ОКДД/1"/>
    <x v="0"/>
    <s v="нет"/>
    <x v="0"/>
    <d v="1977-07-23T00:00:00"/>
    <x v="0"/>
    <m/>
    <x v="1"/>
    <m/>
    <m/>
    <m/>
    <s v="впервые"/>
    <x v="0"/>
    <m/>
    <n v="1993"/>
    <s v="англ.яз."/>
    <s v="нет"/>
    <s v="нет"/>
    <m/>
    <x v="2"/>
    <s v="да "/>
    <s v="нет"/>
    <s v="нет"/>
    <n v="6"/>
    <m/>
    <m/>
    <m/>
    <x v="0"/>
    <x v="28"/>
    <x v="31"/>
    <x v="3"/>
    <n v="6.8"/>
    <x v="1"/>
    <x v="0"/>
    <x v="17"/>
    <s v="соверш."/>
    <x v="5"/>
  </r>
  <r>
    <n v="34"/>
    <d v="2018-06-26T00:00:00"/>
    <x v="33"/>
    <x v="1"/>
    <x v="2"/>
    <x v="3"/>
    <x v="1"/>
    <x v="33"/>
    <s v="34/18-ОиПКММиТП/2"/>
    <x v="0"/>
    <s v="нет"/>
    <x v="1"/>
    <d v="1991-03-07T00:00:00"/>
    <x v="0"/>
    <m/>
    <x v="7"/>
    <m/>
    <m/>
    <m/>
    <s v="впервые"/>
    <x v="0"/>
    <m/>
    <n v="2008"/>
    <s v="англ.яз."/>
    <s v="нет"/>
    <s v="да"/>
    <m/>
    <x v="2"/>
    <s v="да "/>
    <s v="да"/>
    <s v="нет"/>
    <n v="1"/>
    <m/>
    <m/>
    <m/>
    <x v="0"/>
    <x v="29"/>
    <x v="32"/>
    <x v="1"/>
    <n v="9.6"/>
    <x v="1"/>
    <x v="0"/>
    <x v="18"/>
    <s v="соверш."/>
    <x v="3"/>
  </r>
  <r>
    <n v="35"/>
    <d v="2018-06-26T00:00:00"/>
    <x v="34"/>
    <x v="0"/>
    <x v="5"/>
    <x v="6"/>
    <x v="0"/>
    <x v="34"/>
    <s v="35/18-АДТиК/1"/>
    <x v="0"/>
    <s v="нет"/>
    <x v="1"/>
    <d v="1975-07-13T00:00:00"/>
    <x v="0"/>
    <m/>
    <x v="7"/>
    <m/>
    <m/>
    <m/>
    <s v="впервые"/>
    <x v="0"/>
    <m/>
    <n v="1992"/>
    <s v="англ.яз."/>
    <s v="нет"/>
    <s v="нет"/>
    <m/>
    <x v="2"/>
    <s v="да "/>
    <s v="да"/>
    <s v="нет"/>
    <n v="4"/>
    <m/>
    <m/>
    <m/>
    <x v="0"/>
    <x v="6"/>
    <x v="6"/>
    <x v="5"/>
    <n v="7.1"/>
    <x v="1"/>
    <x v="0"/>
    <x v="19"/>
    <s v="соверш."/>
    <x v="8"/>
  </r>
  <r>
    <n v="35"/>
    <d v="2018-06-26T00:00:00"/>
    <x v="34"/>
    <x v="0"/>
    <x v="3"/>
    <x v="4"/>
    <x v="1"/>
    <x v="34"/>
    <s v="35/18-ТТ/2"/>
    <x v="0"/>
    <s v="нет"/>
    <x v="0"/>
    <d v="1975-11-14T00:00:00"/>
    <x v="0"/>
    <m/>
    <x v="17"/>
    <m/>
    <m/>
    <m/>
    <s v="впервые"/>
    <x v="0"/>
    <m/>
    <n v="1991"/>
    <s v="англ.яз."/>
    <s v="нет"/>
    <s v="нет"/>
    <m/>
    <x v="2"/>
    <s v="да "/>
    <s v="нет"/>
    <s v="нет"/>
    <n v="1"/>
    <m/>
    <m/>
    <m/>
    <x v="0"/>
    <x v="30"/>
    <x v="33"/>
    <x v="7"/>
    <n v="9.3000000000000007"/>
    <x v="0"/>
    <x v="0"/>
    <x v="19"/>
    <s v="соверш."/>
    <x v="9"/>
  </r>
  <r>
    <n v="35"/>
    <d v="2018-06-26T00:00:00"/>
    <x v="34"/>
    <x v="0"/>
    <x v="2"/>
    <x v="2"/>
    <x v="2"/>
    <x v="34"/>
    <s v="35/18-ОКДД/3"/>
    <x v="0"/>
    <s v="нет"/>
    <x v="0"/>
    <d v="1997-05-04T00:00:00"/>
    <x v="0"/>
    <m/>
    <x v="18"/>
    <m/>
    <m/>
    <m/>
    <s v="впервые"/>
    <x v="1"/>
    <m/>
    <n v="2013"/>
    <s v="англ.яз."/>
    <s v="нет"/>
    <s v="нет"/>
    <m/>
    <x v="2"/>
    <s v="да "/>
    <s v="нет"/>
    <s v="нет"/>
    <n v="2"/>
    <m/>
    <m/>
    <m/>
    <x v="0"/>
    <x v="6"/>
    <x v="6"/>
    <x v="0"/>
    <n v="7.6"/>
    <x v="1"/>
    <x v="0"/>
    <x v="8"/>
    <s v="соверш."/>
    <x v="15"/>
  </r>
  <r>
    <n v="36"/>
    <d v="2018-06-26T00:00:00"/>
    <x v="35"/>
    <x v="0"/>
    <x v="4"/>
    <x v="5"/>
    <x v="0"/>
    <x v="35"/>
    <s v="36/18-НИНР/1"/>
    <x v="0"/>
    <s v="нет"/>
    <x v="0"/>
    <d v="1997-05-04T00:00:00"/>
    <x v="0"/>
    <m/>
    <x v="18"/>
    <m/>
    <m/>
    <m/>
    <s v="впервые"/>
    <x v="1"/>
    <m/>
    <n v="2013"/>
    <s v="англ.яз."/>
    <s v="нет"/>
    <s v="нет"/>
    <m/>
    <x v="3"/>
    <s v="да "/>
    <s v="нет"/>
    <s v="нет"/>
    <n v="2"/>
    <m/>
    <m/>
    <m/>
    <x v="0"/>
    <x v="6"/>
    <x v="6"/>
    <x v="0"/>
    <n v="7.6"/>
    <x v="1"/>
    <x v="0"/>
    <x v="8"/>
    <s v="соверш."/>
    <x v="21"/>
  </r>
  <r>
    <n v="36"/>
    <d v="2018-08-09T00:00:00"/>
    <x v="35"/>
    <x v="0"/>
    <x v="0"/>
    <x v="7"/>
    <x v="1"/>
    <x v="35"/>
    <s v="36/18-ИЭО/2"/>
    <x v="0"/>
    <s v="нет"/>
    <x v="0"/>
    <d v="1998-04-08T00:00:00"/>
    <x v="0"/>
    <m/>
    <x v="0"/>
    <m/>
    <m/>
    <m/>
    <s v="впервые"/>
    <x v="1"/>
    <m/>
    <n v="2014"/>
    <s v="нем.яз."/>
    <s v="нет"/>
    <s v="нет"/>
    <m/>
    <x v="3"/>
    <s v="да "/>
    <s v="да"/>
    <s v="нет"/>
    <n v="4"/>
    <m/>
    <m/>
    <m/>
    <x v="0"/>
    <x v="1"/>
    <x v="1"/>
    <x v="1"/>
    <n v="10"/>
    <x v="1"/>
    <x v="0"/>
    <x v="20"/>
    <s v="соверш."/>
    <x v="22"/>
  </r>
  <r>
    <n v="37"/>
    <d v="2018-06-29T00:00:00"/>
    <x v="36"/>
    <x v="1"/>
    <x v="2"/>
    <x v="2"/>
    <x v="0"/>
    <x v="36"/>
    <s v="37/18-ОКДД/1"/>
    <x v="0"/>
    <s v="нет"/>
    <x v="0"/>
    <d v="2001-05-19T00:00:00"/>
    <x v="0"/>
    <m/>
    <x v="7"/>
    <m/>
    <m/>
    <m/>
    <s v="впервые"/>
    <x v="1"/>
    <m/>
    <n v="2017"/>
    <s v="англ.яз."/>
    <s v="нет"/>
    <s v="нет"/>
    <m/>
    <x v="3"/>
    <s v="да "/>
    <s v="нет"/>
    <s v="оригинал"/>
    <n v="6"/>
    <m/>
    <m/>
    <m/>
    <x v="2"/>
    <x v="31"/>
    <x v="34"/>
    <x v="0"/>
    <n v="17.899999999999999"/>
    <x v="0"/>
    <x v="1"/>
    <x v="2"/>
    <s v="соверш."/>
    <x v="6"/>
  </r>
  <r>
    <n v="37"/>
    <d v="2018-07-17T00:00:00"/>
    <x v="36"/>
    <x v="1"/>
    <x v="2"/>
    <x v="3"/>
    <x v="1"/>
    <x v="36"/>
    <s v="37/18-ОиПКММиТП/2"/>
    <x v="0"/>
    <s v="да"/>
    <x v="0"/>
    <d v="2002-04-16T00:00:00"/>
    <x v="0"/>
    <m/>
    <x v="11"/>
    <m/>
    <m/>
    <m/>
    <s v="впервые"/>
    <x v="1"/>
    <m/>
    <n v="2018"/>
    <s v="англ.яз."/>
    <s v="нет"/>
    <s v="нет"/>
    <m/>
    <x v="3"/>
    <s v="да "/>
    <s v="нет"/>
    <s v="оригинал"/>
    <n v="4"/>
    <m/>
    <m/>
    <m/>
    <x v="2"/>
    <x v="32"/>
    <x v="35"/>
    <x v="4"/>
    <n v="19.13"/>
    <x v="0"/>
    <x v="1"/>
    <x v="1"/>
    <s v="несовер."/>
    <x v="23"/>
  </r>
  <r>
    <n v="38"/>
    <d v="2018-07-02T00:00:00"/>
    <x v="37"/>
    <x v="0"/>
    <x v="7"/>
    <x v="10"/>
    <x v="0"/>
    <x v="37"/>
    <s v="38/18-ТДЖ/1"/>
    <x v="0"/>
    <s v="нет"/>
    <x v="0"/>
    <d v="1996-05-31T00:00:00"/>
    <x v="0"/>
    <m/>
    <x v="1"/>
    <m/>
    <m/>
    <m/>
    <s v="впервые"/>
    <x v="0"/>
    <m/>
    <n v="2014"/>
    <s v="англ.яз."/>
    <s v="нет"/>
    <s v="нет"/>
    <m/>
    <x v="1"/>
    <s v="да "/>
    <s v="да"/>
    <s v="нет"/>
    <n v="4"/>
    <m/>
    <m/>
    <m/>
    <x v="2"/>
    <x v="14"/>
    <x v="17"/>
    <x v="4"/>
    <n v="19.009999999999998"/>
    <x v="1"/>
    <x v="0"/>
    <x v="21"/>
    <s v="соверш."/>
    <x v="24"/>
  </r>
  <r>
    <n v="39"/>
    <d v="2018-06-18T00:00:00"/>
    <x v="38"/>
    <x v="0"/>
    <x v="3"/>
    <x v="9"/>
    <x v="0"/>
    <x v="38"/>
    <s v="39/18-ХТ эстр./1"/>
    <x v="0"/>
    <s v="нет"/>
    <x v="0"/>
    <d v="2002-10-08T00:00:00"/>
    <x v="0"/>
    <m/>
    <x v="7"/>
    <m/>
    <m/>
    <m/>
    <s v="впервые"/>
    <x v="1"/>
    <m/>
    <n v="2018"/>
    <s v="англ.яз."/>
    <s v="нет"/>
    <s v="нет"/>
    <m/>
    <x v="1"/>
    <s v="да "/>
    <s v="да"/>
    <s v="нет"/>
    <n v="4"/>
    <m/>
    <m/>
    <m/>
    <x v="0"/>
    <x v="33"/>
    <x v="36"/>
    <x v="1"/>
    <n v="9.629999999999999"/>
    <x v="1"/>
    <x v="0"/>
    <x v="1"/>
    <s v="несовер."/>
    <x v="25"/>
  </r>
  <r>
    <n v="39"/>
    <d v="2018-07-04T00:00:00"/>
    <x v="38"/>
    <x v="0"/>
    <x v="3"/>
    <x v="11"/>
    <x v="1"/>
    <x v="38"/>
    <s v="39/18-ХТ нар./2"/>
    <x v="0"/>
    <s v="да"/>
    <x v="1"/>
    <d v="2000-05-20T00:00:00"/>
    <x v="0"/>
    <m/>
    <x v="19"/>
    <m/>
    <m/>
    <m/>
    <s v="впервые"/>
    <x v="0"/>
    <m/>
    <n v="2018"/>
    <s v="англ.яз."/>
    <s v="нет"/>
    <s v="нет"/>
    <m/>
    <x v="2"/>
    <s v="да "/>
    <s v="нет"/>
    <s v="оригинал"/>
    <n v="4"/>
    <m/>
    <m/>
    <m/>
    <x v="2"/>
    <x v="11"/>
    <x v="37"/>
    <x v="4"/>
    <n v="18.600000000000001"/>
    <x v="0"/>
    <x v="1"/>
    <x v="3"/>
    <s v="соверш."/>
    <x v="26"/>
  </r>
  <r>
    <n v="40"/>
    <d v="2018-06-28T00:00:00"/>
    <x v="39"/>
    <x v="0"/>
    <x v="0"/>
    <x v="7"/>
    <x v="0"/>
    <x v="39"/>
    <s v="40/18-ИЭО/1"/>
    <x v="0"/>
    <s v="да"/>
    <x v="0"/>
    <d v="2000-11-17T00:00:00"/>
    <x v="0"/>
    <m/>
    <x v="20"/>
    <m/>
    <m/>
    <m/>
    <s v="впервые"/>
    <x v="0"/>
    <m/>
    <n v="2018"/>
    <s v="нем.яз."/>
    <s v="нет"/>
    <s v="нет"/>
    <m/>
    <x v="3"/>
    <s v="да "/>
    <s v="да"/>
    <s v="оригинал"/>
    <n v="4"/>
    <m/>
    <m/>
    <m/>
    <x v="4"/>
    <x v="34"/>
    <x v="38"/>
    <x v="4"/>
    <n v="17.829999999999998"/>
    <x v="0"/>
    <x v="1"/>
    <x v="3"/>
    <s v="соверш."/>
    <x v="27"/>
  </r>
  <r>
    <n v="40"/>
    <d v="2018-07-23T00:00:00"/>
    <x v="39"/>
    <x v="0"/>
    <x v="4"/>
    <x v="5"/>
    <x v="1"/>
    <x v="39"/>
    <s v="40/18-НИНР/2"/>
    <x v="0"/>
    <s v="нет"/>
    <x v="0"/>
    <d v="2000-04-26T00:00:00"/>
    <x v="0"/>
    <m/>
    <x v="14"/>
    <m/>
    <m/>
    <m/>
    <s v="впервые"/>
    <x v="0"/>
    <m/>
    <n v="2018"/>
    <s v="англ.яз."/>
    <s v="нет"/>
    <s v="нет"/>
    <m/>
    <x v="2"/>
    <s v="да "/>
    <s v="нет"/>
    <s v="нет"/>
    <n v="4"/>
    <m/>
    <m/>
    <m/>
    <x v="2"/>
    <x v="35"/>
    <x v="39"/>
    <x v="2"/>
    <n v="18.57"/>
    <x v="0"/>
    <x v="1"/>
    <x v="3"/>
    <s v="соверш."/>
    <x v="28"/>
  </r>
  <r>
    <n v="41"/>
    <d v="2018-07-02T00:00:00"/>
    <x v="40"/>
    <x v="0"/>
    <x v="3"/>
    <x v="4"/>
    <x v="0"/>
    <x v="40"/>
    <s v="41/18-ТТ/1"/>
    <x v="0"/>
    <s v="нет"/>
    <x v="0"/>
    <d v="2002-09-12T00:00:00"/>
    <x v="0"/>
    <m/>
    <x v="7"/>
    <m/>
    <m/>
    <m/>
    <s v="впервые"/>
    <x v="1"/>
    <m/>
    <n v="2018"/>
    <s v="англ.яз."/>
    <s v="нет"/>
    <s v="да"/>
    <m/>
    <x v="3"/>
    <s v="да "/>
    <s v="да"/>
    <s v="оригинал"/>
    <n v="4"/>
    <m/>
    <m/>
    <m/>
    <x v="0"/>
    <x v="9"/>
    <x v="10"/>
    <x v="1"/>
    <n v="9.9400000000000013"/>
    <x v="1"/>
    <x v="0"/>
    <x v="1"/>
    <s v="несовер."/>
    <x v="29"/>
  </r>
  <r>
    <n v="42"/>
    <d v="2018-08-08T00:00:00"/>
    <x v="41"/>
    <x v="0"/>
    <x v="0"/>
    <x v="0"/>
    <x v="0"/>
    <x v="41"/>
    <s v="42/18-ЭП/1"/>
    <x v="0"/>
    <s v="нет"/>
    <x v="1"/>
    <d v="1998-07-09T00:00:00"/>
    <x v="0"/>
    <m/>
    <x v="16"/>
    <m/>
    <m/>
    <m/>
    <s v="впервые"/>
    <x v="1"/>
    <m/>
    <n v="2014"/>
    <s v="англ.яз."/>
    <s v="нет"/>
    <s v="да"/>
    <m/>
    <x v="3"/>
    <s v="да "/>
    <s v="нет"/>
    <s v="оригинал"/>
    <n v="4"/>
    <m/>
    <m/>
    <m/>
    <x v="2"/>
    <x v="36"/>
    <x v="40"/>
    <x v="0"/>
    <n v="17.61"/>
    <x v="0"/>
    <x v="1"/>
    <x v="20"/>
    <s v="соверш."/>
    <x v="30"/>
  </r>
  <r>
    <n v="42"/>
    <d v="2018-07-06T00:00:00"/>
    <x v="41"/>
    <x v="0"/>
    <x v="3"/>
    <x v="9"/>
    <x v="1"/>
    <x v="41"/>
    <s v="42/18-ХТ эстр./2"/>
    <x v="0"/>
    <s v="нет"/>
    <x v="0"/>
    <d v="2002-01-11T00:00:00"/>
    <x v="0"/>
    <m/>
    <x v="21"/>
    <m/>
    <m/>
    <m/>
    <s v="впервые"/>
    <x v="1"/>
    <m/>
    <n v="2018"/>
    <s v="англ.яз."/>
    <s v="нет"/>
    <s v="нет"/>
    <m/>
    <x v="2"/>
    <s v="да "/>
    <s v="да"/>
    <s v="оригинал"/>
    <n v="4"/>
    <m/>
    <m/>
    <m/>
    <x v="2"/>
    <x v="37"/>
    <x v="41"/>
    <x v="9"/>
    <n v="17.439999999999998"/>
    <x v="0"/>
    <x v="1"/>
    <x v="1"/>
    <s v="несовер."/>
    <x v="31"/>
  </r>
  <r>
    <n v="42"/>
    <d v="2018-07-05T00:00:00"/>
    <x v="41"/>
    <x v="2"/>
    <x v="8"/>
    <x v="12"/>
    <x v="2"/>
    <x v="41"/>
    <s v="42/18-ХТ/3"/>
    <x v="0"/>
    <s v="да"/>
    <x v="1"/>
    <d v="2000-03-02T00:00:00"/>
    <x v="0"/>
    <m/>
    <x v="9"/>
    <m/>
    <m/>
    <m/>
    <s v="впервые"/>
    <x v="0"/>
    <m/>
    <n v="2018"/>
    <s v="англ.яз."/>
    <s v="нет"/>
    <s v="нет"/>
    <m/>
    <x v="3"/>
    <s v="да "/>
    <s v="да"/>
    <s v="оригинал"/>
    <n v="4"/>
    <m/>
    <m/>
    <m/>
    <x v="2"/>
    <x v="34"/>
    <x v="42"/>
    <x v="4"/>
    <n v="18.829999999999998"/>
    <x v="0"/>
    <x v="1"/>
    <x v="3"/>
    <s v="соверш."/>
    <x v="32"/>
  </r>
  <r>
    <n v="43"/>
    <d v="2018-07-03T00:00:00"/>
    <x v="42"/>
    <x v="0"/>
    <x v="5"/>
    <x v="6"/>
    <x v="0"/>
    <x v="42"/>
    <s v="43/18-АДТиК/1"/>
    <x v="0"/>
    <s v="нет"/>
    <x v="0"/>
    <d v="2002-08-06T00:00:00"/>
    <x v="0"/>
    <m/>
    <x v="7"/>
    <m/>
    <m/>
    <m/>
    <s v="впервые"/>
    <x v="1"/>
    <m/>
    <n v="2018"/>
    <s v="англ.яз."/>
    <s v="нет"/>
    <s v="да"/>
    <m/>
    <x v="2"/>
    <s v="да "/>
    <s v="да"/>
    <s v="оригинал"/>
    <n v="4"/>
    <m/>
    <m/>
    <m/>
    <x v="2"/>
    <x v="15"/>
    <x v="18"/>
    <x v="4"/>
    <n v="19.18"/>
    <x v="0"/>
    <x v="1"/>
    <x v="1"/>
    <s v="несовер."/>
    <x v="8"/>
  </r>
  <r>
    <n v="43"/>
    <d v="2018-07-30T00:00:00"/>
    <x v="42"/>
    <x v="1"/>
    <x v="2"/>
    <x v="3"/>
    <x v="1"/>
    <x v="42"/>
    <s v="43/18-ОиПКММиТП/2"/>
    <x v="0"/>
    <s v="нет"/>
    <x v="0"/>
    <d v="2002-09-13T00:00:00"/>
    <x v="0"/>
    <m/>
    <x v="7"/>
    <m/>
    <m/>
    <m/>
    <s v="впервые"/>
    <x v="1"/>
    <m/>
    <n v="2018"/>
    <s v="англ.яз."/>
    <s v="нет"/>
    <s v="нет"/>
    <m/>
    <x v="2"/>
    <s v="да "/>
    <s v="нет"/>
    <s v="нет"/>
    <n v="4"/>
    <m/>
    <m/>
    <m/>
    <x v="5"/>
    <x v="38"/>
    <x v="43"/>
    <x v="4"/>
    <n v="17.21"/>
    <x v="0"/>
    <x v="1"/>
    <x v="1"/>
    <s v="несовер."/>
    <x v="3"/>
  </r>
  <r>
    <n v="43"/>
    <d v="2018-06-20T00:00:00"/>
    <x v="42"/>
    <x v="1"/>
    <x v="2"/>
    <x v="2"/>
    <x v="2"/>
    <x v="42"/>
    <s v="43/18-ОКДД/3"/>
    <x v="0"/>
    <s v="да"/>
    <x v="1"/>
    <d v="2003-12-04T00:00:00"/>
    <x v="1"/>
    <m/>
    <x v="2"/>
    <m/>
    <m/>
    <m/>
    <s v="впервые"/>
    <x v="1"/>
    <m/>
    <n v="2018"/>
    <s v="англ.яз."/>
    <s v="нет"/>
    <s v="нет"/>
    <m/>
    <x v="2"/>
    <s v="да "/>
    <s v="да"/>
    <s v="оригинал"/>
    <n v="4"/>
    <m/>
    <m/>
    <m/>
    <x v="2"/>
    <x v="34"/>
    <x v="42"/>
    <x v="2"/>
    <n v="18.5"/>
    <x v="0"/>
    <x v="1"/>
    <x v="10"/>
    <s v="несовер."/>
    <x v="15"/>
  </r>
  <r>
    <n v="44"/>
    <d v="2018-06-28T00:00:00"/>
    <x v="43"/>
    <x v="0"/>
    <x v="4"/>
    <x v="5"/>
    <x v="0"/>
    <x v="43"/>
    <s v="44/18-НИНР/1"/>
    <x v="0"/>
    <s v="нет"/>
    <x v="1"/>
    <d v="1992-08-13T00:00:00"/>
    <x v="0"/>
    <m/>
    <x v="22"/>
    <m/>
    <m/>
    <m/>
    <s v="впервые"/>
    <x v="0"/>
    <m/>
    <n v="2009"/>
    <s v="нем.яз."/>
    <s v="нет"/>
    <s v="нет"/>
    <m/>
    <x v="2"/>
    <s v="да "/>
    <s v="нет"/>
    <s v="нет"/>
    <n v="4"/>
    <m/>
    <m/>
    <m/>
    <x v="0"/>
    <x v="9"/>
    <x v="10"/>
    <x v="1"/>
    <n v="9.9400000000000013"/>
    <x v="1"/>
    <x v="0"/>
    <x v="15"/>
    <s v="соверш."/>
    <x v="7"/>
  </r>
  <r>
    <n v="44"/>
    <d v="2018-07-05T00:00:00"/>
    <x v="43"/>
    <x v="0"/>
    <x v="0"/>
    <x v="0"/>
    <x v="1"/>
    <x v="43"/>
    <s v="44/18-ЭП/2"/>
    <x v="0"/>
    <s v="да"/>
    <x v="1"/>
    <d v="2002-09-10T00:00:00"/>
    <x v="0"/>
    <m/>
    <x v="19"/>
    <m/>
    <m/>
    <m/>
    <s v="впервые"/>
    <x v="1"/>
    <m/>
    <n v="2018"/>
    <s v="англ.яз."/>
    <s v="нет"/>
    <s v="да"/>
    <m/>
    <x v="2"/>
    <s v="да "/>
    <s v="да"/>
    <s v="оригинал"/>
    <n v="4"/>
    <m/>
    <m/>
    <m/>
    <x v="2"/>
    <x v="34"/>
    <x v="42"/>
    <x v="2"/>
    <n v="18.5"/>
    <x v="0"/>
    <x v="1"/>
    <x v="1"/>
    <s v="несовер."/>
    <x v="17"/>
  </r>
  <r>
    <n v="45"/>
    <d v="2018-07-03T00:00:00"/>
    <x v="44"/>
    <x v="0"/>
    <x v="2"/>
    <x v="3"/>
    <x v="0"/>
    <x v="44"/>
    <s v="45/18-ОиПКММиТП/1"/>
    <x v="0"/>
    <s v="нет"/>
    <x v="0"/>
    <d v="2000-05-29T00:00:00"/>
    <x v="0"/>
    <m/>
    <x v="4"/>
    <m/>
    <m/>
    <m/>
    <s v="впервые"/>
    <x v="0"/>
    <m/>
    <n v="2018"/>
    <s v="англ.яз."/>
    <s v="нет"/>
    <s v="да"/>
    <m/>
    <x v="3"/>
    <s v="да "/>
    <s v="да"/>
    <s v="оригинал"/>
    <n v="4"/>
    <m/>
    <m/>
    <m/>
    <x v="2"/>
    <x v="25"/>
    <x v="44"/>
    <x v="0"/>
    <n v="17.73"/>
    <x v="0"/>
    <x v="1"/>
    <x v="3"/>
    <s v="соверш."/>
    <x v="33"/>
  </r>
  <r>
    <n v="45"/>
    <d v="2018-07-02T00:00:00"/>
    <x v="44"/>
    <x v="0"/>
    <x v="5"/>
    <x v="6"/>
    <x v="1"/>
    <x v="44"/>
    <s v="45/18-АДТиК/2"/>
    <x v="0"/>
    <s v="нет"/>
    <x v="0"/>
    <d v="2002-08-17T00:00:00"/>
    <x v="0"/>
    <m/>
    <x v="7"/>
    <m/>
    <m/>
    <m/>
    <s v="впервые"/>
    <x v="1"/>
    <m/>
    <n v="2018"/>
    <s v="англ.яз."/>
    <s v="нет"/>
    <s v="нет"/>
    <m/>
    <x v="3"/>
    <s v="да "/>
    <s v="да"/>
    <s v="оригинал"/>
    <n v="4"/>
    <m/>
    <m/>
    <m/>
    <x v="2"/>
    <x v="39"/>
    <x v="45"/>
    <x v="10"/>
    <n v="17.439999999999998"/>
    <x v="0"/>
    <x v="1"/>
    <x v="1"/>
    <s v="несовер."/>
    <x v="34"/>
  </r>
  <r>
    <n v="45"/>
    <d v="2018-06-28T00:00:00"/>
    <x v="44"/>
    <x v="0"/>
    <x v="3"/>
    <x v="4"/>
    <x v="2"/>
    <x v="44"/>
    <s v="45/18-ТТ/3"/>
    <x v="0"/>
    <s v="нет"/>
    <x v="0"/>
    <d v="2002-02-18T00:00:00"/>
    <x v="0"/>
    <m/>
    <x v="7"/>
    <m/>
    <m/>
    <m/>
    <s v="впервые"/>
    <x v="1"/>
    <m/>
    <n v="2018"/>
    <s v="англ.яз."/>
    <s v="да"/>
    <s v="да"/>
    <m/>
    <x v="2"/>
    <s v="да "/>
    <s v="нет"/>
    <s v="оригинал"/>
    <n v="4"/>
    <m/>
    <m/>
    <m/>
    <x v="0"/>
    <x v="1"/>
    <x v="1"/>
    <x v="1"/>
    <n v="10"/>
    <x v="1"/>
    <x v="0"/>
    <x v="1"/>
    <s v="несовер."/>
    <x v="35"/>
  </r>
  <r>
    <n v="46"/>
    <d v="2018-07-10T00:00:00"/>
    <x v="45"/>
    <x v="0"/>
    <x v="2"/>
    <x v="3"/>
    <x v="0"/>
    <x v="45"/>
    <s v="46/18-ОиПКММиТП/1"/>
    <x v="0"/>
    <s v="да"/>
    <x v="0"/>
    <d v="2002-01-24T00:00:00"/>
    <x v="0"/>
    <m/>
    <x v="9"/>
    <m/>
    <m/>
    <m/>
    <s v="впервые"/>
    <x v="1"/>
    <m/>
    <n v="2018"/>
    <s v="англ.яз."/>
    <s v="с отличием"/>
    <s v="нет"/>
    <m/>
    <x v="3"/>
    <s v="да "/>
    <s v="да"/>
    <s v="оригинал"/>
    <n v="4"/>
    <m/>
    <m/>
    <m/>
    <x v="4"/>
    <x v="1"/>
    <x v="26"/>
    <x v="1"/>
    <n v="19"/>
    <x v="0"/>
    <x v="1"/>
    <x v="1"/>
    <s v="несовер."/>
    <x v="33"/>
  </r>
  <r>
    <n v="46"/>
    <d v="2018-07-12T00:00:00"/>
    <x v="45"/>
    <x v="0"/>
    <x v="2"/>
    <x v="2"/>
    <x v="1"/>
    <x v="45"/>
    <s v="46/18-ОКДД/2"/>
    <x v="0"/>
    <s v="нет"/>
    <x v="0"/>
    <d v="2000-10-04T00:00:00"/>
    <x v="0"/>
    <m/>
    <x v="7"/>
    <m/>
    <m/>
    <m/>
    <s v="впервые"/>
    <x v="0"/>
    <m/>
    <n v="2018"/>
    <s v="англ.яз."/>
    <s v="нет"/>
    <s v="нет"/>
    <m/>
    <x v="3"/>
    <s v="да "/>
    <s v="да"/>
    <s v="оригинал"/>
    <n v="4"/>
    <m/>
    <m/>
    <m/>
    <x v="4"/>
    <x v="20"/>
    <x v="46"/>
    <x v="1"/>
    <n v="18.88"/>
    <x v="0"/>
    <x v="1"/>
    <x v="3"/>
    <s v="соверш."/>
    <x v="36"/>
  </r>
  <r>
    <n v="46"/>
    <d v="2018-06-29T00:00:00"/>
    <x v="45"/>
    <x v="0"/>
    <x v="3"/>
    <x v="4"/>
    <x v="2"/>
    <x v="45"/>
    <s v="46/18-ТТ/3"/>
    <x v="0"/>
    <s v="нет"/>
    <x v="1"/>
    <d v="2002-12-12T00:00:00"/>
    <x v="0"/>
    <m/>
    <x v="7"/>
    <m/>
    <m/>
    <m/>
    <s v="впервые"/>
    <x v="1"/>
    <m/>
    <n v="2018"/>
    <s v="англ.яз."/>
    <s v="нет"/>
    <s v="нет"/>
    <m/>
    <x v="2"/>
    <s v="да "/>
    <s v="нет"/>
    <s v="оригинал"/>
    <n v="4"/>
    <m/>
    <m/>
    <m/>
    <x v="2"/>
    <x v="26"/>
    <x v="47"/>
    <x v="11"/>
    <n v="18.600000000000001"/>
    <x v="0"/>
    <x v="1"/>
    <x v="1"/>
    <s v="несовер."/>
    <x v="35"/>
  </r>
  <r>
    <n v="47"/>
    <d v="2018-06-29T00:00:00"/>
    <x v="46"/>
    <x v="0"/>
    <x v="7"/>
    <x v="10"/>
    <x v="0"/>
    <x v="46"/>
    <s v="47/18-ТДЖ/1"/>
    <x v="0"/>
    <s v="да"/>
    <x v="0"/>
    <d v="2002-09-10T00:00:00"/>
    <x v="0"/>
    <m/>
    <x v="1"/>
    <m/>
    <m/>
    <m/>
    <s v="впервые"/>
    <x v="1"/>
    <m/>
    <n v="2018"/>
    <s v="англ.яз."/>
    <s v="нет"/>
    <s v="нет"/>
    <m/>
    <x v="3"/>
    <s v="да "/>
    <s v="да"/>
    <s v="оригинал"/>
    <n v="4"/>
    <m/>
    <m/>
    <m/>
    <x v="2"/>
    <x v="40"/>
    <x v="48"/>
    <x v="0"/>
    <n v="18.05"/>
    <x v="0"/>
    <x v="1"/>
    <x v="1"/>
    <s v="несовер."/>
    <x v="37"/>
  </r>
  <r>
    <n v="47"/>
    <d v="2018-07-03T00:00:00"/>
    <x v="46"/>
    <x v="0"/>
    <x v="6"/>
    <x v="8"/>
    <x v="1"/>
    <x v="46"/>
    <s v="47/18-ХОД/2"/>
    <x v="0"/>
    <s v="нет"/>
    <x v="0"/>
    <d v="2002-04-14T00:00:00"/>
    <x v="0"/>
    <m/>
    <x v="7"/>
    <m/>
    <m/>
    <m/>
    <s v="впервые"/>
    <x v="1"/>
    <m/>
    <n v="2018"/>
    <s v="нем.яз."/>
    <s v="нет"/>
    <s v="да"/>
    <m/>
    <x v="2"/>
    <s v="да "/>
    <s v="да"/>
    <s v="оригинал"/>
    <n v="4"/>
    <m/>
    <m/>
    <m/>
    <x v="4"/>
    <x v="15"/>
    <x v="49"/>
    <x v="1"/>
    <n v="18.52"/>
    <x v="0"/>
    <x v="1"/>
    <x v="1"/>
    <s v="несовер."/>
    <x v="38"/>
  </r>
  <r>
    <n v="48"/>
    <d v="2018-06-20T00:00:00"/>
    <x v="47"/>
    <x v="1"/>
    <x v="2"/>
    <x v="2"/>
    <x v="0"/>
    <x v="47"/>
    <s v="48/18-ОКДД/1"/>
    <x v="0"/>
    <s v="да"/>
    <x v="0"/>
    <d v="2001-05-17T00:00:00"/>
    <x v="0"/>
    <m/>
    <x v="11"/>
    <m/>
    <m/>
    <m/>
    <s v="впервые"/>
    <x v="1"/>
    <m/>
    <n v="2017"/>
    <s v="англ.яз."/>
    <s v="нет"/>
    <s v="нет"/>
    <m/>
    <x v="2"/>
    <s v="да "/>
    <s v="да"/>
    <s v="оригинал"/>
    <n v="4"/>
    <m/>
    <m/>
    <m/>
    <x v="2"/>
    <x v="41"/>
    <x v="50"/>
    <x v="2"/>
    <n v="18.770000000000003"/>
    <x v="0"/>
    <x v="1"/>
    <x v="2"/>
    <s v="соверш."/>
    <x v="5"/>
  </r>
  <r>
    <n v="49"/>
    <d v="2018-07-16T00:00:00"/>
    <x v="48"/>
    <x v="0"/>
    <x v="7"/>
    <x v="10"/>
    <x v="0"/>
    <x v="48"/>
    <s v="49/18-ТДЖ/1"/>
    <x v="0"/>
    <s v="нет"/>
    <x v="0"/>
    <d v="2000-10-07T00:00:00"/>
    <x v="0"/>
    <m/>
    <x v="14"/>
    <m/>
    <m/>
    <m/>
    <s v="впервые"/>
    <x v="1"/>
    <m/>
    <n v="2016"/>
    <s v="англ.яз."/>
    <s v="нет"/>
    <s v="нет"/>
    <m/>
    <x v="3"/>
    <s v="да "/>
    <s v="нет"/>
    <s v="оригинал"/>
    <n v="3"/>
    <m/>
    <m/>
    <m/>
    <x v="0"/>
    <x v="20"/>
    <x v="23"/>
    <x v="1"/>
    <n v="9.879999999999999"/>
    <x v="0"/>
    <x v="1"/>
    <x v="3"/>
    <s v="соверш."/>
    <x v="37"/>
  </r>
  <r>
    <n v="50"/>
    <d v="2018-06-20T00:00:00"/>
    <x v="49"/>
    <x v="0"/>
    <x v="5"/>
    <x v="6"/>
    <x v="0"/>
    <x v="49"/>
    <s v="50/18-АДТиК/1"/>
    <x v="0"/>
    <s v="нет"/>
    <x v="0"/>
    <d v="2002-05-02T00:00:00"/>
    <x v="0"/>
    <m/>
    <x v="7"/>
    <m/>
    <m/>
    <m/>
    <s v="впервые"/>
    <x v="1"/>
    <m/>
    <n v="2018"/>
    <s v="англ.яз."/>
    <s v="нет"/>
    <s v="да"/>
    <m/>
    <x v="3"/>
    <s v="да "/>
    <s v="да"/>
    <s v="оригинал"/>
    <n v="4"/>
    <m/>
    <m/>
    <m/>
    <x v="4"/>
    <x v="42"/>
    <x v="51"/>
    <x v="2"/>
    <n v="17.490000000000002"/>
    <x v="0"/>
    <x v="1"/>
    <x v="1"/>
    <s v="несовер."/>
    <x v="39"/>
  </r>
  <r>
    <n v="50"/>
    <d v="2018-06-29T00:00:00"/>
    <x v="49"/>
    <x v="0"/>
    <x v="3"/>
    <x v="4"/>
    <x v="1"/>
    <x v="49"/>
    <s v="50/18-ТТ/2"/>
    <x v="0"/>
    <s v="нет"/>
    <x v="0"/>
    <d v="2003-01-08T00:00:00"/>
    <x v="0"/>
    <m/>
    <x v="7"/>
    <m/>
    <m/>
    <m/>
    <s v="впервые"/>
    <x v="1"/>
    <m/>
    <n v="2018"/>
    <s v="англ.яз."/>
    <s v="нет"/>
    <s v="да"/>
    <m/>
    <x v="2"/>
    <s v="да "/>
    <s v="нет"/>
    <s v="оригинал"/>
    <n v="4"/>
    <m/>
    <m/>
    <m/>
    <x v="2"/>
    <x v="43"/>
    <x v="52"/>
    <x v="0"/>
    <n v="18.09"/>
    <x v="0"/>
    <x v="1"/>
    <x v="10"/>
    <s v="несовер."/>
    <x v="9"/>
  </r>
  <r>
    <n v="50"/>
    <d v="2018-07-25T00:00:00"/>
    <x v="49"/>
    <x v="1"/>
    <x v="2"/>
    <x v="3"/>
    <x v="2"/>
    <x v="49"/>
    <s v="50/18-ОиПКММиТП/3"/>
    <x v="0"/>
    <s v="да"/>
    <x v="0"/>
    <d v="2002-12-11T00:00:00"/>
    <x v="1"/>
    <m/>
    <x v="2"/>
    <m/>
    <m/>
    <m/>
    <s v="впервые"/>
    <x v="1"/>
    <m/>
    <n v="2018"/>
    <s v="англ.яз."/>
    <s v="нет"/>
    <s v="нет"/>
    <m/>
    <x v="3"/>
    <s v="да "/>
    <s v="нет"/>
    <s v="оригинал"/>
    <n v="4"/>
    <m/>
    <m/>
    <m/>
    <x v="4"/>
    <x v="44"/>
    <x v="53"/>
    <x v="2"/>
    <n v="17.78"/>
    <x v="0"/>
    <x v="1"/>
    <x v="1"/>
    <s v="несовер."/>
    <x v="20"/>
  </r>
  <r>
    <n v="51"/>
    <d v="2018-07-05T00:00:00"/>
    <x v="50"/>
    <x v="1"/>
    <x v="2"/>
    <x v="3"/>
    <x v="0"/>
    <x v="50"/>
    <s v="51/18-ОиПКММиТП/1"/>
    <x v="0"/>
    <s v="да"/>
    <x v="0"/>
    <d v="2002-06-08T00:00:00"/>
    <x v="1"/>
    <m/>
    <x v="23"/>
    <m/>
    <m/>
    <m/>
    <s v="впервые"/>
    <x v="1"/>
    <m/>
    <n v="2018"/>
    <s v="англ.яз."/>
    <s v="да"/>
    <s v="да"/>
    <m/>
    <x v="2"/>
    <s v="да "/>
    <s v="да"/>
    <s v="копия"/>
    <n v="4"/>
    <m/>
    <m/>
    <m/>
    <x v="2"/>
    <x v="27"/>
    <x v="54"/>
    <x v="11"/>
    <n v="18.5"/>
    <x v="0"/>
    <x v="1"/>
    <x v="1"/>
    <s v="несовер."/>
    <x v="10"/>
  </r>
  <r>
    <n v="51"/>
    <d v="2018-08-01T00:00:00"/>
    <x v="50"/>
    <x v="1"/>
    <x v="2"/>
    <x v="2"/>
    <x v="1"/>
    <x v="50"/>
    <s v="51/18-ОКДД/2"/>
    <x v="0"/>
    <s v="да"/>
    <x v="0"/>
    <d v="1991-09-06T00:00:00"/>
    <x v="0"/>
    <m/>
    <x v="24"/>
    <m/>
    <m/>
    <m/>
    <s v="впервые"/>
    <x v="0"/>
    <m/>
    <n v="2009"/>
    <s v="англ.яз."/>
    <s v="нет"/>
    <s v="нет"/>
    <m/>
    <x v="2"/>
    <s v="да "/>
    <s v="нет"/>
    <s v="нет"/>
    <n v="4"/>
    <m/>
    <m/>
    <m/>
    <x v="2"/>
    <x v="45"/>
    <x v="55"/>
    <x v="0"/>
    <n v="17.87"/>
    <x v="1"/>
    <x v="0"/>
    <x v="18"/>
    <s v="соверш."/>
    <x v="11"/>
  </r>
  <r>
    <n v="52"/>
    <d v="2018-06-29T00:00:00"/>
    <x v="51"/>
    <x v="0"/>
    <x v="5"/>
    <x v="6"/>
    <x v="0"/>
    <x v="51"/>
    <s v="52/18-АДТиК/1"/>
    <x v="0"/>
    <s v="да"/>
    <x v="0"/>
    <d v="2000-03-24T00:00:00"/>
    <x v="0"/>
    <m/>
    <x v="12"/>
    <m/>
    <m/>
    <m/>
    <s v="впервые"/>
    <x v="0"/>
    <m/>
    <n v="2018"/>
    <s v="англ.яз."/>
    <s v="нет"/>
    <s v="да"/>
    <m/>
    <x v="2"/>
    <s v="да "/>
    <s v="нет"/>
    <s v="оригинал"/>
    <n v="4"/>
    <m/>
    <m/>
    <m/>
    <x v="4"/>
    <x v="17"/>
    <x v="20"/>
    <x v="8"/>
    <n v="18.2"/>
    <x v="0"/>
    <x v="1"/>
    <x v="3"/>
    <s v="соверш."/>
    <x v="8"/>
  </r>
  <r>
    <n v="53"/>
    <d v="2018-07-02T00:00:00"/>
    <x v="52"/>
    <x v="0"/>
    <x v="7"/>
    <x v="10"/>
    <x v="0"/>
    <x v="52"/>
    <s v="53/18-ТДЖ/1"/>
    <x v="0"/>
    <s v="нет"/>
    <x v="0"/>
    <d v="2002-01-21T00:00:00"/>
    <x v="0"/>
    <m/>
    <x v="12"/>
    <m/>
    <m/>
    <m/>
    <s v="впервые"/>
    <x v="1"/>
    <m/>
    <n v="2018"/>
    <s v="англ.яз."/>
    <s v="нет"/>
    <s v="да"/>
    <m/>
    <x v="3"/>
    <s v="да "/>
    <s v="да"/>
    <s v="оригинал"/>
    <n v="4"/>
    <m/>
    <m/>
    <m/>
    <x v="5"/>
    <x v="3"/>
    <x v="56"/>
    <x v="4"/>
    <n v="17.07"/>
    <x v="1"/>
    <x v="0"/>
    <x v="1"/>
    <s v="несовер."/>
    <x v="37"/>
  </r>
  <r>
    <n v="54"/>
    <d v="2018-07-03T00:00:00"/>
    <x v="53"/>
    <x v="0"/>
    <x v="5"/>
    <x v="6"/>
    <x v="0"/>
    <x v="53"/>
    <s v="54/18-АДТиК/1"/>
    <x v="0"/>
    <s v="нет"/>
    <x v="0"/>
    <d v="2002-09-18T00:00:00"/>
    <x v="0"/>
    <m/>
    <x v="7"/>
    <m/>
    <m/>
    <m/>
    <s v="впервые"/>
    <x v="1"/>
    <m/>
    <n v="2018"/>
    <s v="англ.яз."/>
    <s v="нет"/>
    <s v="нет"/>
    <m/>
    <x v="3"/>
    <s v="да "/>
    <s v="нет"/>
    <s v="оригинал"/>
    <n v="4"/>
    <m/>
    <m/>
    <m/>
    <x v="5"/>
    <x v="17"/>
    <x v="57"/>
    <x v="4"/>
    <n v="17.16"/>
    <x v="0"/>
    <x v="1"/>
    <x v="1"/>
    <s v="несовер."/>
    <x v="39"/>
  </r>
  <r>
    <n v="54"/>
    <d v="2018-07-02T00:00:00"/>
    <x v="53"/>
    <x v="0"/>
    <x v="2"/>
    <x v="2"/>
    <x v="1"/>
    <x v="53"/>
    <s v="54/18-ОКДД/2"/>
    <x v="0"/>
    <s v="да"/>
    <x v="0"/>
    <d v="2002-06-04T00:00:00"/>
    <x v="0"/>
    <m/>
    <x v="4"/>
    <m/>
    <m/>
    <m/>
    <s v="впервые"/>
    <x v="1"/>
    <m/>
    <n v="2018"/>
    <s v="англ.яз."/>
    <s v="нет"/>
    <s v="нет"/>
    <m/>
    <x v="3"/>
    <s v="да "/>
    <s v="нет"/>
    <s v="оригинал"/>
    <n v="4"/>
    <m/>
    <m/>
    <m/>
    <x v="0"/>
    <x v="46"/>
    <x v="58"/>
    <x v="1"/>
    <n v="9.75"/>
    <x v="0"/>
    <x v="1"/>
    <x v="1"/>
    <s v="несовер."/>
    <x v="36"/>
  </r>
  <r>
    <n v="54"/>
    <d v="2018-07-30T00:00:00"/>
    <x v="53"/>
    <x v="0"/>
    <x v="2"/>
    <x v="3"/>
    <x v="2"/>
    <x v="53"/>
    <s v="54/18-ОиПКММиТП/3"/>
    <x v="0"/>
    <s v="да"/>
    <x v="0"/>
    <d v="1994-02-19T00:00:00"/>
    <x v="0"/>
    <m/>
    <x v="25"/>
    <m/>
    <m/>
    <m/>
    <s v="впервые"/>
    <x v="1"/>
    <m/>
    <n v="2016"/>
    <s v="англ.яз."/>
    <s v="нет"/>
    <s v="нет"/>
    <m/>
    <x v="2"/>
    <s v="да "/>
    <s v="нет"/>
    <s v="оригинал"/>
    <n v="4"/>
    <m/>
    <m/>
    <m/>
    <x v="0"/>
    <x v="47"/>
    <x v="59"/>
    <x v="1"/>
    <n v="9.5599999999999987"/>
    <x v="0"/>
    <x v="1"/>
    <x v="22"/>
    <s v="соверш."/>
    <x v="40"/>
  </r>
  <r>
    <n v="55"/>
    <d v="2018-07-03T00:00:00"/>
    <x v="54"/>
    <x v="0"/>
    <x v="3"/>
    <x v="9"/>
    <x v="0"/>
    <x v="54"/>
    <s v="55/18-ХТ эстр./1"/>
    <x v="0"/>
    <s v="нет"/>
    <x v="1"/>
    <d v="2002-09-04T00:00:00"/>
    <x v="0"/>
    <m/>
    <x v="7"/>
    <m/>
    <m/>
    <m/>
    <s v="впервые"/>
    <x v="1"/>
    <m/>
    <n v="2018"/>
    <s v="англ.яз."/>
    <s v="нет"/>
    <s v="нет"/>
    <m/>
    <x v="2"/>
    <s v="да "/>
    <s v="нет"/>
    <s v="оригинал"/>
    <n v="4"/>
    <m/>
    <m/>
    <m/>
    <x v="2"/>
    <x v="39"/>
    <x v="45"/>
    <x v="0"/>
    <n v="18.11"/>
    <x v="0"/>
    <x v="1"/>
    <x v="1"/>
    <s v="несовер."/>
    <x v="19"/>
  </r>
  <r>
    <n v="56"/>
    <d v="2018-07-20T00:00:00"/>
    <x v="55"/>
    <x v="0"/>
    <x v="3"/>
    <x v="11"/>
    <x v="0"/>
    <x v="55"/>
    <s v="56/18-ХТ нар./1"/>
    <x v="0"/>
    <s v="нет"/>
    <x v="0"/>
    <d v="2000-02-13T00:00:00"/>
    <x v="0"/>
    <m/>
    <x v="0"/>
    <m/>
    <m/>
    <m/>
    <s v="впервые"/>
    <x v="1"/>
    <m/>
    <n v="2016"/>
    <s v="англ.яз."/>
    <s v="нет"/>
    <s v="нет"/>
    <m/>
    <x v="3"/>
    <s v="да "/>
    <s v="нет"/>
    <s v="копия"/>
    <n v="4"/>
    <m/>
    <m/>
    <m/>
    <x v="0"/>
    <x v="48"/>
    <x v="60"/>
    <x v="1"/>
    <n v="9.74"/>
    <x v="1"/>
    <x v="0"/>
    <x v="3"/>
    <s v="соверш."/>
    <x v="41"/>
  </r>
  <r>
    <n v="57"/>
    <d v="2018-07-12T00:00:00"/>
    <x v="56"/>
    <x v="1"/>
    <x v="2"/>
    <x v="2"/>
    <x v="0"/>
    <x v="56"/>
    <s v="57/18-ОКДД/1"/>
    <x v="0"/>
    <s v="да"/>
    <x v="0"/>
    <d v="2000-10-04T00:00:00"/>
    <x v="0"/>
    <m/>
    <x v="14"/>
    <m/>
    <m/>
    <m/>
    <s v="впервые"/>
    <x v="0"/>
    <m/>
    <n v="2018"/>
    <s v="англ.яз."/>
    <s v="нет"/>
    <s v="нет"/>
    <m/>
    <x v="3"/>
    <s v="да "/>
    <s v="нет"/>
    <s v="оригинал"/>
    <n v="4"/>
    <m/>
    <m/>
    <m/>
    <x v="2"/>
    <x v="49"/>
    <x v="61"/>
    <x v="0"/>
    <n v="17.420000000000002"/>
    <x v="0"/>
    <x v="1"/>
    <x v="3"/>
    <s v="соверш."/>
    <x v="6"/>
  </r>
  <r>
    <n v="58"/>
    <d v="2018-07-04T00:00:00"/>
    <x v="57"/>
    <x v="0"/>
    <x v="3"/>
    <x v="11"/>
    <x v="0"/>
    <x v="57"/>
    <s v="58/18-ХТ нар./1"/>
    <x v="0"/>
    <s v="нет"/>
    <x v="0"/>
    <d v="2002-02-22T00:00:00"/>
    <x v="0"/>
    <m/>
    <x v="4"/>
    <m/>
    <m/>
    <m/>
    <s v="впервые"/>
    <x v="1"/>
    <m/>
    <n v="2018"/>
    <s v="англ.яз."/>
    <s v="нет"/>
    <s v="да"/>
    <m/>
    <x v="3"/>
    <s v="да "/>
    <s v="да"/>
    <s v="нет"/>
    <n v="4"/>
    <m/>
    <m/>
    <m/>
    <x v="2"/>
    <x v="50"/>
    <x v="62"/>
    <x v="9"/>
    <n v="17.23"/>
    <x v="0"/>
    <x v="1"/>
    <x v="1"/>
    <s v="несовер."/>
    <x v="41"/>
  </r>
  <r>
    <n v="59"/>
    <d v="2018-06-29T00:00:00"/>
    <x v="58"/>
    <x v="0"/>
    <x v="2"/>
    <x v="2"/>
    <x v="0"/>
    <x v="58"/>
    <s v="59/18-ОКДД/1"/>
    <x v="0"/>
    <s v="да"/>
    <x v="0"/>
    <d v="1977-12-03T00:00:00"/>
    <x v="0"/>
    <m/>
    <x v="26"/>
    <m/>
    <m/>
    <m/>
    <s v="впервые"/>
    <x v="0"/>
    <m/>
    <n v="1995"/>
    <s v="нем.яз."/>
    <s v="нет"/>
    <s v="нет"/>
    <m/>
    <x v="2"/>
    <s v="да "/>
    <s v="нет"/>
    <s v="нет"/>
    <n v="4"/>
    <m/>
    <m/>
    <m/>
    <x v="0"/>
    <x v="51"/>
    <x v="63"/>
    <x v="0"/>
    <n v="8.18"/>
    <x v="1"/>
    <x v="0"/>
    <x v="17"/>
    <s v="соверш."/>
    <x v="5"/>
  </r>
  <r>
    <n v="59"/>
    <d v="2018-06-29T00:00:00"/>
    <x v="58"/>
    <x v="0"/>
    <x v="2"/>
    <x v="3"/>
    <x v="1"/>
    <x v="58"/>
    <s v="59/18-ОиПКММиТП/2"/>
    <x v="0"/>
    <s v="да"/>
    <x v="0"/>
    <d v="1977-12-03T00:00:00"/>
    <x v="0"/>
    <m/>
    <x v="26"/>
    <m/>
    <m/>
    <m/>
    <s v="впервые"/>
    <x v="0"/>
    <m/>
    <n v="1995"/>
    <s v="нем.яз."/>
    <s v="нет"/>
    <s v="нет"/>
    <m/>
    <x v="2"/>
    <s v="да "/>
    <s v="нет"/>
    <s v="нет"/>
    <n v="4"/>
    <m/>
    <m/>
    <m/>
    <x v="0"/>
    <x v="51"/>
    <x v="63"/>
    <x v="0"/>
    <n v="8.18"/>
    <x v="1"/>
    <x v="0"/>
    <x v="17"/>
    <s v="соверш."/>
    <x v="3"/>
  </r>
  <r>
    <n v="60"/>
    <d v="2018-06-29T00:00:00"/>
    <x v="59"/>
    <x v="0"/>
    <x v="3"/>
    <x v="11"/>
    <x v="0"/>
    <x v="59"/>
    <s v="60/18-ХТ нар./1"/>
    <x v="0"/>
    <s v="да"/>
    <x v="0"/>
    <d v="1973-08-23T00:00:00"/>
    <x v="0"/>
    <m/>
    <x v="26"/>
    <m/>
    <m/>
    <m/>
    <s v="впервые"/>
    <x v="0"/>
    <m/>
    <n v="2012"/>
    <s v="нем.яз."/>
    <s v="нет"/>
    <s v="нет"/>
    <m/>
    <x v="3"/>
    <s v="да "/>
    <s v="нет"/>
    <s v="нет"/>
    <n v="4"/>
    <m/>
    <m/>
    <m/>
    <x v="0"/>
    <x v="52"/>
    <x v="64"/>
    <x v="3"/>
    <n v="6.54"/>
    <x v="1"/>
    <x v="0"/>
    <x v="23"/>
    <s v="соверш."/>
    <x v="41"/>
  </r>
  <r>
    <n v="61"/>
    <d v="2018-06-29T00:00:00"/>
    <x v="60"/>
    <x v="0"/>
    <x v="5"/>
    <x v="6"/>
    <x v="0"/>
    <x v="60"/>
    <s v="61/18-АДТиК/1"/>
    <x v="0"/>
    <s v="да"/>
    <x v="0"/>
    <d v="1973-08-23T00:00:00"/>
    <x v="0"/>
    <m/>
    <x v="26"/>
    <m/>
    <m/>
    <m/>
    <s v="впервые"/>
    <x v="0"/>
    <m/>
    <n v="2012"/>
    <s v="нем.яз."/>
    <s v="нет"/>
    <s v="нет"/>
    <m/>
    <x v="2"/>
    <s v="да "/>
    <s v="нет"/>
    <s v="нет"/>
    <n v="4"/>
    <m/>
    <m/>
    <m/>
    <x v="0"/>
    <x v="52"/>
    <x v="64"/>
    <x v="3"/>
    <n v="6.54"/>
    <x v="1"/>
    <x v="0"/>
    <x v="23"/>
    <s v="соверш."/>
    <x v="8"/>
  </r>
  <r>
    <n v="61"/>
    <d v="2018-06-29T00:00:00"/>
    <x v="60"/>
    <x v="0"/>
    <x v="2"/>
    <x v="3"/>
    <x v="1"/>
    <x v="60"/>
    <s v="61/18-ОиПКММиТП/2"/>
    <x v="0"/>
    <s v="нет"/>
    <x v="0"/>
    <d v="2002-09-16T00:00:00"/>
    <x v="0"/>
    <m/>
    <x v="7"/>
    <m/>
    <m/>
    <m/>
    <s v="впервые"/>
    <x v="1"/>
    <m/>
    <n v="2018"/>
    <s v="англ.яз."/>
    <s v="нет"/>
    <s v="нет"/>
    <m/>
    <x v="2"/>
    <s v="да "/>
    <s v="нет"/>
    <s v="оригинал"/>
    <n v="6"/>
    <m/>
    <m/>
    <m/>
    <x v="4"/>
    <x v="53"/>
    <x v="65"/>
    <x v="0"/>
    <n v="17.149999999999999"/>
    <x v="0"/>
    <x v="1"/>
    <x v="1"/>
    <s v="несовер."/>
    <x v="3"/>
  </r>
  <r>
    <n v="62"/>
    <d v="2018-07-04T00:00:00"/>
    <x v="61"/>
    <x v="0"/>
    <x v="3"/>
    <x v="9"/>
    <x v="0"/>
    <x v="61"/>
    <s v="62/18-ХТ эстр./1"/>
    <x v="0"/>
    <s v="да"/>
    <x v="1"/>
    <d v="2000-11-04T00:00:00"/>
    <x v="0"/>
    <m/>
    <x v="19"/>
    <m/>
    <m/>
    <m/>
    <s v="впервые"/>
    <x v="1"/>
    <m/>
    <n v="2016"/>
    <s v="англ.яз."/>
    <s v="нет"/>
    <s v="да"/>
    <m/>
    <x v="2"/>
    <s v="да "/>
    <s v="да"/>
    <s v="копия"/>
    <n v="4"/>
    <m/>
    <m/>
    <m/>
    <x v="2"/>
    <x v="40"/>
    <x v="48"/>
    <x v="2"/>
    <n v="18.380000000000003"/>
    <x v="0"/>
    <x v="1"/>
    <x v="3"/>
    <s v="соверш."/>
    <x v="19"/>
  </r>
  <r>
    <n v="63"/>
    <d v="2018-07-09T00:00:00"/>
    <x v="62"/>
    <x v="0"/>
    <x v="3"/>
    <x v="4"/>
    <x v="0"/>
    <x v="62"/>
    <s v="63/18-ТТ/1"/>
    <x v="0"/>
    <s v="да"/>
    <x v="0"/>
    <d v="2002-09-21T00:00:00"/>
    <x v="0"/>
    <m/>
    <x v="4"/>
    <m/>
    <m/>
    <m/>
    <s v="впервые"/>
    <x v="1"/>
    <m/>
    <n v="2018"/>
    <s v="нем.яз."/>
    <s v="нет"/>
    <s v="нет"/>
    <m/>
    <x v="2"/>
    <s v="да "/>
    <s v="нет"/>
    <s v="оригинал"/>
    <n v="4"/>
    <m/>
    <m/>
    <m/>
    <x v="0"/>
    <x v="54"/>
    <x v="66"/>
    <x v="1"/>
    <n v="9.68"/>
    <x v="1"/>
    <x v="0"/>
    <x v="1"/>
    <s v="несовер."/>
    <x v="42"/>
  </r>
  <r>
    <n v="63"/>
    <d v="2018-07-05T00:00:00"/>
    <x v="62"/>
    <x v="0"/>
    <x v="1"/>
    <x v="1"/>
    <x v="1"/>
    <x v="62"/>
    <s v="63/18-ХНП/2"/>
    <x v="0"/>
    <s v="да"/>
    <x v="0"/>
    <d v="2002-01-13T00:00:00"/>
    <x v="0"/>
    <m/>
    <x v="10"/>
    <m/>
    <m/>
    <m/>
    <s v="впервые"/>
    <x v="1"/>
    <m/>
    <n v="2018"/>
    <s v="англ.яз."/>
    <s v="нет"/>
    <s v="нет"/>
    <m/>
    <x v="2"/>
    <s v="да "/>
    <s v="да"/>
    <s v="оригинал"/>
    <n v="4"/>
    <m/>
    <m/>
    <m/>
    <x v="0"/>
    <x v="38"/>
    <x v="67"/>
    <x v="1"/>
    <n v="9.5500000000000007"/>
    <x v="1"/>
    <x v="0"/>
    <x v="1"/>
    <s v="несовер."/>
    <x v="43"/>
  </r>
  <r>
    <n v="63"/>
    <d v="2018-07-12T00:00:00"/>
    <x v="62"/>
    <x v="0"/>
    <x v="0"/>
    <x v="0"/>
    <x v="2"/>
    <x v="62"/>
    <s v="63/18-ЭП/3"/>
    <x v="0"/>
    <s v="нет"/>
    <x v="0"/>
    <d v="2000-10-04T00:00:00"/>
    <x v="0"/>
    <m/>
    <x v="7"/>
    <m/>
    <m/>
    <m/>
    <s v="впервые"/>
    <x v="0"/>
    <m/>
    <n v="2018"/>
    <s v="англ.яз."/>
    <s v="нет"/>
    <s v="нет"/>
    <m/>
    <x v="2"/>
    <s v="да "/>
    <s v="да"/>
    <s v="оригинал"/>
    <n v="4"/>
    <m/>
    <m/>
    <m/>
    <x v="0"/>
    <x v="54"/>
    <x v="66"/>
    <x v="1"/>
    <n v="9.68"/>
    <x v="1"/>
    <x v="0"/>
    <x v="3"/>
    <s v="соверш."/>
    <x v="44"/>
  </r>
  <r>
    <n v="64"/>
    <d v="2018-07-19T00:00:00"/>
    <x v="63"/>
    <x v="0"/>
    <x v="7"/>
    <x v="10"/>
    <x v="0"/>
    <x v="63"/>
    <s v="64/18-ТДЖ/1"/>
    <x v="0"/>
    <s v="да"/>
    <x v="0"/>
    <d v="2000-07-09T00:00:00"/>
    <x v="0"/>
    <m/>
    <x v="22"/>
    <m/>
    <m/>
    <m/>
    <s v="впервые"/>
    <x v="1"/>
    <m/>
    <n v="2016"/>
    <s v="англ.яз."/>
    <s v="нет"/>
    <s v="нет"/>
    <m/>
    <x v="3"/>
    <s v="да "/>
    <s v="да"/>
    <s v="нет"/>
    <n v="4"/>
    <m/>
    <m/>
    <m/>
    <x v="0"/>
    <x v="38"/>
    <x v="67"/>
    <x v="1"/>
    <n v="9.5500000000000007"/>
    <x v="1"/>
    <x v="0"/>
    <x v="3"/>
    <s v="соверш."/>
    <x v="37"/>
  </r>
  <r>
    <n v="64"/>
    <d v="2018-07-02T00:00:00"/>
    <x v="63"/>
    <x v="0"/>
    <x v="6"/>
    <x v="8"/>
    <x v="1"/>
    <x v="63"/>
    <s v="64/18-ХОД/2"/>
    <x v="0"/>
    <s v="нет"/>
    <x v="0"/>
    <d v="2002-09-24T00:00:00"/>
    <x v="0"/>
    <m/>
    <x v="0"/>
    <m/>
    <m/>
    <m/>
    <s v="впервые"/>
    <x v="1"/>
    <m/>
    <n v="2018"/>
    <s v="англ.яз."/>
    <s v="нет"/>
    <s v="нет"/>
    <m/>
    <x v="2"/>
    <s v="да "/>
    <s v="нет"/>
    <s v="оригинал"/>
    <n v="4"/>
    <m/>
    <m/>
    <m/>
    <x v="4"/>
    <x v="41"/>
    <x v="68"/>
    <x v="2"/>
    <n v="17.770000000000003"/>
    <x v="0"/>
    <x v="1"/>
    <x v="1"/>
    <s v="несовер."/>
    <x v="38"/>
  </r>
  <r>
    <n v="65"/>
    <d v="2018-07-17T00:00:00"/>
    <x v="64"/>
    <x v="0"/>
    <x v="3"/>
    <x v="4"/>
    <x v="0"/>
    <x v="64"/>
    <s v="65/18-ТТ/1"/>
    <x v="0"/>
    <s v="да"/>
    <x v="0"/>
    <d v="2002-04-16T00:00:00"/>
    <x v="0"/>
    <m/>
    <x v="11"/>
    <m/>
    <m/>
    <m/>
    <s v="впервые"/>
    <x v="1"/>
    <m/>
    <n v="2018"/>
    <s v="англ.яз."/>
    <s v="нет"/>
    <s v="нет"/>
    <m/>
    <x v="2"/>
    <s v="да "/>
    <s v="нет"/>
    <s v="оригинал"/>
    <n v="4"/>
    <m/>
    <m/>
    <m/>
    <x v="0"/>
    <x v="32"/>
    <x v="69"/>
    <x v="1"/>
    <n v="9.4699999999999989"/>
    <x v="1"/>
    <x v="0"/>
    <x v="1"/>
    <s v="несовер."/>
    <x v="42"/>
  </r>
  <r>
    <n v="65"/>
    <d v="2018-07-02T00:00:00"/>
    <x v="64"/>
    <x v="0"/>
    <x v="5"/>
    <x v="6"/>
    <x v="1"/>
    <x v="64"/>
    <s v="65/18-АДТиК/2"/>
    <x v="0"/>
    <s v="нет"/>
    <x v="0"/>
    <d v="2002-01-21T00:00:00"/>
    <x v="0"/>
    <m/>
    <x v="12"/>
    <m/>
    <m/>
    <m/>
    <s v="впервые"/>
    <x v="1"/>
    <m/>
    <n v="2018"/>
    <s v="англ.яз."/>
    <s v="нет"/>
    <s v="да"/>
    <m/>
    <x v="2"/>
    <s v="да "/>
    <s v="да"/>
    <s v="оригинал"/>
    <n v="4"/>
    <m/>
    <m/>
    <m/>
    <x v="5"/>
    <x v="3"/>
    <x v="56"/>
    <x v="4"/>
    <n v="17.07"/>
    <x v="0"/>
    <x v="1"/>
    <x v="1"/>
    <s v="несовер."/>
    <x v="45"/>
  </r>
  <r>
    <n v="66"/>
    <d v="2018-06-18T00:00:00"/>
    <x v="65"/>
    <x v="0"/>
    <x v="5"/>
    <x v="6"/>
    <x v="0"/>
    <x v="65"/>
    <s v="66/18-АДТиК/1"/>
    <x v="0"/>
    <s v="нет"/>
    <x v="0"/>
    <d v="2002-10-08T00:00:00"/>
    <x v="0"/>
    <m/>
    <x v="7"/>
    <m/>
    <m/>
    <m/>
    <s v="впервые"/>
    <x v="1"/>
    <m/>
    <n v="2018"/>
    <s v="англ.яз."/>
    <s v="нет"/>
    <s v="нет"/>
    <m/>
    <x v="1"/>
    <s v="да "/>
    <s v="да"/>
    <s v="нет"/>
    <n v="4"/>
    <m/>
    <m/>
    <m/>
    <x v="0"/>
    <x v="33"/>
    <x v="36"/>
    <x v="1"/>
    <n v="9.629999999999999"/>
    <x v="1"/>
    <x v="0"/>
    <x v="1"/>
    <s v="несовер."/>
    <x v="46"/>
  </r>
  <r>
    <n v="66"/>
    <d v="2018-07-10T00:00:00"/>
    <x v="65"/>
    <x v="0"/>
    <x v="3"/>
    <x v="11"/>
    <x v="1"/>
    <x v="65"/>
    <s v="66/18-ХТ нар./2"/>
    <x v="0"/>
    <s v="да"/>
    <x v="0"/>
    <d v="2000-09-07T00:00:00"/>
    <x v="0"/>
    <m/>
    <x v="4"/>
    <m/>
    <m/>
    <m/>
    <s v="впервые"/>
    <x v="1"/>
    <m/>
    <n v="2018"/>
    <s v="англ.яз."/>
    <s v="нет"/>
    <s v="нет"/>
    <m/>
    <x v="2"/>
    <s v="да "/>
    <s v="нет"/>
    <s v="оригинал"/>
    <n v="4"/>
    <m/>
    <m/>
    <m/>
    <x v="0"/>
    <x v="18"/>
    <x v="70"/>
    <x v="1"/>
    <n v="9.33"/>
    <x v="1"/>
    <x v="0"/>
    <x v="3"/>
    <s v="соверш."/>
    <x v="26"/>
  </r>
  <r>
    <n v="66"/>
    <d v="2018-06-28T00:00:00"/>
    <x v="65"/>
    <x v="0"/>
    <x v="2"/>
    <x v="2"/>
    <x v="2"/>
    <x v="65"/>
    <s v="66/18-ОКДД/3"/>
    <x v="0"/>
    <s v="да"/>
    <x v="1"/>
    <d v="2000-10-09T00:00:00"/>
    <x v="0"/>
    <m/>
    <x v="19"/>
    <m/>
    <m/>
    <m/>
    <s v="впервые"/>
    <x v="0"/>
    <m/>
    <n v="2018"/>
    <s v="англ.яз."/>
    <s v="нет"/>
    <s v="нет"/>
    <m/>
    <x v="2"/>
    <s v="да "/>
    <s v="нет"/>
    <s v="оригинал"/>
    <n v="4"/>
    <m/>
    <m/>
    <m/>
    <x v="2"/>
    <x v="55"/>
    <x v="71"/>
    <x v="0"/>
    <n v="17.72"/>
    <x v="1"/>
    <x v="0"/>
    <x v="3"/>
    <s v="соверш."/>
    <x v="15"/>
  </r>
  <r>
    <n v="67"/>
    <d v="2018-07-02T00:00:00"/>
    <x v="66"/>
    <x v="0"/>
    <x v="5"/>
    <x v="6"/>
    <x v="0"/>
    <x v="66"/>
    <s v="67/18-АДТиК/1"/>
    <x v="0"/>
    <s v="нет"/>
    <x v="0"/>
    <d v="2003-03-17T00:00:00"/>
    <x v="0"/>
    <m/>
    <x v="7"/>
    <m/>
    <m/>
    <m/>
    <s v="впервые"/>
    <x v="1"/>
    <m/>
    <n v="2018"/>
    <s v="англ.яз."/>
    <s v="нет"/>
    <s v="нет"/>
    <m/>
    <x v="2"/>
    <s v="да "/>
    <s v="да"/>
    <s v="оригинал"/>
    <n v="4"/>
    <m/>
    <m/>
    <m/>
    <x v="4"/>
    <x v="2"/>
    <x v="72"/>
    <x v="2"/>
    <n v="17.600000000000001"/>
    <x v="0"/>
    <x v="1"/>
    <x v="10"/>
    <s v="несовер."/>
    <x v="8"/>
  </r>
  <r>
    <n v="67"/>
    <d v="2018-07-30T00:00:00"/>
    <x v="66"/>
    <x v="0"/>
    <x v="2"/>
    <x v="3"/>
    <x v="2"/>
    <x v="66"/>
    <s v="67/18-ОиПКММиТП/3"/>
    <x v="0"/>
    <s v="да"/>
    <x v="0"/>
    <d v="1999-11-14T00:00:00"/>
    <x v="0"/>
    <m/>
    <x v="25"/>
    <m/>
    <m/>
    <m/>
    <s v="впервые"/>
    <x v="1"/>
    <m/>
    <n v="2016"/>
    <s v="англ.яз."/>
    <s v="нет"/>
    <s v="нет"/>
    <m/>
    <x v="2"/>
    <s v="да "/>
    <s v="нет"/>
    <s v="оригинал"/>
    <n v="4"/>
    <m/>
    <m/>
    <m/>
    <x v="0"/>
    <x v="47"/>
    <x v="59"/>
    <x v="1"/>
    <n v="9.5599999999999987"/>
    <x v="0"/>
    <x v="1"/>
    <x v="4"/>
    <s v="соверш."/>
    <x v="40"/>
  </r>
  <r>
    <n v="67"/>
    <d v="2018-07-06T00:00:00"/>
    <x v="66"/>
    <x v="0"/>
    <x v="3"/>
    <x v="11"/>
    <x v="1"/>
    <x v="66"/>
    <s v="67/18-ХТ нар./2"/>
    <x v="0"/>
    <s v="нет"/>
    <x v="0"/>
    <d v="2000-04-02T00:00:00"/>
    <x v="0"/>
    <m/>
    <x v="7"/>
    <m/>
    <m/>
    <m/>
    <s v="впервые"/>
    <x v="1"/>
    <m/>
    <n v="2016"/>
    <s v="англ.яз."/>
    <s v="нет"/>
    <s v="нет"/>
    <m/>
    <x v="2"/>
    <s v="да "/>
    <s v="нет"/>
    <s v="оригинал"/>
    <n v="4"/>
    <m/>
    <m/>
    <m/>
    <x v="0"/>
    <x v="56"/>
    <x v="73"/>
    <x v="7"/>
    <n v="9.11"/>
    <x v="1"/>
    <x v="0"/>
    <x v="3"/>
    <s v="соверш."/>
    <x v="26"/>
  </r>
  <r>
    <n v="68"/>
    <d v="2018-06-29T00:00:00"/>
    <x v="67"/>
    <x v="0"/>
    <x v="4"/>
    <x v="5"/>
    <x v="0"/>
    <x v="67"/>
    <s v="68/18-НИНР/1"/>
    <x v="0"/>
    <s v="нет"/>
    <x v="0"/>
    <d v="2001-12-28T00:00:00"/>
    <x v="0"/>
    <m/>
    <x v="7"/>
    <m/>
    <m/>
    <m/>
    <s v="впервые"/>
    <x v="1"/>
    <m/>
    <n v="2018"/>
    <s v="англ.яз."/>
    <s v="да"/>
    <s v="да"/>
    <m/>
    <x v="2"/>
    <s v="да "/>
    <s v="нет"/>
    <s v="оригинал"/>
    <n v="4"/>
    <m/>
    <m/>
    <m/>
    <x v="2"/>
    <x v="53"/>
    <x v="74"/>
    <x v="10"/>
    <n v="17.48"/>
    <x v="0"/>
    <x v="1"/>
    <x v="2"/>
    <s v="соверш."/>
    <x v="7"/>
  </r>
  <r>
    <n v="68"/>
    <d v="2018-07-05T00:00:00"/>
    <x v="67"/>
    <x v="0"/>
    <x v="0"/>
    <x v="7"/>
    <x v="1"/>
    <x v="67"/>
    <s v="68/18-ИЭО/2"/>
    <x v="0"/>
    <s v="да"/>
    <x v="0"/>
    <d v="2002-01-13T00:00:00"/>
    <x v="0"/>
    <m/>
    <x v="10"/>
    <m/>
    <m/>
    <m/>
    <s v="впервые"/>
    <x v="1"/>
    <m/>
    <n v="2018"/>
    <s v="англ.яз."/>
    <s v="нет"/>
    <s v="нет"/>
    <m/>
    <x v="2"/>
    <s v="да "/>
    <s v="да"/>
    <s v="оригинал"/>
    <n v="4"/>
    <m/>
    <m/>
    <m/>
    <x v="0"/>
    <x v="38"/>
    <x v="67"/>
    <x v="1"/>
    <n v="9.5500000000000007"/>
    <x v="1"/>
    <x v="0"/>
    <x v="1"/>
    <s v="несовер."/>
    <x v="47"/>
  </r>
  <r>
    <n v="69"/>
    <d v="2018-07-27T00:00:00"/>
    <x v="68"/>
    <x v="0"/>
    <x v="5"/>
    <x v="6"/>
    <x v="0"/>
    <x v="68"/>
    <s v="69/18-АДТиК/1"/>
    <x v="0"/>
    <s v="да"/>
    <x v="1"/>
    <d v="2002-07-06T00:00:00"/>
    <x v="0"/>
    <m/>
    <x v="27"/>
    <m/>
    <m/>
    <m/>
    <s v="впервые"/>
    <x v="1"/>
    <m/>
    <n v="2018"/>
    <s v="англ.яз."/>
    <s v="нет"/>
    <s v="нет"/>
    <m/>
    <x v="3"/>
    <s v="да "/>
    <s v="нет"/>
    <s v="копия"/>
    <n v="4"/>
    <m/>
    <m/>
    <m/>
    <x v="2"/>
    <x v="57"/>
    <x v="75"/>
    <x v="9"/>
    <n v="17.100000000000001"/>
    <x v="0"/>
    <x v="1"/>
    <x v="1"/>
    <s v="несовер."/>
    <x v="39"/>
  </r>
  <r>
    <n v="69"/>
    <d v="2018-07-02T00:00:00"/>
    <x v="68"/>
    <x v="0"/>
    <x v="3"/>
    <x v="4"/>
    <x v="1"/>
    <x v="68"/>
    <s v="69/18-ТТ/2"/>
    <x v="0"/>
    <s v="нет"/>
    <x v="0"/>
    <d v="1992-06-02T00:00:00"/>
    <x v="0"/>
    <m/>
    <x v="6"/>
    <m/>
    <m/>
    <m/>
    <s v="впервые"/>
    <x v="0"/>
    <m/>
    <n v="2009"/>
    <s v="англ.яз."/>
    <s v="нет"/>
    <s v="нет"/>
    <m/>
    <x v="2"/>
    <s v="да "/>
    <s v="нет"/>
    <s v="нет"/>
    <s v="-"/>
    <m/>
    <m/>
    <m/>
    <x v="0"/>
    <x v="58"/>
    <x v="76"/>
    <x v="7"/>
    <n v="8.2100000000000009"/>
    <x v="1"/>
    <x v="0"/>
    <x v="15"/>
    <s v="соверш."/>
    <x v="9"/>
  </r>
  <r>
    <n v="70"/>
    <d v="2018-07-02T00:00:00"/>
    <x v="69"/>
    <x v="0"/>
    <x v="0"/>
    <x v="0"/>
    <x v="0"/>
    <x v="69"/>
    <s v="70/18-ЭП/1"/>
    <x v="0"/>
    <s v="нет"/>
    <x v="0"/>
    <d v="1992-06-02T00:00:00"/>
    <x v="0"/>
    <m/>
    <x v="6"/>
    <m/>
    <m/>
    <m/>
    <s v="впервые"/>
    <x v="0"/>
    <m/>
    <n v="2009"/>
    <s v="англ.яз."/>
    <s v="нет"/>
    <s v="нет"/>
    <m/>
    <x v="2"/>
    <s v="да "/>
    <s v="нет"/>
    <s v="нет"/>
    <m/>
    <m/>
    <m/>
    <m/>
    <x v="0"/>
    <x v="58"/>
    <x v="76"/>
    <x v="7"/>
    <n v="8.2100000000000009"/>
    <x v="1"/>
    <x v="0"/>
    <x v="15"/>
    <s v="соверш."/>
    <x v="13"/>
  </r>
  <r>
    <n v="71"/>
    <d v="2018-07-19T00:00:00"/>
    <x v="70"/>
    <x v="0"/>
    <x v="0"/>
    <x v="7"/>
    <x v="0"/>
    <x v="70"/>
    <s v="71/18-ИЭО/1"/>
    <x v="0"/>
    <s v="да"/>
    <x v="0"/>
    <d v="2000-07-09T00:00:00"/>
    <x v="0"/>
    <m/>
    <x v="22"/>
    <m/>
    <m/>
    <m/>
    <s v="впервые"/>
    <x v="1"/>
    <m/>
    <n v="2016"/>
    <s v="англ.яз."/>
    <s v="нет"/>
    <s v="нет"/>
    <m/>
    <x v="1"/>
    <s v="да "/>
    <s v="да"/>
    <s v="нет"/>
    <n v="4"/>
    <m/>
    <m/>
    <m/>
    <x v="0"/>
    <x v="38"/>
    <x v="67"/>
    <x v="1"/>
    <n v="9.5500000000000007"/>
    <x v="1"/>
    <x v="0"/>
    <x v="3"/>
    <s v="соверш."/>
    <x v="48"/>
  </r>
  <r>
    <n v="72"/>
    <d v="2018-07-18T00:00:00"/>
    <x v="71"/>
    <x v="0"/>
    <x v="2"/>
    <x v="2"/>
    <x v="0"/>
    <x v="71"/>
    <s v="72/18-ОКДД/1"/>
    <x v="0"/>
    <s v="да"/>
    <x v="0"/>
    <d v="2000-02-16T00:00:00"/>
    <x v="0"/>
    <m/>
    <x v="27"/>
    <m/>
    <m/>
    <m/>
    <s v="впервые"/>
    <x v="1"/>
    <m/>
    <n v="2018"/>
    <s v="англ.яз."/>
    <s v="нет"/>
    <s v="нет"/>
    <m/>
    <x v="1"/>
    <s v="да "/>
    <s v="да"/>
    <s v="копия"/>
    <s v="-"/>
    <m/>
    <m/>
    <m/>
    <x v="0"/>
    <x v="15"/>
    <x v="77"/>
    <x v="7"/>
    <n v="9.02"/>
    <x v="1"/>
    <x v="0"/>
    <x v="3"/>
    <s v="соверш."/>
    <x v="2"/>
  </r>
  <r>
    <n v="72"/>
    <d v="2018-07-06T00:00:00"/>
    <x v="71"/>
    <x v="0"/>
    <x v="2"/>
    <x v="3"/>
    <x v="1"/>
    <x v="71"/>
    <s v="72/18-ОиПКММиТП/2"/>
    <x v="0"/>
    <s v="да"/>
    <x v="0"/>
    <d v="2001-02-02T00:00:00"/>
    <x v="0"/>
    <m/>
    <x v="28"/>
    <m/>
    <m/>
    <m/>
    <s v="впервые"/>
    <x v="1"/>
    <m/>
    <n v="2018"/>
    <s v="нем.яз."/>
    <s v="нет"/>
    <s v="нет"/>
    <m/>
    <x v="2"/>
    <s v="да "/>
    <s v="нет"/>
    <s v="оригинал"/>
    <n v="4"/>
    <m/>
    <m/>
    <m/>
    <x v="5"/>
    <x v="59"/>
    <x v="78"/>
    <x v="1"/>
    <n v="17.72"/>
    <x v="0"/>
    <x v="1"/>
    <x v="2"/>
    <s v="соверш."/>
    <x v="3"/>
  </r>
  <r>
    <n v="73"/>
    <d v="2018-07-06T00:00:00"/>
    <x v="72"/>
    <x v="0"/>
    <x v="2"/>
    <x v="2"/>
    <x v="0"/>
    <x v="72"/>
    <s v="73/18-ОКДД/1"/>
    <x v="0"/>
    <s v="да"/>
    <x v="0"/>
    <d v="2000-10-26T00:00:00"/>
    <x v="0"/>
    <m/>
    <x v="11"/>
    <m/>
    <m/>
    <m/>
    <s v="впервые"/>
    <x v="0"/>
    <m/>
    <n v="2018"/>
    <s v="нем.яз."/>
    <s v="нет"/>
    <s v="нет"/>
    <m/>
    <x v="3"/>
    <s v="да "/>
    <s v="да"/>
    <s v="оригинал"/>
    <n v="4"/>
    <m/>
    <m/>
    <m/>
    <x v="6"/>
    <x v="15"/>
    <x v="79"/>
    <x v="4"/>
    <n v="14.18"/>
    <x v="1"/>
    <x v="0"/>
    <x v="3"/>
    <s v="соверш."/>
    <x v="6"/>
  </r>
  <r>
    <n v="73"/>
    <d v="2018-07-10T00:00:00"/>
    <x v="72"/>
    <x v="0"/>
    <x v="2"/>
    <x v="3"/>
    <x v="1"/>
    <x v="72"/>
    <s v="73/18-ОиПКММиТП/2"/>
    <x v="0"/>
    <s v="да"/>
    <x v="1"/>
    <d v="2000-04-29T00:00:00"/>
    <x v="0"/>
    <m/>
    <x v="19"/>
    <m/>
    <m/>
    <m/>
    <s v="впервые"/>
    <x v="0"/>
    <m/>
    <n v="2018"/>
    <s v="англ.яз."/>
    <s v="нет"/>
    <s v="нет"/>
    <m/>
    <x v="2"/>
    <s v="да "/>
    <s v="нет"/>
    <s v="копия"/>
    <n v="4"/>
    <m/>
    <m/>
    <m/>
    <x v="2"/>
    <x v="4"/>
    <x v="80"/>
    <x v="9"/>
    <n v="17.060000000000002"/>
    <x v="2"/>
    <x v="2"/>
    <x v="3"/>
    <s v="соверш."/>
    <x v="3"/>
  </r>
  <r>
    <n v="74"/>
    <d v="2018-07-17T00:00:00"/>
    <x v="73"/>
    <x v="0"/>
    <x v="2"/>
    <x v="2"/>
    <x v="0"/>
    <x v="73"/>
    <s v="74/18-ОКДД/1"/>
    <x v="0"/>
    <s v="да"/>
    <x v="0"/>
    <d v="2002-04-16T00:00:00"/>
    <x v="0"/>
    <m/>
    <x v="11"/>
    <m/>
    <m/>
    <m/>
    <s v="впервые"/>
    <x v="1"/>
    <m/>
    <n v="2018"/>
    <s v="англ.яз."/>
    <s v="нет"/>
    <s v="нет"/>
    <m/>
    <x v="2"/>
    <s v="да "/>
    <s v="нет"/>
    <s v="оригинал"/>
    <n v="4"/>
    <m/>
    <m/>
    <m/>
    <x v="0"/>
    <x v="32"/>
    <x v="69"/>
    <x v="1"/>
    <n v="9.4699999999999989"/>
    <x v="1"/>
    <x v="0"/>
    <x v="1"/>
    <s v="несовер."/>
    <x v="5"/>
  </r>
  <r>
    <n v="74"/>
    <d v="2018-07-06T00:00:00"/>
    <x v="73"/>
    <x v="0"/>
    <x v="7"/>
    <x v="10"/>
    <x v="1"/>
    <x v="73"/>
    <s v="74/18-ТДЖ/2"/>
    <x v="0"/>
    <s v="да"/>
    <x v="0"/>
    <d v="2000-10-26T00:00:00"/>
    <x v="0"/>
    <m/>
    <x v="11"/>
    <m/>
    <m/>
    <m/>
    <s v="впервые"/>
    <x v="1"/>
    <m/>
    <n v="2016"/>
    <s v="нем.яз."/>
    <s v="нет"/>
    <s v="нет"/>
    <m/>
    <x v="2"/>
    <s v="да "/>
    <s v="да"/>
    <s v="оригинал"/>
    <n v="4"/>
    <m/>
    <m/>
    <m/>
    <x v="0"/>
    <x v="60"/>
    <x v="81"/>
    <x v="7"/>
    <n v="9.33"/>
    <x v="1"/>
    <x v="0"/>
    <x v="3"/>
    <s v="соверш."/>
    <x v="49"/>
  </r>
  <r>
    <n v="75"/>
    <d v="2018-07-24T00:00:00"/>
    <x v="74"/>
    <x v="0"/>
    <x v="2"/>
    <x v="3"/>
    <x v="0"/>
    <x v="74"/>
    <s v="75/18-ОиПКММиТП/1"/>
    <x v="0"/>
    <s v="да"/>
    <x v="0"/>
    <d v="2003-04-12T00:00:00"/>
    <x v="0"/>
    <m/>
    <x v="9"/>
    <m/>
    <m/>
    <m/>
    <s v="впервые"/>
    <x v="1"/>
    <m/>
    <n v="2018"/>
    <s v="нем.яз."/>
    <s v="нет"/>
    <s v="нет"/>
    <m/>
    <x v="2"/>
    <s v="да "/>
    <s v="да"/>
    <s v="копия"/>
    <n v="4"/>
    <m/>
    <m/>
    <m/>
    <x v="0"/>
    <x v="61"/>
    <x v="82"/>
    <x v="7"/>
    <n v="8.89"/>
    <x v="1"/>
    <x v="0"/>
    <x v="10"/>
    <s v="несовер."/>
    <x v="10"/>
  </r>
  <r>
    <n v="75"/>
    <d v="2018-08-08T00:00:00"/>
    <x v="74"/>
    <x v="0"/>
    <x v="2"/>
    <x v="2"/>
    <x v="1"/>
    <x v="74"/>
    <s v="75/18-ОКДД/2"/>
    <x v="0"/>
    <s v="нет"/>
    <x v="0"/>
    <d v="2001-02-10T00:00:00"/>
    <x v="0"/>
    <m/>
    <x v="7"/>
    <m/>
    <m/>
    <m/>
    <s v="впервые"/>
    <x v="0"/>
    <m/>
    <n v="2018"/>
    <s v="нем.яз."/>
    <s v="нет"/>
    <s v="нет"/>
    <m/>
    <x v="3"/>
    <s v="да "/>
    <s v="да"/>
    <s v="оригинал"/>
    <n v="4"/>
    <m/>
    <m/>
    <m/>
    <x v="5"/>
    <x v="19"/>
    <x v="83"/>
    <x v="2"/>
    <n v="16.75"/>
    <x v="0"/>
    <x v="1"/>
    <x v="2"/>
    <s v="соверш."/>
    <x v="36"/>
  </r>
  <r>
    <n v="76"/>
    <d v="2018-06-20T00:00:00"/>
    <x v="75"/>
    <x v="0"/>
    <x v="3"/>
    <x v="11"/>
    <x v="0"/>
    <x v="75"/>
    <s v="76/18-ХТ нар./1"/>
    <x v="0"/>
    <s v="нет"/>
    <x v="0"/>
    <d v="2001-03-31T00:00:00"/>
    <x v="0"/>
    <m/>
    <x v="29"/>
    <m/>
    <m/>
    <m/>
    <s v="впервые"/>
    <x v="1"/>
    <m/>
    <n v="2017"/>
    <s v="англ.яз."/>
    <s v="нет"/>
    <s v="нет"/>
    <m/>
    <x v="3"/>
    <s v="да "/>
    <s v="нет"/>
    <s v="нет"/>
    <n v="4"/>
    <m/>
    <m/>
    <m/>
    <x v="5"/>
    <x v="23"/>
    <x v="84"/>
    <x v="0"/>
    <n v="16"/>
    <x v="1"/>
    <x v="0"/>
    <x v="2"/>
    <s v="соверш."/>
    <x v="41"/>
  </r>
  <r>
    <n v="76"/>
    <d v="2018-08-08T00:00:00"/>
    <x v="75"/>
    <x v="0"/>
    <x v="3"/>
    <x v="9"/>
    <x v="1"/>
    <x v="75"/>
    <s v="76/18-ХТ эстр./2"/>
    <x v="0"/>
    <s v="нет"/>
    <x v="0"/>
    <d v="2000-11-25T00:00:00"/>
    <x v="0"/>
    <m/>
    <x v="7"/>
    <m/>
    <m/>
    <m/>
    <s v="впервые"/>
    <x v="0"/>
    <m/>
    <n v="2018"/>
    <s v="нем.яз."/>
    <s v="нет"/>
    <s v="нет"/>
    <m/>
    <x v="2"/>
    <s v="да "/>
    <s v="нет"/>
    <s v="оригинал"/>
    <n v="4"/>
    <m/>
    <m/>
    <m/>
    <x v="4"/>
    <x v="62"/>
    <x v="85"/>
    <x v="2"/>
    <n v="17.59"/>
    <x v="0"/>
    <x v="1"/>
    <x v="3"/>
    <s v="соверш."/>
    <x v="31"/>
  </r>
  <r>
    <n v="77"/>
    <d v="2018-07-20T00:00:00"/>
    <x v="76"/>
    <x v="0"/>
    <x v="3"/>
    <x v="9"/>
    <x v="0"/>
    <x v="76"/>
    <s v="77/18-ХТ эстр./1"/>
    <x v="0"/>
    <s v="нет"/>
    <x v="0"/>
    <d v="2003-02-14T00:00:00"/>
    <x v="0"/>
    <m/>
    <x v="7"/>
    <m/>
    <m/>
    <m/>
    <s v="впервые"/>
    <x v="1"/>
    <m/>
    <n v="2018"/>
    <s v="англ.яз."/>
    <s v="нет"/>
    <s v="да"/>
    <m/>
    <x v="2"/>
    <s v="да "/>
    <s v="нет"/>
    <s v="оригинал"/>
    <n v="4"/>
    <m/>
    <m/>
    <m/>
    <x v="2"/>
    <x v="23"/>
    <x v="26"/>
    <x v="12"/>
    <n v="17.670000000000002"/>
    <x v="0"/>
    <x v="1"/>
    <x v="10"/>
    <s v="несовер."/>
    <x v="19"/>
  </r>
  <r>
    <n v="78"/>
    <d v="2018-07-10T00:00:00"/>
    <x v="77"/>
    <x v="0"/>
    <x v="0"/>
    <x v="0"/>
    <x v="0"/>
    <x v="77"/>
    <s v="78/18-ЭП/1"/>
    <x v="0"/>
    <s v="да"/>
    <x v="0"/>
    <d v="2000-09-07T00:00:00"/>
    <x v="0"/>
    <m/>
    <x v="4"/>
    <m/>
    <m/>
    <m/>
    <s v="впервые"/>
    <x v="0"/>
    <m/>
    <n v="2018"/>
    <s v="англ.яз."/>
    <s v="нет"/>
    <s v="нет"/>
    <m/>
    <x v="2"/>
    <s v="да "/>
    <s v="нет"/>
    <s v="оригинал"/>
    <n v="4"/>
    <m/>
    <m/>
    <m/>
    <x v="5"/>
    <x v="18"/>
    <x v="86"/>
    <x v="4"/>
    <n v="16.990000000000002"/>
    <x v="0"/>
    <x v="1"/>
    <x v="3"/>
    <s v="соверш."/>
    <x v="13"/>
  </r>
  <r>
    <n v="78"/>
    <d v="2018-07-27T00:00:00"/>
    <x v="77"/>
    <x v="0"/>
    <x v="2"/>
    <x v="2"/>
    <x v="1"/>
    <x v="77"/>
    <s v="78/18-ОКДД/2"/>
    <x v="0"/>
    <s v="нет"/>
    <x v="0"/>
    <d v="2000-10-21T00:00:00"/>
    <x v="0"/>
    <m/>
    <x v="7"/>
    <m/>
    <m/>
    <m/>
    <s v="впервые"/>
    <x v="0"/>
    <m/>
    <n v="2018"/>
    <s v="нем.яз."/>
    <s v="нет"/>
    <s v="нет"/>
    <m/>
    <x v="3"/>
    <s v="да "/>
    <s v="нет"/>
    <s v="оригинал"/>
    <n v="4"/>
    <m/>
    <m/>
    <m/>
    <x v="5"/>
    <x v="63"/>
    <x v="87"/>
    <x v="0"/>
    <n v="15.66"/>
    <x v="1"/>
    <x v="0"/>
    <x v="3"/>
    <s v="соверш."/>
    <x v="36"/>
  </r>
  <r>
    <n v="79"/>
    <d v="2018-07-02T00:00:00"/>
    <x v="78"/>
    <x v="0"/>
    <x v="0"/>
    <x v="0"/>
    <x v="0"/>
    <x v="78"/>
    <s v="79/18-ЭП/1"/>
    <x v="0"/>
    <s v="нет"/>
    <x v="0"/>
    <d v="2000-04-19T00:00:00"/>
    <x v="0"/>
    <m/>
    <x v="7"/>
    <m/>
    <m/>
    <s v="инвалид"/>
    <s v="впервые"/>
    <x v="1"/>
    <m/>
    <n v="2018"/>
    <s v="англ.яз."/>
    <s v="нет"/>
    <s v="нет"/>
    <m/>
    <x v="2"/>
    <s v="да "/>
    <s v="да"/>
    <s v="оригинал"/>
    <n v="4"/>
    <m/>
    <m/>
    <m/>
    <x v="0"/>
    <x v="64"/>
    <x v="88"/>
    <x v="7"/>
    <n v="9.14"/>
    <x v="1"/>
    <x v="0"/>
    <x v="3"/>
    <s v="соверш."/>
    <x v="13"/>
  </r>
  <r>
    <n v="79"/>
    <d v="2018-07-13T00:00:00"/>
    <x v="78"/>
    <x v="0"/>
    <x v="1"/>
    <x v="1"/>
    <x v="1"/>
    <x v="78"/>
    <s v="79/18-ХНП/2"/>
    <x v="0"/>
    <s v="нет"/>
    <x v="0"/>
    <d v="2000-03-23T00:00:00"/>
    <x v="0"/>
    <m/>
    <x v="7"/>
    <m/>
    <m/>
    <m/>
    <s v="впервые"/>
    <x v="1"/>
    <m/>
    <n v="2018"/>
    <s v="англ.яз."/>
    <s v="нет"/>
    <s v="нет"/>
    <m/>
    <x v="2"/>
    <s v="да "/>
    <s v="да"/>
    <s v="оригинал"/>
    <n v="4"/>
    <m/>
    <m/>
    <m/>
    <x v="0"/>
    <x v="65"/>
    <x v="89"/>
    <x v="7"/>
    <n v="8.86"/>
    <x v="0"/>
    <x v="1"/>
    <x v="3"/>
    <s v="соверш."/>
    <x v="43"/>
  </r>
  <r>
    <n v="80"/>
    <d v="2018-07-10T00:00:00"/>
    <x v="79"/>
    <x v="1"/>
    <x v="2"/>
    <x v="3"/>
    <x v="0"/>
    <x v="79"/>
    <s v="80/18-ОиПКММиТП/1"/>
    <x v="0"/>
    <s v="да"/>
    <x v="1"/>
    <d v="2002-10-26T00:00:00"/>
    <x v="0"/>
    <m/>
    <x v="5"/>
    <m/>
    <m/>
    <m/>
    <s v="впервые"/>
    <x v="1"/>
    <m/>
    <n v="2018"/>
    <s v="англ.яз."/>
    <s v="нет"/>
    <s v="нет"/>
    <m/>
    <x v="3"/>
    <s v="да "/>
    <s v="нет"/>
    <s v="оригинал"/>
    <n v="4"/>
    <m/>
    <m/>
    <m/>
    <x v="6"/>
    <x v="14"/>
    <x v="90"/>
    <x v="4"/>
    <n v="14.01"/>
    <x v="1"/>
    <x v="0"/>
    <x v="1"/>
    <s v="несовер."/>
    <x v="33"/>
  </r>
  <r>
    <n v="80"/>
    <d v="2018-07-11T00:00:00"/>
    <x v="79"/>
    <x v="1"/>
    <x v="2"/>
    <x v="2"/>
    <x v="1"/>
    <x v="79"/>
    <s v="80/18-ОКДД/2"/>
    <x v="0"/>
    <s v="да"/>
    <x v="0"/>
    <d v="2002-07-17T00:00:00"/>
    <x v="0"/>
    <m/>
    <x v="9"/>
    <m/>
    <m/>
    <m/>
    <s v="впервые"/>
    <x v="1"/>
    <m/>
    <n v="2018"/>
    <s v="англ.яз."/>
    <s v="нет"/>
    <s v="нет"/>
    <m/>
    <x v="2"/>
    <s v="да "/>
    <s v="нет"/>
    <s v="оригинал"/>
    <n v="5"/>
    <m/>
    <m/>
    <m/>
    <x v="5"/>
    <x v="2"/>
    <x v="91"/>
    <x v="2"/>
    <n v="16.600000000000001"/>
    <x v="1"/>
    <x v="0"/>
    <x v="1"/>
    <s v="несовер."/>
    <x v="11"/>
  </r>
  <r>
    <n v="81"/>
    <d v="2018-07-02T00:00:00"/>
    <x v="80"/>
    <x v="0"/>
    <x v="3"/>
    <x v="9"/>
    <x v="0"/>
    <x v="80"/>
    <s v="81/18-ХТ эстр./1"/>
    <x v="0"/>
    <s v="да"/>
    <x v="0"/>
    <d v="2002-06-04T00:00:00"/>
    <x v="0"/>
    <m/>
    <x v="4"/>
    <m/>
    <m/>
    <m/>
    <s v="впервые"/>
    <x v="1"/>
    <m/>
    <n v="2018"/>
    <s v="англ.яз."/>
    <s v="нет"/>
    <s v="нет"/>
    <m/>
    <x v="2"/>
    <s v="да "/>
    <s v="нет"/>
    <s v="оригинал"/>
    <n v="4"/>
    <m/>
    <m/>
    <m/>
    <x v="7"/>
    <x v="46"/>
    <x v="92"/>
    <x v="1"/>
    <n v="15.75"/>
    <x v="1"/>
    <x v="0"/>
    <x v="1"/>
    <s v="несовер."/>
    <x v="19"/>
  </r>
  <r>
    <n v="81"/>
    <d v="2018-07-03T00:00:00"/>
    <x v="80"/>
    <x v="2"/>
    <x v="8"/>
    <x v="12"/>
    <x v="1"/>
    <x v="80"/>
    <s v="81/18-ХТ/2"/>
    <x v="0"/>
    <s v="нет"/>
    <x v="0"/>
    <d v="2000-12-11T00:00:00"/>
    <x v="0"/>
    <m/>
    <x v="5"/>
    <m/>
    <m/>
    <m/>
    <s v="впервые"/>
    <x v="0"/>
    <m/>
    <n v="2018"/>
    <s v="англ.яз."/>
    <s v="нет"/>
    <s v="нет"/>
    <m/>
    <x v="1"/>
    <s v="да "/>
    <s v="да"/>
    <s v="копия"/>
    <n v="6"/>
    <m/>
    <m/>
    <m/>
    <x v="0"/>
    <x v="14"/>
    <x v="93"/>
    <x v="7"/>
    <n v="8.85"/>
    <x v="1"/>
    <x v="0"/>
    <x v="3"/>
    <s v="соверш."/>
    <x v="50"/>
  </r>
  <r>
    <n v="82"/>
    <d v="2018-07-06T00:00:00"/>
    <x v="81"/>
    <x v="0"/>
    <x v="3"/>
    <x v="9"/>
    <x v="0"/>
    <x v="81"/>
    <s v="82/18-ХТ эстр./1"/>
    <x v="0"/>
    <s v="нет"/>
    <x v="0"/>
    <d v="2000-04-02T00:00:00"/>
    <x v="0"/>
    <m/>
    <x v="7"/>
    <m/>
    <m/>
    <m/>
    <s v="впервые"/>
    <x v="1"/>
    <m/>
    <n v="2016"/>
    <s v="англ.яз."/>
    <s v="нет"/>
    <s v="нет"/>
    <m/>
    <x v="2"/>
    <s v="да "/>
    <s v="нет"/>
    <s v="оригинал"/>
    <n v="4"/>
    <m/>
    <m/>
    <m/>
    <x v="0"/>
    <x v="56"/>
    <x v="73"/>
    <x v="7"/>
    <n v="9.11"/>
    <x v="0"/>
    <x v="1"/>
    <x v="3"/>
    <s v="соверш."/>
    <x v="19"/>
  </r>
  <r>
    <n v="82"/>
    <d v="2018-07-16T00:00:00"/>
    <x v="81"/>
    <x v="0"/>
    <x v="3"/>
    <x v="13"/>
    <x v="1"/>
    <x v="81"/>
    <s v="82/18-ХТ бал./2"/>
    <x v="0"/>
    <s v="нет"/>
    <x v="0"/>
    <d v="2000-10-07T00:00:00"/>
    <x v="0"/>
    <m/>
    <x v="14"/>
    <m/>
    <m/>
    <m/>
    <s v="впервые"/>
    <x v="1"/>
    <m/>
    <n v="2016"/>
    <s v="англ.яз."/>
    <s v="нет"/>
    <s v="нет"/>
    <m/>
    <x v="3"/>
    <s v="да "/>
    <s v="нет"/>
    <s v="оригинал"/>
    <n v="3"/>
    <m/>
    <m/>
    <m/>
    <x v="8"/>
    <x v="20"/>
    <x v="94"/>
    <x v="1"/>
    <n v="13.879999999999999"/>
    <x v="1"/>
    <x v="0"/>
    <x v="3"/>
    <s v="соверш."/>
    <x v="51"/>
  </r>
  <r>
    <n v="82"/>
    <d v="2018-07-30T00:00:00"/>
    <x v="81"/>
    <x v="0"/>
    <x v="2"/>
    <x v="3"/>
    <x v="2"/>
    <x v="81"/>
    <s v="82/18-ОиПКММиТП/3"/>
    <x v="0"/>
    <s v="да"/>
    <x v="0"/>
    <d v="2001-08-26T00:00:00"/>
    <x v="1"/>
    <m/>
    <x v="2"/>
    <m/>
    <m/>
    <m/>
    <s v="впервые"/>
    <x v="0"/>
    <m/>
    <n v="2018"/>
    <s v="англ.яз."/>
    <s v="нет"/>
    <s v="нет"/>
    <m/>
    <x v="2"/>
    <s v="да "/>
    <s v="нет"/>
    <s v="оригинал"/>
    <n v="4"/>
    <m/>
    <m/>
    <m/>
    <x v="1"/>
    <x v="2"/>
    <x v="2"/>
    <x v="2"/>
    <n v="15.6"/>
    <x v="1"/>
    <x v="0"/>
    <x v="2"/>
    <s v="соверш."/>
    <x v="40"/>
  </r>
  <r>
    <n v="83"/>
    <d v="2018-07-18T00:00:00"/>
    <x v="82"/>
    <x v="0"/>
    <x v="0"/>
    <x v="0"/>
    <x v="0"/>
    <x v="82"/>
    <s v="83/18-ЭП/1"/>
    <x v="0"/>
    <s v="да"/>
    <x v="0"/>
    <d v="2000-02-16T00:00:00"/>
    <x v="0"/>
    <m/>
    <x v="27"/>
    <m/>
    <m/>
    <m/>
    <s v="впервые"/>
    <x v="1"/>
    <m/>
    <n v="2018"/>
    <s v="англ.яз."/>
    <s v="нет"/>
    <s v="нет"/>
    <m/>
    <x v="1"/>
    <s v="да "/>
    <s v="да"/>
    <s v="копия"/>
    <s v="-"/>
    <m/>
    <m/>
    <m/>
    <x v="0"/>
    <x v="15"/>
    <x v="77"/>
    <x v="7"/>
    <n v="9.02"/>
    <x v="1"/>
    <x v="0"/>
    <x v="3"/>
    <s v="соверш."/>
    <x v="52"/>
  </r>
  <r>
    <n v="84"/>
    <d v="2018-08-03T00:00:00"/>
    <x v="83"/>
    <x v="0"/>
    <x v="0"/>
    <x v="7"/>
    <x v="0"/>
    <x v="83"/>
    <s v="84/18-ИЭО/1"/>
    <x v="0"/>
    <s v="нет"/>
    <x v="0"/>
    <d v="2000-09-08T00:00:00"/>
    <x v="0"/>
    <m/>
    <x v="30"/>
    <m/>
    <m/>
    <m/>
    <s v="впервые"/>
    <x v="1"/>
    <m/>
    <n v="2016"/>
    <s v="англ.яз."/>
    <s v="нет"/>
    <s v="нет"/>
    <m/>
    <x v="2"/>
    <s v="да "/>
    <s v="нет"/>
    <s v="нет"/>
    <n v="4"/>
    <m/>
    <m/>
    <m/>
    <x v="0"/>
    <x v="14"/>
    <x v="93"/>
    <x v="7"/>
    <n v="8.85"/>
    <x v="0"/>
    <x v="1"/>
    <x v="3"/>
    <s v="соверш."/>
    <x v="12"/>
  </r>
  <r>
    <n v="84"/>
    <d v="2018-07-09T00:00:00"/>
    <x v="83"/>
    <x v="0"/>
    <x v="0"/>
    <x v="0"/>
    <x v="1"/>
    <x v="83"/>
    <s v="84/18-ЭП/2"/>
    <x v="0"/>
    <s v="да"/>
    <x v="0"/>
    <d v="2000-12-17T00:00:00"/>
    <x v="0"/>
    <m/>
    <x v="29"/>
    <m/>
    <m/>
    <m/>
    <s v="впервые"/>
    <x v="0"/>
    <m/>
    <n v="2018"/>
    <s v="нем.яз."/>
    <s v="нет"/>
    <s v="да"/>
    <m/>
    <x v="3"/>
    <s v="да "/>
    <s v="да"/>
    <s v="копия"/>
    <n v="4"/>
    <m/>
    <m/>
    <m/>
    <x v="4"/>
    <x v="66"/>
    <x v="95"/>
    <x v="9"/>
    <n v="16.509999999999998"/>
    <x v="0"/>
    <x v="1"/>
    <x v="3"/>
    <s v="соверш."/>
    <x v="53"/>
  </r>
  <r>
    <n v="85"/>
    <d v="2018-06-29T00:00:00"/>
    <x v="84"/>
    <x v="0"/>
    <x v="3"/>
    <x v="9"/>
    <x v="0"/>
    <x v="84"/>
    <s v="85/18-ХТ эстр./1"/>
    <x v="0"/>
    <s v="нет"/>
    <x v="0"/>
    <d v="2001-01-23T00:00:00"/>
    <x v="0"/>
    <m/>
    <x v="31"/>
    <m/>
    <m/>
    <m/>
    <s v="впервые"/>
    <x v="0"/>
    <m/>
    <n v="2018"/>
    <s v="франц.яз."/>
    <s v="нет"/>
    <s v="нет"/>
    <m/>
    <x v="1"/>
    <s v="да "/>
    <s v="да"/>
    <s v="копия"/>
    <n v="6"/>
    <m/>
    <m/>
    <m/>
    <x v="0"/>
    <x v="67"/>
    <x v="96"/>
    <x v="7"/>
    <n v="8.7899999999999991"/>
    <x v="1"/>
    <x v="0"/>
    <x v="2"/>
    <s v="соверш."/>
    <x v="25"/>
  </r>
  <r>
    <n v="86"/>
    <d v="2018-07-10T00:00:00"/>
    <x v="85"/>
    <x v="0"/>
    <x v="4"/>
    <x v="5"/>
    <x v="0"/>
    <x v="85"/>
    <s v="86/18-НИНР/1"/>
    <x v="0"/>
    <s v="да"/>
    <x v="0"/>
    <d v="2000-07-01T00:00:00"/>
    <x v="0"/>
    <m/>
    <x v="18"/>
    <m/>
    <m/>
    <m/>
    <s v="впервые"/>
    <x v="1"/>
    <m/>
    <n v="2018"/>
    <s v="англ.яз."/>
    <s v="нет"/>
    <s v="нет"/>
    <m/>
    <x v="1"/>
    <s v="да "/>
    <s v="да"/>
    <s v="копия"/>
    <n v="3"/>
    <m/>
    <m/>
    <m/>
    <x v="0"/>
    <x v="41"/>
    <x v="97"/>
    <x v="7"/>
    <n v="8.9400000000000013"/>
    <x v="1"/>
    <x v="0"/>
    <x v="3"/>
    <s v="соверш."/>
    <x v="54"/>
  </r>
  <r>
    <n v="87"/>
    <d v="2018-06-28T00:00:00"/>
    <x v="86"/>
    <x v="0"/>
    <x v="5"/>
    <x v="6"/>
    <x v="0"/>
    <x v="86"/>
    <s v="87/18-АДТиК/1"/>
    <x v="0"/>
    <s v="нет"/>
    <x v="1"/>
    <d v="2001-01-11T00:00:00"/>
    <x v="0"/>
    <m/>
    <x v="7"/>
    <m/>
    <m/>
    <m/>
    <s v="впервые"/>
    <x v="1"/>
    <m/>
    <n v="2017"/>
    <s v="англ.яз."/>
    <s v="нет"/>
    <s v="да"/>
    <m/>
    <x v="3"/>
    <s v="да "/>
    <s v="да"/>
    <s v="нет"/>
    <n v="4"/>
    <m/>
    <m/>
    <m/>
    <x v="2"/>
    <x v="68"/>
    <x v="49"/>
    <x v="10"/>
    <n v="16.850000000000001"/>
    <x v="0"/>
    <x v="1"/>
    <x v="2"/>
    <s v="соверш."/>
    <x v="39"/>
  </r>
  <r>
    <n v="87"/>
    <d v="2018-08-08T00:00:00"/>
    <x v="86"/>
    <x v="0"/>
    <x v="3"/>
    <x v="4"/>
    <x v="1"/>
    <x v="86"/>
    <s v="87/18-ТТ/2"/>
    <x v="0"/>
    <s v="нет"/>
    <x v="1"/>
    <d v="1998-07-09T00:00:00"/>
    <x v="0"/>
    <m/>
    <x v="16"/>
    <m/>
    <m/>
    <m/>
    <s v="впервые"/>
    <x v="1"/>
    <m/>
    <n v="2014"/>
    <s v="англ.яз."/>
    <s v="нет"/>
    <s v="нет"/>
    <m/>
    <x v="2"/>
    <s v="да "/>
    <s v="нет"/>
    <s v="оригинал"/>
    <n v="4"/>
    <m/>
    <m/>
    <m/>
    <x v="2"/>
    <x v="36"/>
    <x v="40"/>
    <x v="0"/>
    <n v="17.61"/>
    <x v="1"/>
    <x v="0"/>
    <x v="20"/>
    <s v="соверш."/>
    <x v="9"/>
  </r>
  <r>
    <n v="87"/>
    <d v="2018-07-02T00:00:00"/>
    <x v="86"/>
    <x v="0"/>
    <x v="2"/>
    <x v="3"/>
    <x v="2"/>
    <x v="86"/>
    <s v="87/18-ОиПКММиТП/3"/>
    <x v="0"/>
    <s v="нет"/>
    <x v="0"/>
    <d v="2000-01-23T00:00:00"/>
    <x v="0"/>
    <m/>
    <x v="27"/>
    <m/>
    <m/>
    <m/>
    <s v="впервые"/>
    <x v="1"/>
    <m/>
    <n v="2015"/>
    <s v="англ.яз."/>
    <s v="нет"/>
    <s v="нет"/>
    <m/>
    <x v="3"/>
    <s v="да "/>
    <s v="да"/>
    <s v="оригинал"/>
    <n v="4"/>
    <m/>
    <m/>
    <m/>
    <x v="2"/>
    <x v="42"/>
    <x v="98"/>
    <x v="2"/>
    <n v="18.490000000000002"/>
    <x v="1"/>
    <x v="0"/>
    <x v="3"/>
    <s v="соверш."/>
    <x v="20"/>
  </r>
  <r>
    <n v="88"/>
    <d v="2018-07-09T00:00:00"/>
    <x v="87"/>
    <x v="0"/>
    <x v="3"/>
    <x v="13"/>
    <x v="0"/>
    <x v="87"/>
    <s v="88/18-ХТ бал./1"/>
    <x v="0"/>
    <s v="нет"/>
    <x v="1"/>
    <d v="2000-05-24T00:00:00"/>
    <x v="0"/>
    <m/>
    <x v="7"/>
    <m/>
    <m/>
    <m/>
    <s v="впервые"/>
    <x v="0"/>
    <m/>
    <n v="2018"/>
    <s v="франц.яз."/>
    <s v="нет"/>
    <s v="нет"/>
    <m/>
    <x v="2"/>
    <s v="да "/>
    <s v="да"/>
    <s v="нет"/>
    <n v="4"/>
    <m/>
    <m/>
    <m/>
    <x v="2"/>
    <x v="28"/>
    <x v="99"/>
    <x v="9"/>
    <n v="17.46"/>
    <x v="0"/>
    <x v="1"/>
    <x v="3"/>
    <s v="соверш."/>
    <x v="55"/>
  </r>
  <r>
    <n v="88"/>
    <d v="2018-06-29T00:00:00"/>
    <x v="87"/>
    <x v="0"/>
    <x v="3"/>
    <x v="9"/>
    <x v="1"/>
    <x v="87"/>
    <s v="88/18-ХТ эстр./2"/>
    <x v="0"/>
    <s v="нет"/>
    <x v="0"/>
    <d v="2002-07-23T00:00:00"/>
    <x v="0"/>
    <m/>
    <x v="8"/>
    <m/>
    <m/>
    <m/>
    <s v="впервые"/>
    <x v="1"/>
    <m/>
    <n v="2018"/>
    <s v="нем.яз."/>
    <s v="с отличием"/>
    <s v="нет"/>
    <m/>
    <x v="2"/>
    <s v="да "/>
    <s v="да"/>
    <s v="оригинал"/>
    <n v="4"/>
    <m/>
    <m/>
    <m/>
    <x v="7"/>
    <x v="1"/>
    <x v="100"/>
    <x v="1"/>
    <n v="16"/>
    <x v="1"/>
    <x v="0"/>
    <x v="1"/>
    <s v="несовер."/>
    <x v="31"/>
  </r>
  <r>
    <n v="88"/>
    <d v="2018-07-02T00:00:00"/>
    <x v="87"/>
    <x v="0"/>
    <x v="3"/>
    <x v="11"/>
    <x v="2"/>
    <x v="87"/>
    <s v="88/18-ХТ нар./3"/>
    <x v="0"/>
    <s v="нет"/>
    <x v="0"/>
    <d v="2000-04-19T00:00:00"/>
    <x v="0"/>
    <m/>
    <x v="7"/>
    <m/>
    <m/>
    <s v="инвалид"/>
    <s v="впервые"/>
    <x v="1"/>
    <m/>
    <n v="2016"/>
    <s v="англ.яз."/>
    <s v="нет"/>
    <s v="нет"/>
    <m/>
    <x v="2"/>
    <s v="да "/>
    <s v="да"/>
    <s v="оригинал"/>
    <n v="4"/>
    <m/>
    <m/>
    <m/>
    <x v="0"/>
    <x v="69"/>
    <x v="101"/>
    <x v="7"/>
    <n v="9.15"/>
    <x v="1"/>
    <x v="0"/>
    <x v="3"/>
    <s v="соверш."/>
    <x v="56"/>
  </r>
  <r>
    <n v="89"/>
    <d v="2018-07-05T00:00:00"/>
    <x v="88"/>
    <x v="0"/>
    <x v="3"/>
    <x v="9"/>
    <x v="0"/>
    <x v="88"/>
    <s v="89/18-ХТ эстр./1"/>
    <x v="0"/>
    <s v="да"/>
    <x v="0"/>
    <d v="2002-12-17T00:00:00"/>
    <x v="0"/>
    <m/>
    <x v="22"/>
    <m/>
    <m/>
    <m/>
    <s v="впервые"/>
    <x v="1"/>
    <m/>
    <n v="2018"/>
    <s v="нем.яз."/>
    <s v="нет"/>
    <s v="нет"/>
    <m/>
    <x v="1"/>
    <s v="да "/>
    <s v="да"/>
    <s v="копия"/>
    <n v="4"/>
    <m/>
    <m/>
    <m/>
    <x v="0"/>
    <x v="3"/>
    <x v="102"/>
    <x v="7"/>
    <n v="8.91"/>
    <x v="1"/>
    <x v="0"/>
    <x v="1"/>
    <s v="несовер."/>
    <x v="25"/>
  </r>
  <r>
    <n v="89"/>
    <d v="2018-07-13T00:00:00"/>
    <x v="88"/>
    <x v="0"/>
    <x v="3"/>
    <x v="13"/>
    <x v="1"/>
    <x v="88"/>
    <s v="89/18-ХТ бал./2"/>
    <x v="0"/>
    <s v="нет"/>
    <x v="0"/>
    <d v="2002-06-11T00:00:00"/>
    <x v="0"/>
    <m/>
    <x v="4"/>
    <m/>
    <m/>
    <m/>
    <s v="впервые"/>
    <x v="1"/>
    <m/>
    <n v="2018"/>
    <s v="англ.яз."/>
    <s v="нет"/>
    <s v="нет"/>
    <m/>
    <x v="2"/>
    <s v="да "/>
    <s v="да"/>
    <s v="оригинал"/>
    <n v="4"/>
    <m/>
    <m/>
    <m/>
    <x v="4"/>
    <x v="39"/>
    <x v="103"/>
    <x v="2"/>
    <n v="17.439999999999998"/>
    <x v="0"/>
    <x v="1"/>
    <x v="1"/>
    <s v="несовер."/>
    <x v="57"/>
  </r>
  <r>
    <n v="89"/>
    <d v="2018-07-09T00:00:00"/>
    <x v="88"/>
    <x v="0"/>
    <x v="3"/>
    <x v="11"/>
    <x v="2"/>
    <x v="88"/>
    <s v="89/18-ХТ нар./3"/>
    <x v="0"/>
    <s v="да"/>
    <x v="0"/>
    <d v="2003-01-09T00:00:00"/>
    <x v="0"/>
    <m/>
    <x v="18"/>
    <m/>
    <m/>
    <m/>
    <s v="впервые"/>
    <x v="1"/>
    <m/>
    <n v="2018"/>
    <s v="англ.яз."/>
    <s v="нет"/>
    <s v="нет"/>
    <m/>
    <x v="1"/>
    <s v="да "/>
    <s v="да"/>
    <s v="копия"/>
    <n v="4"/>
    <m/>
    <m/>
    <m/>
    <x v="0"/>
    <x v="70"/>
    <x v="104"/>
    <x v="7"/>
    <n v="8.75"/>
    <x v="1"/>
    <x v="0"/>
    <x v="10"/>
    <s v="несовер."/>
    <x v="58"/>
  </r>
  <r>
    <n v="90"/>
    <d v="2018-06-22T00:00:00"/>
    <x v="89"/>
    <x v="0"/>
    <x v="3"/>
    <x v="9"/>
    <x v="0"/>
    <x v="89"/>
    <s v="90/18-ХТ эстр./1"/>
    <x v="0"/>
    <s v="да"/>
    <x v="1"/>
    <d v="2001-07-11T00:00:00"/>
    <x v="0"/>
    <m/>
    <x v="6"/>
    <m/>
    <m/>
    <m/>
    <s v="впервые"/>
    <x v="1"/>
    <m/>
    <n v="2017"/>
    <s v="англ.яз."/>
    <s v="нет"/>
    <s v="нет"/>
    <m/>
    <x v="3"/>
    <s v="да "/>
    <s v="нет"/>
    <s v="оригинал"/>
    <n v="4"/>
    <m/>
    <m/>
    <m/>
    <x v="2"/>
    <x v="71"/>
    <x v="105"/>
    <x v="3"/>
    <n v="16.29"/>
    <x v="0"/>
    <x v="1"/>
    <x v="2"/>
    <s v="соверш."/>
    <x v="18"/>
  </r>
  <r>
    <n v="90"/>
    <d v="2018-07-19T00:00:00"/>
    <x v="89"/>
    <x v="0"/>
    <x v="3"/>
    <x v="13"/>
    <x v="1"/>
    <x v="89"/>
    <s v="90/18-ХТ бал./2"/>
    <x v="0"/>
    <s v="нет"/>
    <x v="1"/>
    <d v="1999-05-21T00:00:00"/>
    <x v="0"/>
    <m/>
    <x v="20"/>
    <m/>
    <m/>
    <m/>
    <s v="впервые"/>
    <x v="1"/>
    <m/>
    <n v="2015"/>
    <s v="франц.яз."/>
    <s v="нет"/>
    <s v="нет"/>
    <m/>
    <x v="2"/>
    <s v="да "/>
    <s v="нет"/>
    <s v="оригинал"/>
    <n v="4"/>
    <m/>
    <m/>
    <m/>
    <x v="2"/>
    <x v="72"/>
    <x v="106"/>
    <x v="9"/>
    <n v="17.04"/>
    <x v="0"/>
    <x v="1"/>
    <x v="4"/>
    <s v="соверш."/>
    <x v="57"/>
  </r>
  <r>
    <n v="91"/>
    <d v="2018-06-18T00:00:00"/>
    <x v="90"/>
    <x v="0"/>
    <x v="6"/>
    <x v="8"/>
    <x v="0"/>
    <x v="90"/>
    <s v="91/18-ХОД/1"/>
    <x v="0"/>
    <s v="нет"/>
    <x v="0"/>
    <d v="1997-11-01T00:00:00"/>
    <x v="0"/>
    <m/>
    <x v="32"/>
    <m/>
    <m/>
    <m/>
    <s v="впервые"/>
    <x v="1"/>
    <m/>
    <n v="2013"/>
    <s v="нем.яз."/>
    <s v="нет"/>
    <s v="нет"/>
    <m/>
    <x v="2"/>
    <s v="да "/>
    <s v="нет"/>
    <s v="нет"/>
    <n v="4"/>
    <m/>
    <m/>
    <m/>
    <x v="5"/>
    <x v="73"/>
    <x v="107"/>
    <x v="8"/>
    <n v="16.8"/>
    <x v="0"/>
    <x v="1"/>
    <x v="8"/>
    <s v="соверш."/>
    <x v="59"/>
  </r>
  <r>
    <n v="91"/>
    <d v="2018-07-03T00:00:00"/>
    <x v="90"/>
    <x v="0"/>
    <x v="2"/>
    <x v="3"/>
    <x v="1"/>
    <x v="90"/>
    <s v="91/18-ОиПКММиТП/2"/>
    <x v="0"/>
    <s v="нет"/>
    <x v="0"/>
    <d v="2002-12-17T00:00:00"/>
    <x v="0"/>
    <m/>
    <x v="7"/>
    <m/>
    <m/>
    <m/>
    <s v="впервые"/>
    <x v="1"/>
    <m/>
    <n v="2018"/>
    <s v="англ.яз."/>
    <s v="нет"/>
    <s v="да"/>
    <m/>
    <x v="3"/>
    <s v="да "/>
    <s v="да"/>
    <s v="копия"/>
    <n v="4"/>
    <m/>
    <m/>
    <m/>
    <x v="5"/>
    <x v="74"/>
    <x v="108"/>
    <x v="0"/>
    <n v="16.309999999999999"/>
    <x v="0"/>
    <x v="1"/>
    <x v="1"/>
    <s v="несовер."/>
    <x v="23"/>
  </r>
  <r>
    <n v="91"/>
    <d v="2018-06-29T00:00:00"/>
    <x v="90"/>
    <x v="0"/>
    <x v="2"/>
    <x v="2"/>
    <x v="2"/>
    <x v="90"/>
    <s v="91/18-ОКДД/3"/>
    <x v="0"/>
    <s v="да"/>
    <x v="0"/>
    <d v="2001-02-11T00:00:00"/>
    <x v="0"/>
    <m/>
    <x v="9"/>
    <m/>
    <m/>
    <m/>
    <s v="впервые"/>
    <x v="0"/>
    <m/>
    <n v="2018"/>
    <s v="нем.яз."/>
    <s v="нет"/>
    <s v="да"/>
    <m/>
    <x v="2"/>
    <s v="да "/>
    <s v="нет"/>
    <s v="оригинал"/>
    <n v="4"/>
    <m/>
    <m/>
    <m/>
    <x v="5"/>
    <x v="11"/>
    <x v="109"/>
    <x v="0"/>
    <n v="15.94"/>
    <x v="0"/>
    <x v="1"/>
    <x v="2"/>
    <s v="соверш."/>
    <x v="15"/>
  </r>
  <r>
    <n v="92"/>
    <d v="2018-07-24T00:00:00"/>
    <x v="91"/>
    <x v="0"/>
    <x v="5"/>
    <x v="6"/>
    <x v="0"/>
    <x v="91"/>
    <s v="92/18-АДТиК/1"/>
    <x v="0"/>
    <s v="да"/>
    <x v="0"/>
    <d v="2003-04-12T00:00:00"/>
    <x v="0"/>
    <m/>
    <x v="9"/>
    <m/>
    <m/>
    <m/>
    <s v="впервые"/>
    <x v="1"/>
    <m/>
    <n v="2018"/>
    <s v="нем.яз."/>
    <s v="нет"/>
    <s v="нет"/>
    <m/>
    <x v="2"/>
    <s v="да "/>
    <s v="да"/>
    <s v="копия"/>
    <n v="4"/>
    <m/>
    <m/>
    <m/>
    <x v="0"/>
    <x v="61"/>
    <x v="82"/>
    <x v="7"/>
    <n v="8.89"/>
    <x v="0"/>
    <x v="1"/>
    <x v="10"/>
    <s v="несовер."/>
    <x v="8"/>
  </r>
  <r>
    <n v="92"/>
    <d v="2018-06-21T00:00:00"/>
    <x v="91"/>
    <x v="0"/>
    <x v="3"/>
    <x v="4"/>
    <x v="1"/>
    <x v="91"/>
    <s v="92/18-ТТ/2"/>
    <x v="0"/>
    <s v="да"/>
    <x v="0"/>
    <d v="2002-07-22T00:00:00"/>
    <x v="0"/>
    <m/>
    <x v="16"/>
    <m/>
    <m/>
    <m/>
    <s v="впервые"/>
    <x v="1"/>
    <m/>
    <n v="2017"/>
    <s v="англ.яз."/>
    <s v="нет"/>
    <s v="нет"/>
    <m/>
    <x v="2"/>
    <s v="да "/>
    <s v="нет"/>
    <s v="оригинал"/>
    <n v="3"/>
    <m/>
    <m/>
    <m/>
    <x v="0"/>
    <x v="75"/>
    <x v="110"/>
    <x v="7"/>
    <n v="8.7199999999999989"/>
    <x v="0"/>
    <x v="1"/>
    <x v="1"/>
    <s v="несовер."/>
    <x v="9"/>
  </r>
  <r>
    <n v="93"/>
    <d v="2018-08-10T00:00:00"/>
    <x v="92"/>
    <x v="1"/>
    <x v="2"/>
    <x v="3"/>
    <x v="0"/>
    <x v="92"/>
    <s v="93/18-ОиПКММиТП/1"/>
    <x v="0"/>
    <s v="нет"/>
    <x v="0"/>
    <d v="1998-06-09T00:00:00"/>
    <x v="0"/>
    <m/>
    <x v="7"/>
    <m/>
    <m/>
    <m/>
    <s v="впервые"/>
    <x v="0"/>
    <m/>
    <n v="2016"/>
    <s v="англ.яз."/>
    <s v="нет"/>
    <s v="нет"/>
    <m/>
    <x v="3"/>
    <s v="да "/>
    <s v="нет"/>
    <s v="оригинал"/>
    <n v="4"/>
    <m/>
    <m/>
    <m/>
    <x v="1"/>
    <x v="12"/>
    <x v="111"/>
    <x v="4"/>
    <n v="16.190000000000001"/>
    <x v="1"/>
    <x v="0"/>
    <x v="20"/>
    <s v="соверш."/>
    <x v="33"/>
  </r>
  <r>
    <n v="94"/>
    <d v="2018-07-11T00:00:00"/>
    <x v="93"/>
    <x v="0"/>
    <x v="3"/>
    <x v="13"/>
    <x v="0"/>
    <x v="93"/>
    <s v="94/18-ХТ бал./1"/>
    <x v="0"/>
    <s v="нет"/>
    <x v="0"/>
    <d v="2002-06-16T00:00:00"/>
    <x v="0"/>
    <m/>
    <x v="0"/>
    <m/>
    <m/>
    <m/>
    <s v="впервые"/>
    <x v="1"/>
    <m/>
    <n v="2018"/>
    <s v="англ.яз."/>
    <s v="нет"/>
    <s v="нет"/>
    <m/>
    <x v="3"/>
    <s v="да "/>
    <s v="да"/>
    <s v="нет"/>
    <n v="4"/>
    <m/>
    <m/>
    <m/>
    <x v="7"/>
    <x v="75"/>
    <x v="112"/>
    <x v="4"/>
    <n v="14.879999999999999"/>
    <x v="1"/>
    <x v="0"/>
    <x v="1"/>
    <s v="несовер."/>
    <x v="60"/>
  </r>
  <r>
    <n v="95"/>
    <d v="2018-07-03T00:00:00"/>
    <x v="94"/>
    <x v="0"/>
    <x v="5"/>
    <x v="6"/>
    <x v="0"/>
    <x v="94"/>
    <s v="95/18-АДТиК/1"/>
    <x v="0"/>
    <s v="нет"/>
    <x v="0"/>
    <d v="2003-02-28T00:00:00"/>
    <x v="0"/>
    <m/>
    <x v="7"/>
    <m/>
    <m/>
    <m/>
    <s v="впервые"/>
    <x v="1"/>
    <m/>
    <n v="2018"/>
    <s v="англ.яз."/>
    <s v="нет"/>
    <s v="да"/>
    <m/>
    <x v="2"/>
    <s v="да "/>
    <s v="да"/>
    <s v="оригинал"/>
    <n v="4"/>
    <m/>
    <m/>
    <m/>
    <x v="4"/>
    <x v="23"/>
    <x v="113"/>
    <x v="2"/>
    <n v="17.329999999999998"/>
    <x v="0"/>
    <x v="1"/>
    <x v="10"/>
    <s v="несовер."/>
    <x v="8"/>
  </r>
  <r>
    <n v="95"/>
    <d v="2018-06-29T00:00:00"/>
    <x v="94"/>
    <x v="0"/>
    <x v="3"/>
    <x v="4"/>
    <x v="1"/>
    <x v="94"/>
    <s v="95/18-ТТ/2"/>
    <x v="0"/>
    <s v="да"/>
    <x v="0"/>
    <d v="2000-01-24T00:00:00"/>
    <x v="0"/>
    <m/>
    <x v="33"/>
    <m/>
    <m/>
    <m/>
    <s v="впервые"/>
    <x v="0"/>
    <m/>
    <n v="2018"/>
    <s v="англ.яз."/>
    <s v="нет"/>
    <s v="нет"/>
    <m/>
    <x v="1"/>
    <s v="да "/>
    <s v="да"/>
    <s v="копия"/>
    <n v="6"/>
    <m/>
    <m/>
    <m/>
    <x v="0"/>
    <x v="76"/>
    <x v="114"/>
    <x v="11"/>
    <n v="8.6999999999999993"/>
    <x v="1"/>
    <x v="0"/>
    <x v="3"/>
    <s v="соверш."/>
    <x v="61"/>
  </r>
  <r>
    <n v="96"/>
    <d v="2018-07-03T00:00:00"/>
    <x v="95"/>
    <x v="0"/>
    <x v="3"/>
    <x v="9"/>
    <x v="0"/>
    <x v="95"/>
    <s v="96/18-ХТ эстр./1"/>
    <x v="0"/>
    <s v="нет"/>
    <x v="0"/>
    <d v="2002-04-28T00:00:00"/>
    <x v="0"/>
    <m/>
    <x v="7"/>
    <m/>
    <m/>
    <m/>
    <s v="впервые"/>
    <x v="1"/>
    <m/>
    <n v="2018"/>
    <s v="англ.яз."/>
    <s v="нет"/>
    <s v="нет"/>
    <m/>
    <x v="1"/>
    <s v="да "/>
    <s v="да"/>
    <s v="оригинал"/>
    <n v="4"/>
    <m/>
    <m/>
    <m/>
    <x v="1"/>
    <x v="77"/>
    <x v="115"/>
    <x v="0"/>
    <n v="14.879999999999999"/>
    <x v="2"/>
    <x v="2"/>
    <x v="1"/>
    <s v="несовер."/>
    <x v="25"/>
  </r>
  <r>
    <n v="97"/>
    <d v="2018-06-20T00:00:00"/>
    <x v="96"/>
    <x v="0"/>
    <x v="3"/>
    <x v="11"/>
    <x v="0"/>
    <x v="96"/>
    <s v="97/18-ХТ нар./1"/>
    <x v="0"/>
    <s v="нет"/>
    <x v="0"/>
    <d v="2001-03-31T00:00:00"/>
    <x v="0"/>
    <m/>
    <x v="29"/>
    <m/>
    <m/>
    <m/>
    <s v="впервые"/>
    <x v="1"/>
    <m/>
    <n v="2017"/>
    <s v="англ.яз."/>
    <s v="нет"/>
    <s v="нет"/>
    <m/>
    <x v="3"/>
    <s v="да "/>
    <s v="нет"/>
    <s v="нет"/>
    <n v="4"/>
    <m/>
    <m/>
    <m/>
    <x v="5"/>
    <x v="23"/>
    <x v="84"/>
    <x v="0"/>
    <n v="16"/>
    <x v="0"/>
    <x v="1"/>
    <x v="2"/>
    <s v="соверш."/>
    <x v="41"/>
  </r>
  <r>
    <n v="98"/>
    <d v="2018-07-23T00:00:00"/>
    <x v="97"/>
    <x v="0"/>
    <x v="6"/>
    <x v="8"/>
    <x v="0"/>
    <x v="97"/>
    <s v="98/18-ХОД/1"/>
    <x v="0"/>
    <s v="нет"/>
    <x v="0"/>
    <d v="2000-04-26T00:00:00"/>
    <x v="0"/>
    <m/>
    <x v="14"/>
    <m/>
    <m/>
    <m/>
    <s v="впервые"/>
    <x v="0"/>
    <m/>
    <n v="2018"/>
    <s v="англ.яз."/>
    <s v="нет"/>
    <s v="нет"/>
    <m/>
    <x v="2"/>
    <s v="да "/>
    <s v="нет"/>
    <s v="оригинал"/>
    <n v="4"/>
    <m/>
    <m/>
    <m/>
    <x v="1"/>
    <x v="35"/>
    <x v="116"/>
    <x v="2"/>
    <n v="15.57"/>
    <x v="1"/>
    <x v="0"/>
    <x v="3"/>
    <s v="соверш."/>
    <x v="59"/>
  </r>
  <r>
    <n v="98"/>
    <d v="2018-07-13T00:00:00"/>
    <x v="97"/>
    <x v="0"/>
    <x v="7"/>
    <x v="10"/>
    <x v="1"/>
    <x v="97"/>
    <s v="98/18-ТДЖ/2"/>
    <x v="0"/>
    <s v="нет"/>
    <x v="0"/>
    <d v="2000-03-23T00:00:00"/>
    <x v="0"/>
    <m/>
    <x v="7"/>
    <m/>
    <m/>
    <m/>
    <s v="впервые"/>
    <x v="1"/>
    <m/>
    <n v="2018"/>
    <s v="англ.яз."/>
    <s v="нет"/>
    <s v="нет"/>
    <m/>
    <x v="2"/>
    <s v="да "/>
    <s v="да"/>
    <s v="оригинал"/>
    <n v="4"/>
    <m/>
    <m/>
    <m/>
    <x v="0"/>
    <x v="65"/>
    <x v="89"/>
    <x v="7"/>
    <n v="8.86"/>
    <x v="1"/>
    <x v="0"/>
    <x v="3"/>
    <s v="соверш."/>
    <x v="49"/>
  </r>
  <r>
    <n v="99"/>
    <d v="2018-07-27T00:00:00"/>
    <x v="98"/>
    <x v="0"/>
    <x v="2"/>
    <x v="2"/>
    <x v="0"/>
    <x v="98"/>
    <s v="99/18-ОКДД/1"/>
    <x v="0"/>
    <s v="нет"/>
    <x v="0"/>
    <d v="2000-10-21T00:00:00"/>
    <x v="0"/>
    <m/>
    <x v="7"/>
    <m/>
    <m/>
    <m/>
    <s v="впервые"/>
    <x v="0"/>
    <m/>
    <n v="2018"/>
    <s v="нем.яз."/>
    <s v="нет"/>
    <s v="нет"/>
    <m/>
    <x v="3"/>
    <s v="да "/>
    <s v="нет"/>
    <s v="оригинал"/>
    <n v="4"/>
    <m/>
    <m/>
    <m/>
    <x v="5"/>
    <x v="63"/>
    <x v="87"/>
    <x v="0"/>
    <n v="15.66"/>
    <x v="0"/>
    <x v="1"/>
    <x v="3"/>
    <s v="соверш."/>
    <x v="6"/>
  </r>
  <r>
    <n v="100"/>
    <d v="2018-07-10T00:00:00"/>
    <x v="99"/>
    <x v="0"/>
    <x v="3"/>
    <x v="9"/>
    <x v="0"/>
    <x v="99"/>
    <s v="100/18-ХТ эстр./1"/>
    <x v="0"/>
    <s v="да"/>
    <x v="1"/>
    <d v="2002-10-26T00:00:00"/>
    <x v="0"/>
    <m/>
    <x v="5"/>
    <m/>
    <m/>
    <m/>
    <s v="впервые"/>
    <x v="1"/>
    <m/>
    <n v="2018"/>
    <s v="англ.яз."/>
    <s v="нет"/>
    <s v="нет"/>
    <m/>
    <x v="2"/>
    <s v="да "/>
    <s v="нет"/>
    <s v="оригинал"/>
    <n v="4"/>
    <m/>
    <m/>
    <m/>
    <x v="0"/>
    <x v="14"/>
    <x v="93"/>
    <x v="7"/>
    <n v="8.85"/>
    <x v="1"/>
    <x v="0"/>
    <x v="1"/>
    <s v="несовер."/>
    <x v="19"/>
  </r>
  <r>
    <n v="101"/>
    <d v="2018-06-29T00:00:00"/>
    <x v="100"/>
    <x v="0"/>
    <x v="2"/>
    <x v="3"/>
    <x v="0"/>
    <x v="100"/>
    <s v="101/18-ОиПКММиТП/1"/>
    <x v="0"/>
    <s v="да"/>
    <x v="0"/>
    <d v="2000-12-01T00:00:00"/>
    <x v="0"/>
    <m/>
    <x v="24"/>
    <m/>
    <m/>
    <m/>
    <s v="впервые"/>
    <x v="0"/>
    <m/>
    <n v="2018"/>
    <s v="англ.яз."/>
    <s v="нет"/>
    <s v="нет"/>
    <m/>
    <x v="1"/>
    <s v="да "/>
    <s v="да"/>
    <s v="оригинал"/>
    <n v="4"/>
    <m/>
    <m/>
    <m/>
    <x v="0"/>
    <x v="18"/>
    <x v="70"/>
    <x v="2"/>
    <n v="8.66"/>
    <x v="1"/>
    <x v="0"/>
    <x v="3"/>
    <s v="соверш."/>
    <x v="62"/>
  </r>
  <r>
    <n v="102"/>
    <d v="2018-07-05T00:00:00"/>
    <x v="101"/>
    <x v="1"/>
    <x v="2"/>
    <x v="2"/>
    <x v="0"/>
    <x v="101"/>
    <s v="102/18-ОКДД/1"/>
    <x v="0"/>
    <s v="да"/>
    <x v="0"/>
    <d v="2002-12-17T00:00:00"/>
    <x v="0"/>
    <m/>
    <x v="22"/>
    <m/>
    <m/>
    <m/>
    <s v="впервые"/>
    <x v="1"/>
    <m/>
    <n v="2018"/>
    <s v="нем.яз."/>
    <s v="нет"/>
    <s v="нет"/>
    <m/>
    <x v="1"/>
    <s v="да "/>
    <s v="да"/>
    <s v="копия"/>
    <n v="4"/>
    <m/>
    <m/>
    <m/>
    <x v="7"/>
    <x v="3"/>
    <x v="117"/>
    <x v="4"/>
    <n v="15.07"/>
    <x v="1"/>
    <x v="0"/>
    <x v="1"/>
    <s v="несовер."/>
    <x v="2"/>
  </r>
  <r>
    <n v="103"/>
    <d v="2018-06-19T00:00:00"/>
    <x v="102"/>
    <x v="0"/>
    <x v="5"/>
    <x v="6"/>
    <x v="0"/>
    <x v="102"/>
    <s v="103/18-АДТиК/1"/>
    <x v="0"/>
    <s v="да"/>
    <x v="0"/>
    <d v="1989-12-02T00:00:00"/>
    <x v="0"/>
    <m/>
    <x v="34"/>
    <m/>
    <m/>
    <m/>
    <m/>
    <x v="1"/>
    <m/>
    <n v="2006"/>
    <s v="англ.яз."/>
    <s v="нет"/>
    <s v="нет"/>
    <m/>
    <x v="3"/>
    <s v="да "/>
    <s v="нет"/>
    <s v="копия"/>
    <n v="4"/>
    <m/>
    <m/>
    <m/>
    <x v="4"/>
    <x v="31"/>
    <x v="118"/>
    <x v="0"/>
    <n v="16.899999999999999"/>
    <x v="1"/>
    <x v="0"/>
    <x v="24"/>
    <s v="соверш."/>
    <x v="39"/>
  </r>
  <r>
    <n v="103"/>
    <d v="2018-07-05T00:00:00"/>
    <x v="102"/>
    <x v="0"/>
    <x v="2"/>
    <x v="3"/>
    <x v="1"/>
    <x v="102"/>
    <s v="103/18-ОиПКММиТП/2"/>
    <x v="0"/>
    <s v="нет"/>
    <x v="0"/>
    <d v="2002-08-13T00:00:00"/>
    <x v="0"/>
    <m/>
    <x v="7"/>
    <m/>
    <m/>
    <m/>
    <s v="впервые"/>
    <x v="1"/>
    <m/>
    <n v="2018"/>
    <s v="англ.яз."/>
    <s v="нет"/>
    <s v="нет"/>
    <m/>
    <x v="2"/>
    <s v="да "/>
    <s v="нет"/>
    <s v="оригинал"/>
    <n v="4"/>
    <m/>
    <m/>
    <m/>
    <x v="7"/>
    <x v="41"/>
    <x v="119"/>
    <x v="2"/>
    <n v="14.770000000000001"/>
    <x v="2"/>
    <x v="2"/>
    <x v="1"/>
    <s v="несовер."/>
    <x v="3"/>
  </r>
  <r>
    <n v="104"/>
    <d v="2018-07-02T00:00:00"/>
    <x v="103"/>
    <x v="0"/>
    <x v="5"/>
    <x v="6"/>
    <x v="0"/>
    <x v="103"/>
    <s v="104/18-АДТиК/1"/>
    <x v="0"/>
    <s v="нет"/>
    <x v="0"/>
    <d v="2002-06-06T00:00:00"/>
    <x v="0"/>
    <m/>
    <x v="7"/>
    <m/>
    <m/>
    <m/>
    <s v="впервые"/>
    <x v="1"/>
    <m/>
    <n v="2018"/>
    <s v="англ.яз."/>
    <s v="нет"/>
    <s v="нет"/>
    <m/>
    <x v="2"/>
    <s v="да "/>
    <s v="да"/>
    <s v="оригинал"/>
    <n v="4"/>
    <m/>
    <m/>
    <m/>
    <x v="1"/>
    <x v="23"/>
    <x v="100"/>
    <x v="13"/>
    <n v="14.7"/>
    <x v="2"/>
    <x v="2"/>
    <x v="1"/>
    <s v="несовер."/>
    <x v="8"/>
  </r>
  <r>
    <n v="104"/>
    <d v="2018-07-12T00:00:00"/>
    <x v="103"/>
    <x v="0"/>
    <x v="3"/>
    <x v="4"/>
    <x v="1"/>
    <x v="103"/>
    <s v="104/18-ТТ/2"/>
    <x v="0"/>
    <s v="нет"/>
    <x v="0"/>
    <d v="2000-10-04T00:00:00"/>
    <x v="0"/>
    <m/>
    <x v="7"/>
    <m/>
    <m/>
    <m/>
    <s v="впервые"/>
    <x v="0"/>
    <m/>
    <n v="2018"/>
    <s v="англ.яз."/>
    <s v="нет"/>
    <s v="нет"/>
    <m/>
    <x v="2"/>
    <s v="да "/>
    <s v="да"/>
    <s v="оригинал"/>
    <n v="4"/>
    <m/>
    <m/>
    <m/>
    <x v="7"/>
    <x v="54"/>
    <x v="120"/>
    <x v="1"/>
    <n v="15.68"/>
    <x v="1"/>
    <x v="0"/>
    <x v="3"/>
    <s v="соверш."/>
    <x v="9"/>
  </r>
  <r>
    <n v="104"/>
    <d v="2018-07-05T00:00:00"/>
    <x v="103"/>
    <x v="0"/>
    <x v="2"/>
    <x v="3"/>
    <x v="2"/>
    <x v="103"/>
    <s v="104/18-ОиПКММиТП/3"/>
    <x v="0"/>
    <s v="да"/>
    <x v="1"/>
    <d v="2000-03-02T00:00:00"/>
    <x v="0"/>
    <m/>
    <x v="9"/>
    <m/>
    <m/>
    <m/>
    <s v="впервые"/>
    <x v="0"/>
    <m/>
    <n v="2018"/>
    <s v="англ.яз."/>
    <s v="нет"/>
    <s v="нет"/>
    <m/>
    <x v="3"/>
    <s v="да "/>
    <s v="да"/>
    <s v="оригинал"/>
    <n v="4"/>
    <m/>
    <m/>
    <m/>
    <x v="6"/>
    <x v="34"/>
    <x v="121"/>
    <x v="4"/>
    <n v="13.83"/>
    <x v="1"/>
    <x v="0"/>
    <x v="3"/>
    <s v="соверш."/>
    <x v="20"/>
  </r>
  <r>
    <n v="105"/>
    <d v="2018-07-02T00:00:00"/>
    <x v="104"/>
    <x v="0"/>
    <x v="2"/>
    <x v="2"/>
    <x v="0"/>
    <x v="104"/>
    <s v="105/18-ОКДД/1"/>
    <x v="0"/>
    <s v="нет"/>
    <x v="0"/>
    <d v="2003-04-02T00:00:00"/>
    <x v="0"/>
    <m/>
    <x v="7"/>
    <m/>
    <m/>
    <m/>
    <s v="впервые"/>
    <x v="1"/>
    <m/>
    <n v="2018"/>
    <s v="англ.яз."/>
    <s v="нет"/>
    <s v="да"/>
    <m/>
    <x v="1"/>
    <s v="да "/>
    <s v="да"/>
    <s v="копия"/>
    <n v="4"/>
    <m/>
    <m/>
    <m/>
    <x v="7"/>
    <x v="27"/>
    <x v="122"/>
    <x v="2"/>
    <n v="14.53"/>
    <x v="1"/>
    <x v="0"/>
    <x v="10"/>
    <s v="несовер."/>
    <x v="2"/>
  </r>
  <r>
    <n v="105"/>
    <d v="2018-07-23T00:00:00"/>
    <x v="104"/>
    <x v="0"/>
    <x v="2"/>
    <x v="3"/>
    <x v="1"/>
    <x v="104"/>
    <s v="105/18-ОиПКММиТП/2"/>
    <x v="0"/>
    <s v="да"/>
    <x v="0"/>
    <d v="2002-11-10T00:00:00"/>
    <x v="0"/>
    <m/>
    <x v="6"/>
    <m/>
    <m/>
    <m/>
    <s v="впервые"/>
    <x v="1"/>
    <m/>
    <n v="2018"/>
    <s v="англ.яз."/>
    <s v="нет"/>
    <s v="нет"/>
    <m/>
    <x v="1"/>
    <s v="да "/>
    <s v="да"/>
    <s v="копия"/>
    <n v="4"/>
    <m/>
    <m/>
    <m/>
    <x v="0"/>
    <x v="14"/>
    <x v="93"/>
    <x v="7"/>
    <n v="8.85"/>
    <x v="1"/>
    <x v="0"/>
    <x v="1"/>
    <s v="несовер."/>
    <x v="63"/>
  </r>
  <r>
    <n v="106"/>
    <d v="2018-07-03T00:00:00"/>
    <x v="105"/>
    <x v="0"/>
    <x v="5"/>
    <x v="6"/>
    <x v="0"/>
    <x v="105"/>
    <s v="106/18-АДТиК/1"/>
    <x v="0"/>
    <s v="нет"/>
    <x v="0"/>
    <d v="1992-12-25T00:00:00"/>
    <x v="0"/>
    <m/>
    <x v="0"/>
    <m/>
    <m/>
    <m/>
    <s v="впервые"/>
    <x v="0"/>
    <m/>
    <n v="2012"/>
    <s v="не изуч."/>
    <s v="нет"/>
    <s v="нет"/>
    <m/>
    <x v="2"/>
    <s v="да "/>
    <s v="нет"/>
    <s v="нет"/>
    <n v="4"/>
    <m/>
    <m/>
    <m/>
    <x v="0"/>
    <x v="28"/>
    <x v="31"/>
    <x v="0"/>
    <n v="7.8"/>
    <x v="1"/>
    <x v="0"/>
    <x v="15"/>
    <s v="соверш."/>
    <x v="8"/>
  </r>
  <r>
    <n v="106"/>
    <d v="2018-07-03T00:00:00"/>
    <x v="105"/>
    <x v="0"/>
    <x v="3"/>
    <x v="4"/>
    <x v="1"/>
    <x v="105"/>
    <s v="106/18-ТТ/2"/>
    <x v="0"/>
    <s v="нет"/>
    <x v="0"/>
    <d v="1992-12-25T00:00:00"/>
    <x v="0"/>
    <m/>
    <x v="0"/>
    <m/>
    <m/>
    <m/>
    <s v="впервые"/>
    <x v="0"/>
    <m/>
    <n v="2012"/>
    <s v="не изуч."/>
    <s v="нет"/>
    <s v="нет"/>
    <m/>
    <x v="2"/>
    <s v="да "/>
    <s v="нет"/>
    <s v="нет"/>
    <n v="4"/>
    <m/>
    <m/>
    <m/>
    <x v="0"/>
    <x v="28"/>
    <x v="31"/>
    <x v="0"/>
    <n v="7.8"/>
    <x v="1"/>
    <x v="0"/>
    <x v="15"/>
    <s v="соверш."/>
    <x v="9"/>
  </r>
  <r>
    <n v="107"/>
    <d v="2018-07-17T00:00:00"/>
    <x v="106"/>
    <x v="0"/>
    <x v="2"/>
    <x v="3"/>
    <x v="0"/>
    <x v="106"/>
    <s v="107/18-ОиПКММиТП/1"/>
    <x v="0"/>
    <s v="да"/>
    <x v="0"/>
    <d v="1999-04-05T00:00:00"/>
    <x v="0"/>
    <m/>
    <x v="9"/>
    <m/>
    <m/>
    <m/>
    <s v="впервые"/>
    <x v="1"/>
    <m/>
    <n v="2015"/>
    <s v="англ.яз."/>
    <s v="нет"/>
    <s v="нет"/>
    <m/>
    <x v="2"/>
    <s v="да "/>
    <s v="нет"/>
    <s v="оригинал"/>
    <n v="4"/>
    <m/>
    <m/>
    <m/>
    <x v="6"/>
    <x v="33"/>
    <x v="123"/>
    <x v="1"/>
    <n v="14.629999999999999"/>
    <x v="1"/>
    <x v="0"/>
    <x v="4"/>
    <s v="соверш."/>
    <x v="10"/>
  </r>
  <r>
    <n v="108"/>
    <d v="2018-07-09T00:00:00"/>
    <x v="107"/>
    <x v="0"/>
    <x v="3"/>
    <x v="9"/>
    <x v="0"/>
    <x v="107"/>
    <s v="108/18-ХТ эстр./1"/>
    <x v="0"/>
    <s v="да"/>
    <x v="0"/>
    <d v="2002-04-17T00:00:00"/>
    <x v="0"/>
    <m/>
    <x v="33"/>
    <m/>
    <m/>
    <m/>
    <s v="впервые"/>
    <x v="1"/>
    <m/>
    <n v="2018"/>
    <s v="нем.яз."/>
    <s v="нет"/>
    <s v="нет"/>
    <m/>
    <x v="2"/>
    <s v="да "/>
    <s v="да"/>
    <s v="копия"/>
    <n v="4"/>
    <m/>
    <m/>
    <m/>
    <x v="1"/>
    <x v="14"/>
    <x v="124"/>
    <x v="2"/>
    <n v="15.68"/>
    <x v="0"/>
    <x v="1"/>
    <x v="1"/>
    <s v="несовер."/>
    <x v="19"/>
  </r>
  <r>
    <n v="108"/>
    <d v="2018-08-03T00:00:00"/>
    <x v="107"/>
    <x v="0"/>
    <x v="3"/>
    <x v="13"/>
    <x v="1"/>
    <x v="107"/>
    <s v="108/18-ХТ бал./2"/>
    <x v="0"/>
    <s v="нет"/>
    <x v="0"/>
    <d v="2000-09-08T00:00:00"/>
    <x v="0"/>
    <m/>
    <x v="30"/>
    <m/>
    <m/>
    <m/>
    <s v="впервые"/>
    <x v="1"/>
    <m/>
    <n v="2016"/>
    <s v="англ.яз."/>
    <s v="нет"/>
    <s v="нет"/>
    <m/>
    <x v="2"/>
    <s v="да "/>
    <s v="нет"/>
    <s v="нет"/>
    <n v="4"/>
    <m/>
    <m/>
    <m/>
    <x v="0"/>
    <x v="14"/>
    <x v="93"/>
    <x v="7"/>
    <n v="8.85"/>
    <x v="1"/>
    <x v="0"/>
    <x v="3"/>
    <s v="соверш."/>
    <x v="57"/>
  </r>
  <r>
    <n v="109"/>
    <d v="2018-07-06T00:00:00"/>
    <x v="108"/>
    <x v="0"/>
    <x v="2"/>
    <x v="3"/>
    <x v="0"/>
    <x v="108"/>
    <s v="109/18-ОиПКММиТП/1"/>
    <x v="0"/>
    <s v="нет"/>
    <x v="0"/>
    <d v="2000-10-31T00:00:00"/>
    <x v="0"/>
    <m/>
    <x v="7"/>
    <m/>
    <m/>
    <m/>
    <s v="впервые"/>
    <x v="1"/>
    <m/>
    <n v="2016"/>
    <s v="франц.яз."/>
    <s v="нет"/>
    <s v="нет"/>
    <m/>
    <x v="2"/>
    <s v="да "/>
    <s v="да"/>
    <s v="оригинал"/>
    <n v="4"/>
    <m/>
    <m/>
    <m/>
    <x v="0"/>
    <x v="78"/>
    <x v="125"/>
    <x v="7"/>
    <n v="8.64"/>
    <x v="0"/>
    <x v="1"/>
    <x v="3"/>
    <s v="соверш."/>
    <x v="10"/>
  </r>
  <r>
    <n v="109"/>
    <d v="2018-07-05T00:00:00"/>
    <x v="108"/>
    <x v="0"/>
    <x v="2"/>
    <x v="2"/>
    <x v="1"/>
    <x v="108"/>
    <s v="109/18-ОКДД/2"/>
    <x v="0"/>
    <s v="нет"/>
    <x v="1"/>
    <d v="2002-04-22T00:00:00"/>
    <x v="0"/>
    <m/>
    <x v="5"/>
    <m/>
    <m/>
    <m/>
    <s v="впервые"/>
    <x v="1"/>
    <m/>
    <n v="2018"/>
    <s v="англ.яз."/>
    <s v="нет"/>
    <s v="нет"/>
    <m/>
    <x v="3"/>
    <s v="да "/>
    <s v="нет"/>
    <s v="оригинал"/>
    <n v="4"/>
    <m/>
    <m/>
    <m/>
    <x v="4"/>
    <x v="79"/>
    <x v="91"/>
    <x v="10"/>
    <n v="15.6"/>
    <x v="0"/>
    <x v="1"/>
    <x v="1"/>
    <s v="несовер."/>
    <x v="36"/>
  </r>
  <r>
    <n v="110"/>
    <d v="2018-07-05T00:00:00"/>
    <x v="109"/>
    <x v="1"/>
    <x v="2"/>
    <x v="2"/>
    <x v="0"/>
    <x v="109"/>
    <s v="110/18-ОКДД/1"/>
    <x v="0"/>
    <s v="нет"/>
    <x v="0"/>
    <d v="2002-10-24T00:00:00"/>
    <x v="0"/>
    <m/>
    <x v="35"/>
    <m/>
    <m/>
    <m/>
    <s v="впервые"/>
    <x v="1"/>
    <m/>
    <n v="2018"/>
    <s v="англ.яз."/>
    <s v="нет"/>
    <s v="нет"/>
    <m/>
    <x v="2"/>
    <s v="да "/>
    <s v="да"/>
    <s v="оригинал"/>
    <n v="4"/>
    <m/>
    <m/>
    <m/>
    <x v="5"/>
    <x v="63"/>
    <x v="87"/>
    <x v="9"/>
    <n v="15.32"/>
    <x v="0"/>
    <x v="1"/>
    <x v="1"/>
    <s v="несовер."/>
    <x v="5"/>
  </r>
  <r>
    <n v="110"/>
    <d v="2018-07-02T00:00:00"/>
    <x v="109"/>
    <x v="0"/>
    <x v="0"/>
    <x v="7"/>
    <x v="1"/>
    <x v="109"/>
    <s v="110/18-ИЭО/2"/>
    <x v="0"/>
    <s v="нет"/>
    <x v="0"/>
    <d v="1999-09-23T00:00:00"/>
    <x v="0"/>
    <m/>
    <x v="7"/>
    <m/>
    <m/>
    <m/>
    <s v="впервые"/>
    <x v="1"/>
    <m/>
    <n v="2015"/>
    <s v="нем.яз."/>
    <s v="нет"/>
    <s v="нет"/>
    <m/>
    <x v="2"/>
    <s v="да "/>
    <s v="нет"/>
    <s v="оригинал"/>
    <n v="4"/>
    <m/>
    <m/>
    <m/>
    <x v="0"/>
    <x v="39"/>
    <x v="126"/>
    <x v="7"/>
    <n v="8.61"/>
    <x v="1"/>
    <x v="0"/>
    <x v="4"/>
    <s v="соверш."/>
    <x v="47"/>
  </r>
  <r>
    <n v="111"/>
    <d v="2018-06-28T00:00:00"/>
    <x v="110"/>
    <x v="0"/>
    <x v="3"/>
    <x v="11"/>
    <x v="0"/>
    <x v="110"/>
    <s v="111/18-ХТ нар./1"/>
    <x v="0"/>
    <s v="нет"/>
    <x v="1"/>
    <d v="2003-03-21T00:00:00"/>
    <x v="0"/>
    <m/>
    <x v="13"/>
    <m/>
    <m/>
    <m/>
    <s v="впервые"/>
    <x v="1"/>
    <m/>
    <n v="2018"/>
    <s v="англ.яз."/>
    <s v="нет"/>
    <s v="нет"/>
    <m/>
    <x v="2"/>
    <s v="да "/>
    <s v="нет"/>
    <s v="оригинал"/>
    <n v="6"/>
    <m/>
    <m/>
    <m/>
    <x v="0"/>
    <x v="18"/>
    <x v="70"/>
    <x v="7"/>
    <n v="8.83"/>
    <x v="1"/>
    <x v="0"/>
    <x v="10"/>
    <s v="несовер."/>
    <x v="64"/>
  </r>
  <r>
    <n v="111"/>
    <d v="2018-07-11T00:00:00"/>
    <x v="110"/>
    <x v="0"/>
    <x v="3"/>
    <x v="9"/>
    <x v="1"/>
    <x v="110"/>
    <s v="111/18-ХТ эстр./2"/>
    <x v="0"/>
    <s v="нет"/>
    <x v="0"/>
    <d v="2002-06-16T00:00:00"/>
    <x v="0"/>
    <m/>
    <x v="0"/>
    <m/>
    <m/>
    <m/>
    <s v="впервые"/>
    <x v="1"/>
    <m/>
    <n v="2018"/>
    <s v="англ.яз."/>
    <s v="нет"/>
    <s v="нет"/>
    <m/>
    <x v="3"/>
    <s v="да "/>
    <s v="да"/>
    <s v="нет"/>
    <n v="4"/>
    <m/>
    <m/>
    <m/>
    <x v="7"/>
    <x v="75"/>
    <x v="112"/>
    <x v="4"/>
    <n v="14.879999999999999"/>
    <x v="1"/>
    <x v="0"/>
    <x v="1"/>
    <s v="несовер."/>
    <x v="65"/>
  </r>
  <r>
    <n v="112"/>
    <d v="2018-07-04T00:00:00"/>
    <x v="111"/>
    <x v="0"/>
    <x v="6"/>
    <x v="8"/>
    <x v="0"/>
    <x v="111"/>
    <s v="112/18-ХОД/1"/>
    <x v="0"/>
    <s v="нет"/>
    <x v="0"/>
    <d v="2001-11-30T00:00:00"/>
    <x v="0"/>
    <m/>
    <x v="4"/>
    <m/>
    <m/>
    <m/>
    <s v="впервые"/>
    <x v="1"/>
    <m/>
    <n v="2018"/>
    <s v="нем.яз."/>
    <s v="нет"/>
    <s v="да"/>
    <m/>
    <x v="3"/>
    <s v="да "/>
    <s v="да"/>
    <s v="оригинал"/>
    <n v="4"/>
    <m/>
    <m/>
    <m/>
    <x v="1"/>
    <x v="80"/>
    <x v="127"/>
    <x v="0"/>
    <n v="14.83"/>
    <x v="0"/>
    <x v="1"/>
    <x v="2"/>
    <s v="соверш."/>
    <x v="16"/>
  </r>
  <r>
    <n v="112"/>
    <d v="2018-07-20T00:00:00"/>
    <x v="111"/>
    <x v="0"/>
    <x v="7"/>
    <x v="10"/>
    <x v="1"/>
    <x v="111"/>
    <s v="112/18-ТДЖ/2"/>
    <x v="0"/>
    <s v="да"/>
    <x v="0"/>
    <d v="2000-11-13T00:00:00"/>
    <x v="0"/>
    <m/>
    <x v="1"/>
    <m/>
    <m/>
    <m/>
    <s v="впервые"/>
    <x v="0"/>
    <m/>
    <n v="2018"/>
    <s v="англ.яз."/>
    <s v="нет"/>
    <s v="нет"/>
    <m/>
    <x v="1"/>
    <s v="да "/>
    <s v="да"/>
    <s v="копия"/>
    <n v="4"/>
    <m/>
    <m/>
    <m/>
    <x v="0"/>
    <x v="39"/>
    <x v="126"/>
    <x v="7"/>
    <n v="8.61"/>
    <x v="1"/>
    <x v="0"/>
    <x v="3"/>
    <s v="соверш."/>
    <x v="66"/>
  </r>
  <r>
    <n v="113"/>
    <d v="2018-06-29T00:00:00"/>
    <x v="112"/>
    <x v="0"/>
    <x v="3"/>
    <x v="9"/>
    <x v="0"/>
    <x v="112"/>
    <s v="113/18-ХТ эстр./1"/>
    <x v="0"/>
    <s v="нет"/>
    <x v="0"/>
    <d v="2002-07-23T00:00:00"/>
    <x v="0"/>
    <m/>
    <x v="7"/>
    <m/>
    <m/>
    <m/>
    <s v="впервые"/>
    <x v="1"/>
    <m/>
    <n v="2018"/>
    <s v="франц.яз."/>
    <s v="нет"/>
    <s v="нет"/>
    <m/>
    <x v="1"/>
    <s v="да "/>
    <s v="да"/>
    <s v="оригинал"/>
    <n v="4"/>
    <m/>
    <m/>
    <m/>
    <x v="1"/>
    <x v="77"/>
    <x v="115"/>
    <x v="9"/>
    <n v="14.54"/>
    <x v="1"/>
    <x v="0"/>
    <x v="1"/>
    <s v="несовер."/>
    <x v="25"/>
  </r>
  <r>
    <n v="113"/>
    <d v="2018-07-04T00:00:00"/>
    <x v="112"/>
    <x v="0"/>
    <x v="3"/>
    <x v="13"/>
    <x v="1"/>
    <x v="112"/>
    <s v="113/18-ХТ бал./2"/>
    <x v="0"/>
    <s v="нет"/>
    <x v="0"/>
    <d v="2002-07-09T00:00:00"/>
    <x v="0"/>
    <m/>
    <x v="7"/>
    <m/>
    <m/>
    <m/>
    <s v="впервые"/>
    <x v="1"/>
    <m/>
    <n v="2018"/>
    <s v="англ.яз."/>
    <s v="нет"/>
    <s v="нет"/>
    <m/>
    <x v="2"/>
    <s v="нет"/>
    <s v="да"/>
    <s v="оригинал"/>
    <n v="4"/>
    <m/>
    <m/>
    <m/>
    <x v="1"/>
    <x v="81"/>
    <x v="128"/>
    <x v="2"/>
    <n v="15.540000000000001"/>
    <x v="0"/>
    <x v="1"/>
    <x v="1"/>
    <s v="несовер."/>
    <x v="57"/>
  </r>
  <r>
    <n v="114"/>
    <d v="2018-07-20T00:00:00"/>
    <x v="113"/>
    <x v="0"/>
    <x v="2"/>
    <x v="2"/>
    <x v="0"/>
    <x v="113"/>
    <s v="114/18-ОКДД/1"/>
    <x v="0"/>
    <s v="нет"/>
    <x v="0"/>
    <d v="1999-11-01T00:00:00"/>
    <x v="0"/>
    <m/>
    <x v="0"/>
    <m/>
    <m/>
    <m/>
    <s v="впервые"/>
    <x v="1"/>
    <m/>
    <n v="2016"/>
    <s v="нем.яз."/>
    <s v="с отличием"/>
    <s v="да"/>
    <m/>
    <x v="3"/>
    <s v="да "/>
    <s v="да"/>
    <s v="оригинал"/>
    <n v="4"/>
    <m/>
    <m/>
    <m/>
    <x v="6"/>
    <x v="1"/>
    <x v="129"/>
    <x v="1"/>
    <n v="15"/>
    <x v="0"/>
    <x v="1"/>
    <x v="4"/>
    <s v="соверш."/>
    <x v="6"/>
  </r>
  <r>
    <n v="114"/>
    <d v="2018-06-20T00:00:00"/>
    <x v="113"/>
    <x v="0"/>
    <x v="5"/>
    <x v="6"/>
    <x v="1"/>
    <x v="113"/>
    <s v="114/18-АДТиК/2"/>
    <x v="0"/>
    <s v="да"/>
    <x v="0"/>
    <d v="2001-05-17T00:00:00"/>
    <x v="0"/>
    <m/>
    <x v="11"/>
    <m/>
    <m/>
    <m/>
    <s v="впервые"/>
    <x v="1"/>
    <m/>
    <n v="2017"/>
    <s v="англ.яз."/>
    <s v="нет"/>
    <s v="нет"/>
    <m/>
    <x v="3"/>
    <s v="да "/>
    <s v="да"/>
    <s v="оригинал"/>
    <n v="4"/>
    <m/>
    <m/>
    <m/>
    <x v="6"/>
    <x v="41"/>
    <x v="130"/>
    <x v="2"/>
    <n v="13.770000000000001"/>
    <x v="1"/>
    <x v="0"/>
    <x v="2"/>
    <s v="соверш."/>
    <x v="34"/>
  </r>
  <r>
    <n v="114"/>
    <d v="2018-07-02T00:00:00"/>
    <x v="113"/>
    <x v="0"/>
    <x v="2"/>
    <x v="3"/>
    <x v="2"/>
    <x v="113"/>
    <s v="114/18-ОиПКММиТП/3"/>
    <x v="0"/>
    <s v="да"/>
    <x v="0"/>
    <d v="2002-06-04T00:00:00"/>
    <x v="0"/>
    <m/>
    <x v="4"/>
    <m/>
    <m/>
    <m/>
    <s v="впервые"/>
    <x v="1"/>
    <m/>
    <n v="2018"/>
    <s v="англ.яз."/>
    <s v="нет"/>
    <s v="нет"/>
    <m/>
    <x v="3"/>
    <s v="да "/>
    <s v="нет"/>
    <s v="оригинал"/>
    <n v="4"/>
    <m/>
    <m/>
    <m/>
    <x v="8"/>
    <x v="46"/>
    <x v="131"/>
    <x v="1"/>
    <n v="13.75"/>
    <x v="1"/>
    <x v="0"/>
    <x v="1"/>
    <s v="несовер."/>
    <x v="20"/>
  </r>
  <r>
    <n v="115"/>
    <d v="2018-06-20T00:00:00"/>
    <x v="114"/>
    <x v="0"/>
    <x v="6"/>
    <x v="8"/>
    <x v="0"/>
    <x v="114"/>
    <s v="115/18-ХОД/1"/>
    <x v="0"/>
    <s v="да"/>
    <x v="0"/>
    <d v="1997-12-02T00:00:00"/>
    <x v="0"/>
    <m/>
    <x v="10"/>
    <m/>
    <m/>
    <m/>
    <s v="впервые"/>
    <x v="1"/>
    <m/>
    <n v="2014"/>
    <s v="англ.яз."/>
    <s v="нет"/>
    <s v="нет"/>
    <m/>
    <x v="2"/>
    <s v="да "/>
    <s v="нет"/>
    <s v="оригинал"/>
    <n v="4"/>
    <m/>
    <m/>
    <m/>
    <x v="6"/>
    <x v="14"/>
    <x v="90"/>
    <x v="2"/>
    <n v="13.68"/>
    <x v="1"/>
    <x v="0"/>
    <x v="8"/>
    <s v="соверш."/>
    <x v="59"/>
  </r>
  <r>
    <n v="116"/>
    <d v="2018-07-03T00:00:00"/>
    <x v="115"/>
    <x v="0"/>
    <x v="2"/>
    <x v="3"/>
    <x v="0"/>
    <x v="115"/>
    <s v="116/18-ОиПКММиТП/1"/>
    <x v="0"/>
    <s v="нет"/>
    <x v="0"/>
    <d v="2002-04-09T00:00:00"/>
    <x v="0"/>
    <m/>
    <x v="7"/>
    <m/>
    <m/>
    <m/>
    <s v="впервые"/>
    <x v="1"/>
    <m/>
    <n v="2018"/>
    <s v="англ.яз."/>
    <s v="нет"/>
    <s v="нет"/>
    <m/>
    <x v="2"/>
    <s v="да "/>
    <s v="нет"/>
    <s v="оригинал"/>
    <n v="4"/>
    <m/>
    <m/>
    <m/>
    <x v="0"/>
    <x v="73"/>
    <x v="132"/>
    <x v="7"/>
    <n v="8.6"/>
    <x v="1"/>
    <x v="0"/>
    <x v="1"/>
    <s v="несовер."/>
    <x v="10"/>
  </r>
  <r>
    <n v="116"/>
    <d v="2018-07-09T00:00:00"/>
    <x v="115"/>
    <x v="0"/>
    <x v="2"/>
    <x v="2"/>
    <x v="1"/>
    <x v="115"/>
    <s v="116/18-ОКДД/2"/>
    <x v="0"/>
    <s v="да"/>
    <x v="0"/>
    <d v="2002-09-21T00:00:00"/>
    <x v="0"/>
    <m/>
    <x v="4"/>
    <m/>
    <m/>
    <m/>
    <s v="впервые"/>
    <x v="1"/>
    <m/>
    <n v="2018"/>
    <s v="нем.яз."/>
    <s v="нет"/>
    <s v="нет"/>
    <m/>
    <x v="3"/>
    <s v="да "/>
    <s v="нет"/>
    <s v="оригинал"/>
    <n v="4"/>
    <m/>
    <m/>
    <m/>
    <x v="8"/>
    <x v="54"/>
    <x v="133"/>
    <x v="1"/>
    <n v="13.68"/>
    <x v="1"/>
    <x v="0"/>
    <x v="1"/>
    <s v="несовер."/>
    <x v="36"/>
  </r>
  <r>
    <n v="117"/>
    <d v="2018-07-04T00:00:00"/>
    <x v="116"/>
    <x v="0"/>
    <x v="5"/>
    <x v="6"/>
    <x v="0"/>
    <x v="116"/>
    <s v="117/18-АДТиК/1"/>
    <x v="0"/>
    <s v="нет"/>
    <x v="0"/>
    <d v="1983-07-25T00:00:00"/>
    <x v="0"/>
    <m/>
    <x v="18"/>
    <m/>
    <m/>
    <m/>
    <s v="впервые"/>
    <x v="0"/>
    <m/>
    <n v="2000"/>
    <s v="англ.яз."/>
    <s v="нет"/>
    <s v="нет"/>
    <m/>
    <x v="2"/>
    <s v="да "/>
    <s v="нет"/>
    <s v="нет"/>
    <n v="4"/>
    <m/>
    <m/>
    <m/>
    <x v="0"/>
    <x v="26"/>
    <x v="29"/>
    <x v="1"/>
    <n v="9.3000000000000007"/>
    <x v="1"/>
    <x v="0"/>
    <x v="12"/>
    <s v="соверш."/>
    <x v="8"/>
  </r>
  <r>
    <n v="117"/>
    <d v="2018-07-09T00:00:00"/>
    <x v="116"/>
    <x v="0"/>
    <x v="3"/>
    <x v="4"/>
    <x v="1"/>
    <x v="116"/>
    <s v="117/18-ТТ/2"/>
    <x v="0"/>
    <s v="нет"/>
    <x v="0"/>
    <d v="2000-05-27T00:00:00"/>
    <x v="0"/>
    <m/>
    <x v="7"/>
    <m/>
    <m/>
    <m/>
    <s v="впервые"/>
    <x v="1"/>
    <m/>
    <n v="2018"/>
    <s v="англ.яз."/>
    <s v="нет"/>
    <s v="да"/>
    <m/>
    <x v="2"/>
    <s v="да "/>
    <s v="нет"/>
    <s v="оригинал"/>
    <n v="4"/>
    <m/>
    <m/>
    <m/>
    <x v="6"/>
    <x v="19"/>
    <x v="134"/>
    <x v="4"/>
    <n v="14.08"/>
    <x v="1"/>
    <x v="0"/>
    <x v="3"/>
    <s v="соверш."/>
    <x v="9"/>
  </r>
  <r>
    <n v="118"/>
    <d v="2018-07-05T00:00:00"/>
    <x v="117"/>
    <x v="0"/>
    <x v="2"/>
    <x v="3"/>
    <x v="0"/>
    <x v="117"/>
    <s v="118/18-ОиПКММиТП/1"/>
    <x v="0"/>
    <s v="нет"/>
    <x v="0"/>
    <d v="2002-12-31T00:00:00"/>
    <x v="0"/>
    <m/>
    <x v="7"/>
    <m/>
    <m/>
    <m/>
    <s v="впервые"/>
    <x v="1"/>
    <m/>
    <n v="2018"/>
    <s v="англ.яз."/>
    <s v="нет"/>
    <s v="нет"/>
    <m/>
    <x v="2"/>
    <s v="да "/>
    <s v="да"/>
    <s v="оригинал"/>
    <n v="4"/>
    <m/>
    <m/>
    <m/>
    <x v="5"/>
    <x v="82"/>
    <x v="135"/>
    <x v="9"/>
    <n v="15.21"/>
    <x v="0"/>
    <x v="1"/>
    <x v="1"/>
    <s v="несовер."/>
    <x v="10"/>
  </r>
  <r>
    <n v="118"/>
    <d v="2018-07-20T00:00:00"/>
    <x v="117"/>
    <x v="0"/>
    <x v="2"/>
    <x v="2"/>
    <x v="1"/>
    <x v="117"/>
    <s v="118/18-ОКДД/2"/>
    <x v="0"/>
    <s v="нет"/>
    <x v="0"/>
    <d v="2000-02-13T00:00:00"/>
    <x v="0"/>
    <m/>
    <x v="0"/>
    <m/>
    <m/>
    <m/>
    <s v="впервые"/>
    <x v="0"/>
    <m/>
    <n v="2018"/>
    <s v="англ.яз."/>
    <s v="нет"/>
    <s v="нет"/>
    <m/>
    <x v="1"/>
    <s v="да "/>
    <s v="да"/>
    <s v="копия"/>
    <n v="4"/>
    <m/>
    <m/>
    <m/>
    <x v="8"/>
    <x v="64"/>
    <x v="136"/>
    <x v="1"/>
    <n v="13.64"/>
    <x v="1"/>
    <x v="0"/>
    <x v="3"/>
    <s v="соверш."/>
    <x v="67"/>
  </r>
  <r>
    <n v="119"/>
    <d v="2018-07-19T00:00:00"/>
    <x v="118"/>
    <x v="0"/>
    <x v="5"/>
    <x v="6"/>
    <x v="0"/>
    <x v="118"/>
    <s v="119/18-АДТиК/1"/>
    <x v="0"/>
    <s v="да"/>
    <x v="0"/>
    <d v="1996-10-09T00:00:00"/>
    <x v="0"/>
    <m/>
    <x v="9"/>
    <m/>
    <m/>
    <m/>
    <s v="впервые"/>
    <x v="1"/>
    <m/>
    <n v="2014"/>
    <s v="англ.яз."/>
    <s v="с отличием"/>
    <s v="нет"/>
    <m/>
    <x v="3"/>
    <s v="да "/>
    <s v="нет"/>
    <s v="оригинал"/>
    <n v="4"/>
    <m/>
    <m/>
    <m/>
    <x v="8"/>
    <x v="1"/>
    <x v="137"/>
    <x v="1"/>
    <n v="14"/>
    <x v="1"/>
    <x v="0"/>
    <x v="21"/>
    <s v="соверш."/>
    <x v="39"/>
  </r>
  <r>
    <n v="119"/>
    <d v="2018-07-11T00:00:00"/>
    <x v="118"/>
    <x v="0"/>
    <x v="3"/>
    <x v="4"/>
    <x v="1"/>
    <x v="118"/>
    <s v="119/18-ТТ/2"/>
    <x v="0"/>
    <s v="да"/>
    <x v="0"/>
    <d v="2002-07-17T00:00:00"/>
    <x v="0"/>
    <m/>
    <x v="9"/>
    <m/>
    <m/>
    <m/>
    <s v="впервые"/>
    <x v="1"/>
    <m/>
    <n v="2018"/>
    <s v="англ.яз."/>
    <s v="нет"/>
    <s v="нет"/>
    <m/>
    <x v="2"/>
    <s v="да "/>
    <s v="нет"/>
    <s v="оригинал"/>
    <n v="5"/>
    <m/>
    <m/>
    <m/>
    <x v="0"/>
    <x v="2"/>
    <x v="138"/>
    <x v="7"/>
    <n v="8.77"/>
    <x v="0"/>
    <x v="1"/>
    <x v="1"/>
    <s v="несовер."/>
    <x v="9"/>
  </r>
  <r>
    <n v="120"/>
    <d v="2018-07-10T00:00:00"/>
    <x v="119"/>
    <x v="0"/>
    <x v="3"/>
    <x v="13"/>
    <x v="0"/>
    <x v="119"/>
    <s v="120/18-ХТ бал./1"/>
    <x v="0"/>
    <s v="да"/>
    <x v="0"/>
    <d v="2000-09-07T00:00:00"/>
    <x v="0"/>
    <m/>
    <x v="4"/>
    <m/>
    <m/>
    <m/>
    <s v="впервые"/>
    <x v="0"/>
    <m/>
    <n v="2018"/>
    <s v="англ.яз."/>
    <s v="нет"/>
    <s v="нет"/>
    <m/>
    <x v="2"/>
    <s v="да "/>
    <s v="нет"/>
    <s v="оригинал"/>
    <n v="4"/>
    <m/>
    <m/>
    <m/>
    <x v="6"/>
    <x v="18"/>
    <x v="139"/>
    <x v="4"/>
    <n v="13.99"/>
    <x v="1"/>
    <x v="0"/>
    <x v="3"/>
    <s v="соверш."/>
    <x v="55"/>
  </r>
  <r>
    <n v="120"/>
    <d v="2018-07-04T00:00:00"/>
    <x v="119"/>
    <x v="0"/>
    <x v="3"/>
    <x v="9"/>
    <x v="1"/>
    <x v="119"/>
    <s v="120/18-ХТ эстр./2"/>
    <x v="0"/>
    <s v="нет"/>
    <x v="0"/>
    <d v="2002-06-15T00:00:00"/>
    <x v="0"/>
    <m/>
    <x v="7"/>
    <m/>
    <m/>
    <m/>
    <s v="впервые"/>
    <x v="1"/>
    <m/>
    <n v="2018"/>
    <s v="англ.яз."/>
    <s v="нет"/>
    <s v="нет"/>
    <m/>
    <x v="2"/>
    <s v="да "/>
    <s v="нет"/>
    <s v="оригинал"/>
    <n v="4"/>
    <m/>
    <m/>
    <m/>
    <x v="6"/>
    <x v="7"/>
    <x v="140"/>
    <x v="4"/>
    <n v="14.23"/>
    <x v="1"/>
    <x v="0"/>
    <x v="1"/>
    <s v="несовер."/>
    <x v="31"/>
  </r>
  <r>
    <n v="120"/>
    <d v="2018-07-04T00:00:00"/>
    <x v="119"/>
    <x v="0"/>
    <x v="3"/>
    <x v="11"/>
    <x v="2"/>
    <x v="119"/>
    <s v="120/18-ХТ нар./3"/>
    <x v="0"/>
    <s v="да"/>
    <x v="0"/>
    <d v="1974-02-26T00:00:00"/>
    <x v="0"/>
    <m/>
    <x v="36"/>
    <m/>
    <m/>
    <m/>
    <s v="впервые"/>
    <x v="0"/>
    <m/>
    <n v="1991"/>
    <s v="нем.яз."/>
    <s v="нет"/>
    <s v="нет"/>
    <m/>
    <x v="2"/>
    <s v="да "/>
    <s v="нет"/>
    <s v="нет"/>
    <n v="4"/>
    <m/>
    <m/>
    <m/>
    <x v="0"/>
    <x v="62"/>
    <x v="141"/>
    <x v="1"/>
    <n v="9.26"/>
    <x v="1"/>
    <x v="0"/>
    <x v="25"/>
    <s v="соверш."/>
    <x v="56"/>
  </r>
  <r>
    <n v="121"/>
    <d v="2018-07-04T00:00:00"/>
    <x v="120"/>
    <x v="0"/>
    <x v="3"/>
    <x v="9"/>
    <x v="0"/>
    <x v="120"/>
    <s v="121/18-ХТ эстр./1"/>
    <x v="0"/>
    <s v="да"/>
    <x v="0"/>
    <d v="1974-02-26T00:00:00"/>
    <x v="0"/>
    <m/>
    <x v="36"/>
    <m/>
    <m/>
    <m/>
    <s v="впервые"/>
    <x v="0"/>
    <m/>
    <n v="1991"/>
    <s v="нем.яз."/>
    <s v="нет"/>
    <s v="нет"/>
    <m/>
    <x v="2"/>
    <s v="да "/>
    <s v="нет"/>
    <s v="нет"/>
    <n v="4"/>
    <m/>
    <m/>
    <m/>
    <x v="0"/>
    <x v="62"/>
    <x v="141"/>
    <x v="1"/>
    <n v="9.26"/>
    <x v="1"/>
    <x v="0"/>
    <x v="25"/>
    <s v="соверш."/>
    <x v="19"/>
  </r>
  <r>
    <n v="121"/>
    <d v="2018-07-09T00:00:00"/>
    <x v="120"/>
    <x v="0"/>
    <x v="2"/>
    <x v="2"/>
    <x v="1"/>
    <x v="120"/>
    <s v="121/18-ОКДД/2"/>
    <x v="0"/>
    <s v="да"/>
    <x v="0"/>
    <d v="2003-01-09T00:00:00"/>
    <x v="0"/>
    <m/>
    <x v="18"/>
    <m/>
    <m/>
    <m/>
    <s v="впервые"/>
    <x v="1"/>
    <m/>
    <n v="2018"/>
    <s v="англ.яз."/>
    <s v="нет"/>
    <s v="нет"/>
    <m/>
    <x v="1"/>
    <s v="да "/>
    <s v="да"/>
    <s v="копия"/>
    <n v="4"/>
    <m/>
    <m/>
    <m/>
    <x v="0"/>
    <x v="70"/>
    <x v="104"/>
    <x v="7"/>
    <n v="8.75"/>
    <x v="1"/>
    <x v="0"/>
    <x v="10"/>
    <s v="несовер."/>
    <x v="67"/>
  </r>
  <r>
    <n v="121"/>
    <d v="2018-07-04T00:00:00"/>
    <x v="120"/>
    <x v="2"/>
    <x v="8"/>
    <x v="12"/>
    <x v="2"/>
    <x v="120"/>
    <s v="121/18-ХТ/3"/>
    <x v="0"/>
    <s v="нет"/>
    <x v="0"/>
    <d v="1999-07-12T00:00:00"/>
    <x v="0"/>
    <m/>
    <x v="7"/>
    <m/>
    <m/>
    <m/>
    <s v="впервые"/>
    <x v="1"/>
    <m/>
    <n v="2018"/>
    <s v="нем.яз."/>
    <s v="нет"/>
    <s v="нет"/>
    <m/>
    <x v="2"/>
    <s v="да "/>
    <s v="нет"/>
    <s v="копия"/>
    <n v="4"/>
    <m/>
    <m/>
    <m/>
    <x v="0"/>
    <x v="73"/>
    <x v="132"/>
    <x v="7"/>
    <n v="8.6"/>
    <x v="1"/>
    <x v="0"/>
    <x v="4"/>
    <s v="соверш."/>
    <x v="68"/>
  </r>
  <r>
    <n v="122"/>
    <d v="2018-07-04T00:00:00"/>
    <x v="121"/>
    <x v="1"/>
    <x v="2"/>
    <x v="3"/>
    <x v="1"/>
    <x v="121"/>
    <s v="122/18-ОиПКММиТП/2"/>
    <x v="0"/>
    <s v="нет"/>
    <x v="0"/>
    <d v="2001-11-30T00:00:00"/>
    <x v="0"/>
    <m/>
    <x v="4"/>
    <m/>
    <m/>
    <m/>
    <s v="впервые"/>
    <x v="1"/>
    <m/>
    <n v="2018"/>
    <s v="нем.яз."/>
    <s v="нет"/>
    <s v="да"/>
    <m/>
    <x v="3"/>
    <s v="да "/>
    <s v="да"/>
    <s v="оригинал"/>
    <n v="4"/>
    <m/>
    <m/>
    <m/>
    <x v="1"/>
    <x v="80"/>
    <x v="127"/>
    <x v="0"/>
    <n v="14.83"/>
    <x v="1"/>
    <x v="0"/>
    <x v="2"/>
    <s v="соверш."/>
    <x v="23"/>
  </r>
  <r>
    <n v="122"/>
    <d v="2018-07-02T00:00:00"/>
    <x v="121"/>
    <x v="1"/>
    <x v="2"/>
    <x v="2"/>
    <x v="0"/>
    <x v="121"/>
    <s v="122/18-ОКДД/1"/>
    <x v="0"/>
    <s v="нет"/>
    <x v="0"/>
    <d v="2002-11-06T00:00:00"/>
    <x v="0"/>
    <m/>
    <x v="7"/>
    <m/>
    <m/>
    <m/>
    <s v="впервые"/>
    <x v="1"/>
    <m/>
    <n v="2018"/>
    <s v="англ.яз."/>
    <s v="нет"/>
    <s v="да"/>
    <m/>
    <x v="3"/>
    <s v="да "/>
    <s v="да"/>
    <s v="копия"/>
    <n v="4"/>
    <m/>
    <m/>
    <m/>
    <x v="6"/>
    <x v="62"/>
    <x v="142"/>
    <x v="2"/>
    <n v="13.59"/>
    <x v="1"/>
    <x v="0"/>
    <x v="1"/>
    <s v="несовер."/>
    <x v="6"/>
  </r>
  <r>
    <n v="123"/>
    <d v="2018-07-24T00:00:00"/>
    <x v="122"/>
    <x v="0"/>
    <x v="2"/>
    <x v="2"/>
    <x v="0"/>
    <x v="122"/>
    <s v="123/18-ОКДД/1"/>
    <x v="0"/>
    <s v="нет"/>
    <x v="1"/>
    <d v="1999-04-05T00:00:00"/>
    <x v="0"/>
    <m/>
    <x v="7"/>
    <m/>
    <m/>
    <m/>
    <s v="впервые"/>
    <x v="1"/>
    <m/>
    <n v="2015"/>
    <s v="англ.яз."/>
    <s v="нет"/>
    <s v="нет"/>
    <m/>
    <x v="2"/>
    <s v="да "/>
    <s v="нет"/>
    <s v="оригинал"/>
    <n v="4"/>
    <m/>
    <m/>
    <m/>
    <x v="7"/>
    <x v="83"/>
    <x v="143"/>
    <x v="9"/>
    <n v="13.24"/>
    <x v="1"/>
    <x v="0"/>
    <x v="4"/>
    <s v="соверш."/>
    <x v="5"/>
  </r>
  <r>
    <n v="123"/>
    <d v="2018-07-24T00:00:00"/>
    <x v="122"/>
    <x v="0"/>
    <x v="2"/>
    <x v="3"/>
    <x v="1"/>
    <x v="122"/>
    <s v="123/18-ОиПКММиТП/2"/>
    <x v="0"/>
    <s v="нет"/>
    <x v="1"/>
    <d v="1999-04-05T00:00:00"/>
    <x v="0"/>
    <m/>
    <x v="7"/>
    <m/>
    <m/>
    <m/>
    <s v="впервые"/>
    <x v="1"/>
    <m/>
    <n v="2015"/>
    <s v="англ.яз."/>
    <s v="нет"/>
    <s v="нет"/>
    <m/>
    <x v="3"/>
    <s v="да "/>
    <s v="нет"/>
    <s v="оригинал"/>
    <n v="4"/>
    <m/>
    <m/>
    <m/>
    <x v="7"/>
    <x v="83"/>
    <x v="143"/>
    <x v="9"/>
    <n v="13.24"/>
    <x v="0"/>
    <x v="1"/>
    <x v="4"/>
    <s v="соверш."/>
    <x v="23"/>
  </r>
  <r>
    <n v="123"/>
    <d v="2018-07-02T00:00:00"/>
    <x v="122"/>
    <x v="0"/>
    <x v="3"/>
    <x v="9"/>
    <x v="2"/>
    <x v="122"/>
    <s v="123/18-ХТ эстр./3"/>
    <x v="0"/>
    <s v="да"/>
    <x v="0"/>
    <d v="2002-12-27T00:00:00"/>
    <x v="0"/>
    <m/>
    <x v="15"/>
    <m/>
    <m/>
    <m/>
    <s v="впервые"/>
    <x v="1"/>
    <m/>
    <n v="2018"/>
    <s v="англ.яз."/>
    <s v="нет"/>
    <s v="да"/>
    <m/>
    <x v="2"/>
    <s v="да "/>
    <s v="да"/>
    <s v="оригинал"/>
    <n v="4"/>
    <m/>
    <m/>
    <m/>
    <x v="7"/>
    <x v="23"/>
    <x v="129"/>
    <x v="2"/>
    <n v="14.33"/>
    <x v="0"/>
    <x v="1"/>
    <x v="1"/>
    <s v="несовер."/>
    <x v="69"/>
  </r>
  <r>
    <n v="124"/>
    <d v="2018-08-09T00:00:00"/>
    <x v="123"/>
    <x v="0"/>
    <x v="7"/>
    <x v="10"/>
    <x v="0"/>
    <x v="123"/>
    <s v="124/18-ТДЖ/1"/>
    <x v="0"/>
    <s v="да"/>
    <x v="0"/>
    <d v="2000-12-01T00:00:00"/>
    <x v="1"/>
    <m/>
    <x v="2"/>
    <m/>
    <m/>
    <m/>
    <s v="впервые"/>
    <x v="0"/>
    <m/>
    <n v="2018"/>
    <s v="англ.яз."/>
    <s v="нет"/>
    <s v="да"/>
    <m/>
    <x v="1"/>
    <s v="да "/>
    <s v="да"/>
    <s v="копия"/>
    <n v="4"/>
    <m/>
    <m/>
    <m/>
    <x v="8"/>
    <x v="75"/>
    <x v="144"/>
    <x v="2"/>
    <n v="12.549999999999999"/>
    <x v="1"/>
    <x v="0"/>
    <x v="3"/>
    <s v="соверш."/>
    <x v="24"/>
  </r>
  <r>
    <n v="125"/>
    <d v="2018-06-26T00:00:00"/>
    <x v="124"/>
    <x v="0"/>
    <x v="0"/>
    <x v="0"/>
    <x v="0"/>
    <x v="124"/>
    <s v="125/18-ЭП/1"/>
    <x v="0"/>
    <s v="да"/>
    <x v="0"/>
    <d v="2000-04-18T00:00:00"/>
    <x v="0"/>
    <m/>
    <x v="28"/>
    <m/>
    <m/>
    <m/>
    <s v="впервые"/>
    <x v="0"/>
    <m/>
    <n v="2018"/>
    <s v="англ.яз."/>
    <s v="нет"/>
    <s v="нет"/>
    <m/>
    <x v="1"/>
    <s v="да "/>
    <s v="да"/>
    <s v="нет"/>
    <n v="4"/>
    <m/>
    <m/>
    <m/>
    <x v="0"/>
    <x v="84"/>
    <x v="145"/>
    <x v="7"/>
    <n v="8.73"/>
    <x v="1"/>
    <x v="0"/>
    <x v="3"/>
    <s v="соверш."/>
    <x v="52"/>
  </r>
  <r>
    <n v="125"/>
    <d v="2018-06-29T00:00:00"/>
    <x v="124"/>
    <x v="0"/>
    <x v="1"/>
    <x v="1"/>
    <x v="1"/>
    <x v="124"/>
    <s v="125/18-ХНП/2"/>
    <x v="0"/>
    <s v="да"/>
    <x v="0"/>
    <d v="2000-01-24T00:00:00"/>
    <x v="0"/>
    <m/>
    <x v="33"/>
    <m/>
    <m/>
    <m/>
    <s v="впервые"/>
    <x v="0"/>
    <m/>
    <n v="2018"/>
    <s v="англ.яз."/>
    <s v="нет"/>
    <s v="нет"/>
    <m/>
    <x v="1"/>
    <s v="да "/>
    <s v="да"/>
    <s v="копия"/>
    <n v="6"/>
    <m/>
    <m/>
    <m/>
    <x v="0"/>
    <x v="76"/>
    <x v="114"/>
    <x v="11"/>
    <n v="8.6999999999999993"/>
    <x v="1"/>
    <x v="0"/>
    <x v="3"/>
    <s v="соверш."/>
    <x v="1"/>
  </r>
  <r>
    <n v="126"/>
    <d v="2018-07-04T00:00:00"/>
    <x v="125"/>
    <x v="0"/>
    <x v="5"/>
    <x v="6"/>
    <x v="0"/>
    <x v="125"/>
    <s v="126/18-АДТиК/1"/>
    <x v="0"/>
    <s v="нет"/>
    <x v="0"/>
    <d v="2001-05-26T00:00:00"/>
    <x v="0"/>
    <m/>
    <x v="18"/>
    <m/>
    <m/>
    <m/>
    <s v="впервые"/>
    <x v="1"/>
    <m/>
    <n v="2018"/>
    <s v="англ.яз."/>
    <s v="нет"/>
    <s v="нет"/>
    <m/>
    <x v="1"/>
    <s v="да "/>
    <s v="да"/>
    <s v="копия"/>
    <n v="4"/>
    <m/>
    <m/>
    <m/>
    <x v="0"/>
    <x v="15"/>
    <x v="77"/>
    <x v="0"/>
    <n v="8.52"/>
    <x v="1"/>
    <x v="0"/>
    <x v="2"/>
    <s v="соверш."/>
    <x v="46"/>
  </r>
  <r>
    <n v="126"/>
    <d v="2018-06-29T00:00:00"/>
    <x v="125"/>
    <x v="0"/>
    <x v="2"/>
    <x v="2"/>
    <x v="1"/>
    <x v="125"/>
    <s v="126/18-ОКДД/2"/>
    <x v="0"/>
    <s v="да"/>
    <x v="0"/>
    <d v="2000-12-01T00:00:00"/>
    <x v="0"/>
    <m/>
    <x v="24"/>
    <m/>
    <m/>
    <m/>
    <s v="впервые"/>
    <x v="0"/>
    <m/>
    <n v="2018"/>
    <s v="англ.яз."/>
    <s v="нет"/>
    <s v="нет"/>
    <m/>
    <x v="1"/>
    <s v="да "/>
    <s v="да"/>
    <s v="оригинал"/>
    <n v="4"/>
    <m/>
    <m/>
    <m/>
    <x v="0"/>
    <x v="18"/>
    <x v="70"/>
    <x v="2"/>
    <n v="8.66"/>
    <x v="1"/>
    <x v="0"/>
    <x v="3"/>
    <s v="соверш."/>
    <x v="67"/>
  </r>
  <r>
    <n v="126"/>
    <d v="2018-07-10T00:00:00"/>
    <x v="125"/>
    <x v="0"/>
    <x v="3"/>
    <x v="4"/>
    <x v="2"/>
    <x v="125"/>
    <s v="126/18-ТТ/3"/>
    <x v="0"/>
    <s v="да"/>
    <x v="0"/>
    <d v="2001-12-19T00:00:00"/>
    <x v="0"/>
    <m/>
    <x v="3"/>
    <m/>
    <m/>
    <m/>
    <s v="впервые"/>
    <x v="1"/>
    <m/>
    <n v="2018"/>
    <s v="англ.яз."/>
    <s v="нет"/>
    <s v="да"/>
    <m/>
    <x v="2"/>
    <s v="да "/>
    <s v="да"/>
    <s v="копия"/>
    <n v="4"/>
    <m/>
    <m/>
    <m/>
    <x v="0"/>
    <x v="23"/>
    <x v="146"/>
    <x v="7"/>
    <n v="8.5"/>
    <x v="1"/>
    <x v="0"/>
    <x v="2"/>
    <s v="соверш."/>
    <x v="35"/>
  </r>
  <r>
    <n v="127"/>
    <d v="2018-07-25T00:00:00"/>
    <x v="126"/>
    <x v="0"/>
    <x v="0"/>
    <x v="0"/>
    <x v="0"/>
    <x v="126"/>
    <s v="127/18-ЭП/1"/>
    <x v="0"/>
    <s v="да"/>
    <x v="0"/>
    <d v="2002-12-11T00:00:00"/>
    <x v="1"/>
    <m/>
    <x v="2"/>
    <m/>
    <m/>
    <m/>
    <s v="впервые"/>
    <x v="1"/>
    <m/>
    <n v="2018"/>
    <s v="англ.яз."/>
    <s v="нет"/>
    <s v="нет"/>
    <m/>
    <x v="2"/>
    <s v="да "/>
    <s v="нет"/>
    <s v="оригинал"/>
    <n v="4"/>
    <m/>
    <m/>
    <m/>
    <x v="6"/>
    <x v="44"/>
    <x v="147"/>
    <x v="2"/>
    <n v="13.78"/>
    <x v="1"/>
    <x v="0"/>
    <x v="1"/>
    <s v="несовер."/>
    <x v="13"/>
  </r>
  <r>
    <n v="127"/>
    <d v="2018-07-05T00:00:00"/>
    <x v="126"/>
    <x v="0"/>
    <x v="1"/>
    <x v="1"/>
    <x v="1"/>
    <x v="126"/>
    <s v="127/18-ХНП/2"/>
    <x v="0"/>
    <s v="да"/>
    <x v="0"/>
    <d v="2002-07-04T00:00:00"/>
    <x v="0"/>
    <m/>
    <x v="0"/>
    <m/>
    <m/>
    <m/>
    <s v="впервые"/>
    <x v="1"/>
    <m/>
    <n v="2018"/>
    <s v="англ.яз."/>
    <s v="нет"/>
    <s v="нет"/>
    <m/>
    <x v="2"/>
    <s v="да "/>
    <s v="да"/>
    <s v="оригинал"/>
    <n v="6"/>
    <m/>
    <m/>
    <m/>
    <x v="6"/>
    <x v="18"/>
    <x v="139"/>
    <x v="4"/>
    <n v="13.99"/>
    <x v="1"/>
    <x v="0"/>
    <x v="1"/>
    <s v="несовер."/>
    <x v="43"/>
  </r>
  <r>
    <n v="128"/>
    <d v="2018-07-02T00:00:00"/>
    <x v="127"/>
    <x v="0"/>
    <x v="5"/>
    <x v="6"/>
    <x v="0"/>
    <x v="127"/>
    <s v="128/18-АДТиК/1"/>
    <x v="0"/>
    <s v="нет"/>
    <x v="0"/>
    <d v="2002-09-24T00:00:00"/>
    <x v="0"/>
    <m/>
    <x v="0"/>
    <m/>
    <m/>
    <m/>
    <s v="впервые"/>
    <x v="1"/>
    <m/>
    <n v="2018"/>
    <s v="англ.яз."/>
    <s v="нет"/>
    <s v="нет"/>
    <m/>
    <x v="2"/>
    <s v="да "/>
    <s v="нет"/>
    <s v="оригинал"/>
    <n v="4"/>
    <m/>
    <m/>
    <m/>
    <x v="6"/>
    <x v="41"/>
    <x v="130"/>
    <x v="2"/>
    <n v="13.770000000000001"/>
    <x v="1"/>
    <x v="0"/>
    <x v="1"/>
    <s v="несовер."/>
    <x v="8"/>
  </r>
  <r>
    <n v="129"/>
    <d v="2018-07-11T00:00:00"/>
    <x v="128"/>
    <x v="0"/>
    <x v="5"/>
    <x v="6"/>
    <x v="0"/>
    <x v="128"/>
    <s v="129/18-АДТиК/1"/>
    <x v="0"/>
    <s v="да"/>
    <x v="0"/>
    <d v="2002-07-17T00:00:00"/>
    <x v="0"/>
    <m/>
    <x v="9"/>
    <m/>
    <m/>
    <m/>
    <s v="впервые"/>
    <x v="1"/>
    <m/>
    <n v="2018"/>
    <s v="англ.яз."/>
    <s v="нет"/>
    <s v="нет"/>
    <m/>
    <x v="2"/>
    <s v="да "/>
    <s v="нет"/>
    <s v="оригинал"/>
    <n v="5"/>
    <m/>
    <m/>
    <m/>
    <x v="6"/>
    <x v="2"/>
    <x v="148"/>
    <x v="2"/>
    <n v="13.6"/>
    <x v="1"/>
    <x v="0"/>
    <x v="1"/>
    <s v="несовер."/>
    <x v="8"/>
  </r>
  <r>
    <n v="130"/>
    <d v="2018-07-06T00:00:00"/>
    <x v="129"/>
    <x v="0"/>
    <x v="3"/>
    <x v="11"/>
    <x v="0"/>
    <x v="129"/>
    <s v="130/18-ХТ нар./1"/>
    <x v="0"/>
    <s v="да"/>
    <x v="0"/>
    <d v="2002-10-17T00:00:00"/>
    <x v="0"/>
    <m/>
    <x v="0"/>
    <m/>
    <m/>
    <m/>
    <s v="впервые"/>
    <x v="1"/>
    <m/>
    <n v="2018"/>
    <s v="нем.яз."/>
    <s v="нет"/>
    <s v="нет"/>
    <m/>
    <x v="2"/>
    <s v="да "/>
    <s v="нет"/>
    <s v="оригинал"/>
    <n v="4"/>
    <m/>
    <m/>
    <m/>
    <x v="8"/>
    <x v="39"/>
    <x v="149"/>
    <x v="2"/>
    <n v="12.44"/>
    <x v="1"/>
    <x v="0"/>
    <x v="1"/>
    <s v="несовер."/>
    <x v="64"/>
  </r>
  <r>
    <n v="130"/>
    <d v="2018-07-05T00:00:00"/>
    <x v="129"/>
    <x v="0"/>
    <x v="2"/>
    <x v="3"/>
    <x v="1"/>
    <x v="129"/>
    <s v="130/18-ОиПКММиТП/2"/>
    <x v="0"/>
    <s v="да"/>
    <x v="1"/>
    <d v="1999-11-11T00:00:00"/>
    <x v="0"/>
    <m/>
    <x v="36"/>
    <m/>
    <m/>
    <m/>
    <s v="впервые"/>
    <x v="1"/>
    <m/>
    <n v="2018"/>
    <s v="англ.яз."/>
    <s v="нет"/>
    <s v="нет"/>
    <m/>
    <x v="1"/>
    <s v="да "/>
    <s v="да"/>
    <s v="копия"/>
    <n v="4"/>
    <m/>
    <m/>
    <m/>
    <x v="0"/>
    <x v="13"/>
    <x v="150"/>
    <x v="0"/>
    <n v="8.0599999999999987"/>
    <x v="1"/>
    <x v="0"/>
    <x v="4"/>
    <s v="соверш."/>
    <x v="63"/>
  </r>
  <r>
    <n v="131"/>
    <d v="2018-07-04T00:00:00"/>
    <x v="130"/>
    <x v="0"/>
    <x v="5"/>
    <x v="6"/>
    <x v="0"/>
    <x v="130"/>
    <s v="131/18-АДТиК/1"/>
    <x v="0"/>
    <s v="да"/>
    <x v="1"/>
    <d v="2000-11-04T00:00:00"/>
    <x v="0"/>
    <m/>
    <x v="19"/>
    <m/>
    <m/>
    <m/>
    <s v="впервые"/>
    <x v="1"/>
    <m/>
    <n v="2016"/>
    <s v="англ.яз."/>
    <s v="нет"/>
    <s v="да"/>
    <m/>
    <x v="2"/>
    <s v="да "/>
    <s v="да"/>
    <s v="копия"/>
    <n v="4"/>
    <m/>
    <m/>
    <m/>
    <x v="6"/>
    <x v="40"/>
    <x v="151"/>
    <x v="2"/>
    <n v="13.38"/>
    <x v="1"/>
    <x v="0"/>
    <x v="3"/>
    <s v="соверш."/>
    <x v="8"/>
  </r>
  <r>
    <n v="131"/>
    <d v="2018-07-06T00:00:00"/>
    <x v="130"/>
    <x v="0"/>
    <x v="2"/>
    <x v="3"/>
    <x v="1"/>
    <x v="130"/>
    <s v="131/18-ОиПКММиТП/2"/>
    <x v="0"/>
    <s v="нет"/>
    <x v="0"/>
    <d v="2002-01-11T00:00:00"/>
    <x v="0"/>
    <m/>
    <x v="21"/>
    <m/>
    <m/>
    <m/>
    <s v="впервые"/>
    <x v="1"/>
    <m/>
    <n v="2018"/>
    <s v="англ.яз."/>
    <s v="нет"/>
    <s v="нет"/>
    <m/>
    <x v="2"/>
    <s v="да "/>
    <s v="да"/>
    <s v="оригинал"/>
    <n v="4"/>
    <m/>
    <m/>
    <m/>
    <x v="6"/>
    <x v="37"/>
    <x v="152"/>
    <x v="9"/>
    <n v="12.44"/>
    <x v="1"/>
    <x v="0"/>
    <x v="1"/>
    <s v="несовер."/>
    <x v="3"/>
  </r>
  <r>
    <n v="131"/>
    <d v="2018-07-11T00:00:00"/>
    <x v="130"/>
    <x v="0"/>
    <x v="3"/>
    <x v="4"/>
    <x v="2"/>
    <x v="130"/>
    <s v="131/18-ТТ/3"/>
    <x v="0"/>
    <s v="нет"/>
    <x v="0"/>
    <d v="2000-10-10T00:00:00"/>
    <x v="0"/>
    <m/>
    <x v="3"/>
    <m/>
    <m/>
    <m/>
    <s v="впервые"/>
    <x v="1"/>
    <m/>
    <n v="2016"/>
    <s v="англ.яз."/>
    <s v="да"/>
    <s v="нет"/>
    <m/>
    <x v="3"/>
    <s v="да "/>
    <s v="да"/>
    <s v="оригинал"/>
    <n v="4"/>
    <m/>
    <m/>
    <m/>
    <x v="8"/>
    <x v="3"/>
    <x v="153"/>
    <x v="2"/>
    <n v="12.74"/>
    <x v="1"/>
    <x v="0"/>
    <x v="3"/>
    <s v="соверш."/>
    <x v="4"/>
  </r>
  <r>
    <n v="132"/>
    <d v="2018-07-04T00:00:00"/>
    <x v="131"/>
    <x v="0"/>
    <x v="0"/>
    <x v="0"/>
    <x v="0"/>
    <x v="131"/>
    <s v="132/18-ЭП/1"/>
    <x v="0"/>
    <s v="нет"/>
    <x v="0"/>
    <d v="2002-07-07T00:00:00"/>
    <x v="0"/>
    <m/>
    <x v="18"/>
    <m/>
    <m/>
    <m/>
    <s v="впервые"/>
    <x v="1"/>
    <m/>
    <n v="2018"/>
    <s v="англ.яз."/>
    <s v="нет"/>
    <s v="нет"/>
    <m/>
    <x v="1"/>
    <s v="да "/>
    <s v="да"/>
    <s v="копия"/>
    <n v="4"/>
    <m/>
    <m/>
    <m/>
    <x v="7"/>
    <x v="85"/>
    <x v="154"/>
    <x v="9"/>
    <n v="13.42"/>
    <x v="1"/>
    <x v="0"/>
    <x v="1"/>
    <s v="несовер."/>
    <x v="52"/>
  </r>
  <r>
    <n v="133"/>
    <d v="2018-07-05T00:00:00"/>
    <x v="132"/>
    <x v="0"/>
    <x v="5"/>
    <x v="6"/>
    <x v="0"/>
    <x v="132"/>
    <s v="133/18-АДТиК/1"/>
    <x v="0"/>
    <s v="нет"/>
    <x v="0"/>
    <d v="1968-02-24T00:00:00"/>
    <x v="0"/>
    <m/>
    <x v="4"/>
    <m/>
    <m/>
    <m/>
    <s v="впервые"/>
    <x v="0"/>
    <m/>
    <n v="1985"/>
    <s v="англ.яз."/>
    <s v="нет"/>
    <s v="нет"/>
    <m/>
    <x v="2"/>
    <s v="да "/>
    <s v="нет"/>
    <s v="нет"/>
    <n v="4"/>
    <m/>
    <m/>
    <m/>
    <x v="0"/>
    <x v="86"/>
    <x v="155"/>
    <x v="5"/>
    <n v="7.0600000000000005"/>
    <x v="1"/>
    <x v="0"/>
    <x v="26"/>
    <s v="соверш."/>
    <x v="8"/>
  </r>
  <r>
    <n v="134"/>
    <d v="2018-07-09T00:00:00"/>
    <x v="133"/>
    <x v="0"/>
    <x v="0"/>
    <x v="7"/>
    <x v="0"/>
    <x v="133"/>
    <s v="134/18-ИЭО/1"/>
    <x v="0"/>
    <s v="да"/>
    <x v="0"/>
    <d v="2002-04-17T00:00:00"/>
    <x v="0"/>
    <m/>
    <x v="33"/>
    <m/>
    <m/>
    <m/>
    <s v="впервые"/>
    <x v="1"/>
    <m/>
    <n v="2018"/>
    <s v="нем.яз."/>
    <s v="нет"/>
    <s v="нет"/>
    <m/>
    <x v="2"/>
    <s v="да "/>
    <s v="да"/>
    <s v="копия"/>
    <n v="4"/>
    <m/>
    <m/>
    <m/>
    <x v="6"/>
    <x v="14"/>
    <x v="90"/>
    <x v="2"/>
    <n v="13.68"/>
    <x v="1"/>
    <x v="0"/>
    <x v="1"/>
    <s v="несовер."/>
    <x v="12"/>
  </r>
  <r>
    <n v="135"/>
    <d v="2018-07-03T00:00:00"/>
    <x v="134"/>
    <x v="0"/>
    <x v="5"/>
    <x v="6"/>
    <x v="0"/>
    <x v="134"/>
    <s v="135/18-АДТиК/1"/>
    <x v="0"/>
    <s v="нет"/>
    <x v="1"/>
    <d v="2002-09-04T00:00:00"/>
    <x v="0"/>
    <m/>
    <x v="7"/>
    <m/>
    <m/>
    <m/>
    <s v="впервые"/>
    <x v="1"/>
    <m/>
    <n v="2018"/>
    <s v="англ.яз."/>
    <s v="нет"/>
    <s v="нет"/>
    <m/>
    <x v="2"/>
    <s v="да "/>
    <s v="нет"/>
    <s v="оригинал"/>
    <n v="4"/>
    <m/>
    <m/>
    <m/>
    <x v="6"/>
    <x v="39"/>
    <x v="156"/>
    <x v="0"/>
    <n v="13.11"/>
    <x v="1"/>
    <x v="0"/>
    <x v="1"/>
    <s v="несовер."/>
    <x v="8"/>
  </r>
  <r>
    <n v="135"/>
    <d v="2018-07-20T00:00:00"/>
    <x v="134"/>
    <x v="0"/>
    <x v="3"/>
    <x v="4"/>
    <x v="1"/>
    <x v="134"/>
    <s v="135/18-ТТ/2"/>
    <x v="0"/>
    <s v="нет"/>
    <x v="0"/>
    <d v="1999-11-01T00:00:00"/>
    <x v="0"/>
    <m/>
    <x v="0"/>
    <m/>
    <m/>
    <m/>
    <s v="впервые"/>
    <x v="1"/>
    <m/>
    <n v="2016"/>
    <s v="нем.яз."/>
    <s v="с отличием"/>
    <s v="да"/>
    <m/>
    <x v="3"/>
    <s v="да "/>
    <s v="да"/>
    <s v="оригинал"/>
    <n v="4"/>
    <m/>
    <m/>
    <m/>
    <x v="9"/>
    <x v="1"/>
    <x v="157"/>
    <x v="1"/>
    <n v="12"/>
    <x v="1"/>
    <x v="0"/>
    <x v="4"/>
    <s v="соверш."/>
    <x v="70"/>
  </r>
  <r>
    <n v="135"/>
    <d v="2018-07-05T00:00:00"/>
    <x v="134"/>
    <x v="0"/>
    <x v="2"/>
    <x v="3"/>
    <x v="2"/>
    <x v="134"/>
    <s v="135/18-ОиПКММиТП/3"/>
    <x v="0"/>
    <s v="нет"/>
    <x v="0"/>
    <d v="2000-07-24T00:00:00"/>
    <x v="0"/>
    <m/>
    <x v="7"/>
    <m/>
    <m/>
    <m/>
    <s v="впервые"/>
    <x v="0"/>
    <m/>
    <n v="2018"/>
    <s v="англ.яз."/>
    <s v="нет"/>
    <s v="нет"/>
    <m/>
    <x v="1"/>
    <s v="да "/>
    <s v="да"/>
    <m/>
    <n v="4"/>
    <m/>
    <m/>
    <m/>
    <x v="0"/>
    <x v="87"/>
    <x v="158"/>
    <x v="0"/>
    <n v="7.8599999999999994"/>
    <x v="1"/>
    <x v="0"/>
    <x v="3"/>
    <s v="соверш."/>
    <x v="71"/>
  </r>
  <r>
    <n v="136"/>
    <d v="2018-07-05T00:00:00"/>
    <x v="135"/>
    <x v="0"/>
    <x v="5"/>
    <x v="6"/>
    <x v="0"/>
    <x v="135"/>
    <s v="136/18-АДТиК/1"/>
    <x v="0"/>
    <s v="нет"/>
    <x v="0"/>
    <d v="2000-07-24T00:00:00"/>
    <x v="0"/>
    <m/>
    <x v="7"/>
    <m/>
    <m/>
    <m/>
    <s v="впервые"/>
    <x v="0"/>
    <m/>
    <n v="2018"/>
    <s v="англ.яз."/>
    <s v="нет"/>
    <s v="нет"/>
    <m/>
    <x v="1"/>
    <s v="да "/>
    <s v="да"/>
    <m/>
    <n v="4"/>
    <m/>
    <m/>
    <m/>
    <x v="0"/>
    <x v="87"/>
    <x v="158"/>
    <x v="0"/>
    <n v="7.8599999999999994"/>
    <x v="1"/>
    <x v="0"/>
    <x v="3"/>
    <s v="соверш."/>
    <x v="46"/>
  </r>
  <r>
    <n v="136"/>
    <d v="2018-06-22T00:00:00"/>
    <x v="135"/>
    <x v="0"/>
    <x v="3"/>
    <x v="4"/>
    <x v="1"/>
    <x v="135"/>
    <s v="136/18-ТТ/2"/>
    <x v="0"/>
    <s v="нет"/>
    <x v="0"/>
    <d v="2001-02-06T00:00:00"/>
    <x v="0"/>
    <m/>
    <x v="7"/>
    <m/>
    <m/>
    <s v="инвалид"/>
    <s v="впервые"/>
    <x v="1"/>
    <m/>
    <n v="2018"/>
    <s v="англ.яз."/>
    <s v="с отличием"/>
    <s v="нет"/>
    <m/>
    <x v="2"/>
    <s v="да "/>
    <s v="нет"/>
    <s v="оригинал"/>
    <n v="4"/>
    <m/>
    <m/>
    <m/>
    <x v="3"/>
    <x v="1"/>
    <x v="9"/>
    <x v="1"/>
    <n v="11"/>
    <x v="1"/>
    <x v="0"/>
    <x v="2"/>
    <s v="соверш."/>
    <x v="9"/>
  </r>
  <r>
    <n v="136"/>
    <d v="2018-07-09T00:00:00"/>
    <x v="135"/>
    <x v="0"/>
    <x v="2"/>
    <x v="3"/>
    <x v="2"/>
    <x v="135"/>
    <s v="136/18-ОиПКММиТП/3"/>
    <x v="0"/>
    <s v="нет"/>
    <x v="0"/>
    <d v="2002-12-17T00:00:00"/>
    <x v="0"/>
    <m/>
    <x v="7"/>
    <m/>
    <m/>
    <m/>
    <s v="впервые"/>
    <x v="1"/>
    <m/>
    <n v="2018"/>
    <s v="англ.яз."/>
    <s v="нет"/>
    <s v="да"/>
    <m/>
    <x v="2"/>
    <s v="да "/>
    <s v="да"/>
    <s v="оригинал"/>
    <n v="6"/>
    <m/>
    <m/>
    <m/>
    <x v="1"/>
    <x v="55"/>
    <x v="159"/>
    <x v="0"/>
    <n v="14.72"/>
    <x v="0"/>
    <x v="1"/>
    <x v="1"/>
    <s v="несовер."/>
    <x v="40"/>
  </r>
  <r>
    <n v="137"/>
    <d v="2018-07-12T00:00:00"/>
    <x v="136"/>
    <x v="0"/>
    <x v="5"/>
    <x v="6"/>
    <x v="0"/>
    <x v="136"/>
    <s v="137/18-АДТиК/1"/>
    <x v="0"/>
    <s v="да"/>
    <x v="0"/>
    <d v="2000-10-04T00:00:00"/>
    <x v="0"/>
    <m/>
    <x v="14"/>
    <m/>
    <m/>
    <m/>
    <s v="впервые"/>
    <x v="0"/>
    <m/>
    <n v="2018"/>
    <s v="англ.яз."/>
    <s v="нет"/>
    <s v="нет"/>
    <m/>
    <x v="2"/>
    <s v="да "/>
    <s v="нет"/>
    <s v="оригинал"/>
    <n v="4"/>
    <m/>
    <m/>
    <m/>
    <x v="6"/>
    <x v="49"/>
    <x v="160"/>
    <x v="0"/>
    <n v="12.42"/>
    <x v="1"/>
    <x v="0"/>
    <x v="3"/>
    <s v="соверш."/>
    <x v="8"/>
  </r>
  <r>
    <n v="137"/>
    <d v="2018-07-20T00:00:00"/>
    <x v="136"/>
    <x v="0"/>
    <x v="3"/>
    <x v="9"/>
    <x v="1"/>
    <x v="136"/>
    <s v="137/18-ХТ эстр./2"/>
    <x v="0"/>
    <s v="нет"/>
    <x v="0"/>
    <d v="1999-11-01T00:00:00"/>
    <x v="0"/>
    <m/>
    <x v="0"/>
    <m/>
    <m/>
    <m/>
    <s v="впервые"/>
    <x v="1"/>
    <m/>
    <n v="2016"/>
    <s v="нем.яз."/>
    <s v="с отличием"/>
    <s v="да"/>
    <m/>
    <x v="2"/>
    <s v="да "/>
    <s v="да"/>
    <s v="оригинал"/>
    <n v="4"/>
    <m/>
    <m/>
    <m/>
    <x v="10"/>
    <x v="1"/>
    <x v="161"/>
    <x v="1"/>
    <n v="13"/>
    <x v="1"/>
    <x v="0"/>
    <x v="4"/>
    <s v="соверш."/>
    <x v="31"/>
  </r>
  <r>
    <n v="138"/>
    <d v="2018-07-06T00:00:00"/>
    <x v="137"/>
    <x v="0"/>
    <x v="2"/>
    <x v="2"/>
    <x v="0"/>
    <x v="137"/>
    <s v="138/18-ОКДД/1"/>
    <x v="0"/>
    <s v="нет"/>
    <x v="0"/>
    <d v="2000-10-31T00:00:00"/>
    <x v="0"/>
    <m/>
    <x v="7"/>
    <m/>
    <m/>
    <m/>
    <s v="впервые"/>
    <x v="1"/>
    <m/>
    <n v="2016"/>
    <s v="франц.яз."/>
    <s v="нет"/>
    <s v="нет"/>
    <m/>
    <x v="2"/>
    <s v="да "/>
    <s v="да"/>
    <s v="оригинал"/>
    <n v="4"/>
    <m/>
    <m/>
    <m/>
    <x v="0"/>
    <x v="78"/>
    <x v="125"/>
    <x v="7"/>
    <n v="8.64"/>
    <x v="1"/>
    <x v="0"/>
    <x v="3"/>
    <s v="соверш."/>
    <x v="5"/>
  </r>
  <r>
    <n v="138"/>
    <d v="2018-06-22T00:00:00"/>
    <x v="137"/>
    <x v="0"/>
    <x v="2"/>
    <x v="3"/>
    <x v="1"/>
    <x v="137"/>
    <s v="138/18-ОиПКММиТП/2"/>
    <x v="0"/>
    <s v="нет"/>
    <x v="0"/>
    <d v="2001-03-26T00:00:00"/>
    <x v="0"/>
    <m/>
    <x v="7"/>
    <m/>
    <m/>
    <s v="инвалид"/>
    <s v="впервые"/>
    <x v="1"/>
    <m/>
    <n v="2018"/>
    <s v="англ.яз."/>
    <s v="нет"/>
    <s v="да"/>
    <m/>
    <x v="1"/>
    <s v="да "/>
    <s v="да"/>
    <s v="копия"/>
    <n v="4"/>
    <m/>
    <m/>
    <m/>
    <x v="9"/>
    <x v="32"/>
    <x v="162"/>
    <x v="2"/>
    <n v="10.8"/>
    <x v="1"/>
    <x v="0"/>
    <x v="2"/>
    <s v="соверш."/>
    <x v="63"/>
  </r>
  <r>
    <n v="139"/>
    <d v="2018-07-06T00:00:00"/>
    <x v="138"/>
    <x v="0"/>
    <x v="3"/>
    <x v="9"/>
    <x v="0"/>
    <x v="138"/>
    <s v="139/18-ХТ эстр./1"/>
    <x v="0"/>
    <s v="да"/>
    <x v="1"/>
    <d v="2000-10-29T00:00:00"/>
    <x v="0"/>
    <m/>
    <x v="28"/>
    <m/>
    <m/>
    <m/>
    <s v="впервые"/>
    <x v="1"/>
    <m/>
    <n v="2016"/>
    <s v="англ.яз."/>
    <s v="нет"/>
    <s v="нет"/>
    <m/>
    <x v="2"/>
    <s v="да "/>
    <s v="нет"/>
    <s v="оригинал"/>
    <n v="6"/>
    <m/>
    <m/>
    <m/>
    <x v="1"/>
    <x v="23"/>
    <x v="100"/>
    <x v="9"/>
    <n v="14.66"/>
    <x v="1"/>
    <x v="0"/>
    <x v="3"/>
    <s v="соверш."/>
    <x v="19"/>
  </r>
  <r>
    <n v="139"/>
    <d v="2018-07-02T00:00:00"/>
    <x v="138"/>
    <x v="0"/>
    <x v="2"/>
    <x v="3"/>
    <x v="1"/>
    <x v="138"/>
    <s v="139/18-ОиПКММиТП/2"/>
    <x v="0"/>
    <s v="нет"/>
    <x v="0"/>
    <d v="1999-09-23T00:00:00"/>
    <x v="0"/>
    <m/>
    <x v="7"/>
    <m/>
    <m/>
    <m/>
    <s v="впервые"/>
    <x v="1"/>
    <m/>
    <n v="2015"/>
    <s v="нем.яз."/>
    <s v="нет"/>
    <s v="нет"/>
    <m/>
    <x v="2"/>
    <s v="да "/>
    <s v="нет"/>
    <s v="оригинал"/>
    <n v="4"/>
    <m/>
    <m/>
    <m/>
    <x v="0"/>
    <x v="39"/>
    <x v="126"/>
    <x v="7"/>
    <n v="8.61"/>
    <x v="0"/>
    <x v="1"/>
    <x v="4"/>
    <s v="соверш."/>
    <x v="3"/>
  </r>
  <r>
    <n v="140"/>
    <d v="2018-07-05T00:00:00"/>
    <x v="139"/>
    <x v="0"/>
    <x v="5"/>
    <x v="6"/>
    <x v="0"/>
    <x v="139"/>
    <s v="140/18-АДТиК/1"/>
    <x v="0"/>
    <s v="нет"/>
    <x v="0"/>
    <d v="1985-07-09T00:00:00"/>
    <x v="0"/>
    <m/>
    <x v="27"/>
    <m/>
    <m/>
    <m/>
    <s v="впервые"/>
    <x v="1"/>
    <m/>
    <n v="2002"/>
    <s v="англ.яз."/>
    <s v="нет"/>
    <s v="нет"/>
    <m/>
    <x v="2"/>
    <s v="да "/>
    <s v="да"/>
    <s v="нет"/>
    <n v="4"/>
    <m/>
    <m/>
    <m/>
    <x v="0"/>
    <x v="88"/>
    <x v="163"/>
    <x v="5"/>
    <n v="7.2"/>
    <x v="1"/>
    <x v="0"/>
    <x v="0"/>
    <s v="соверш."/>
    <x v="8"/>
  </r>
  <r>
    <n v="140"/>
    <d v="2018-07-05T00:00:00"/>
    <x v="139"/>
    <x v="0"/>
    <x v="2"/>
    <x v="3"/>
    <x v="1"/>
    <x v="139"/>
    <s v="140/18-ОиПКММиТП/2"/>
    <x v="0"/>
    <s v="нет"/>
    <x v="0"/>
    <d v="1985-07-09T00:00:00"/>
    <x v="0"/>
    <m/>
    <x v="27"/>
    <m/>
    <m/>
    <m/>
    <s v="впервые"/>
    <x v="1"/>
    <m/>
    <n v="2002"/>
    <s v="англ.яз."/>
    <s v="нет"/>
    <s v="нет"/>
    <m/>
    <x v="2"/>
    <s v="да "/>
    <s v="да"/>
    <s v="нет"/>
    <n v="4"/>
    <m/>
    <m/>
    <m/>
    <x v="0"/>
    <x v="88"/>
    <x v="163"/>
    <x v="5"/>
    <n v="7.2"/>
    <x v="1"/>
    <x v="0"/>
    <x v="0"/>
    <s v="соверш."/>
    <x v="3"/>
  </r>
  <r>
    <n v="140"/>
    <d v="2018-06-28T00:00:00"/>
    <x v="139"/>
    <x v="0"/>
    <x v="0"/>
    <x v="0"/>
    <x v="2"/>
    <x v="139"/>
    <s v="140/18-ЭП/3"/>
    <x v="0"/>
    <s v="да"/>
    <x v="1"/>
    <d v="2000-10-09T00:00:00"/>
    <x v="0"/>
    <m/>
    <x v="19"/>
    <m/>
    <m/>
    <m/>
    <s v="впервые"/>
    <x v="0"/>
    <m/>
    <n v="2018"/>
    <s v="англ.яз."/>
    <s v="нет"/>
    <s v="нет"/>
    <m/>
    <x v="2"/>
    <s v="да "/>
    <s v="нет"/>
    <s v="оригинал"/>
    <n v="4"/>
    <m/>
    <m/>
    <m/>
    <x v="6"/>
    <x v="55"/>
    <x v="164"/>
    <x v="0"/>
    <n v="12.72"/>
    <x v="1"/>
    <x v="0"/>
    <x v="3"/>
    <s v="соверш."/>
    <x v="44"/>
  </r>
  <r>
    <n v="141"/>
    <d v="2018-07-06T00:00:00"/>
    <x v="140"/>
    <x v="0"/>
    <x v="7"/>
    <x v="10"/>
    <x v="0"/>
    <x v="140"/>
    <s v="141/18-ТДЖ/1"/>
    <x v="0"/>
    <s v="да"/>
    <x v="0"/>
    <d v="2002-10-17T00:00:00"/>
    <x v="0"/>
    <m/>
    <x v="0"/>
    <m/>
    <m/>
    <m/>
    <s v="впервые"/>
    <x v="1"/>
    <m/>
    <n v="2018"/>
    <s v="нем.яз."/>
    <s v="нет"/>
    <s v="нет"/>
    <m/>
    <x v="2"/>
    <s v="да "/>
    <s v="нет"/>
    <s v="оригинал"/>
    <n v="4"/>
    <m/>
    <m/>
    <m/>
    <x v="0"/>
    <x v="39"/>
    <x v="126"/>
    <x v="7"/>
    <n v="8.61"/>
    <x v="1"/>
    <x v="0"/>
    <x v="1"/>
    <s v="несовер."/>
    <x v="72"/>
  </r>
  <r>
    <n v="142"/>
    <d v="2018-08-01T00:00:00"/>
    <x v="141"/>
    <x v="0"/>
    <x v="5"/>
    <x v="6"/>
    <x v="0"/>
    <x v="141"/>
    <s v="142/18-АДТиК/1"/>
    <x v="0"/>
    <s v="нет"/>
    <x v="0"/>
    <d v="2002-08-08T00:00:00"/>
    <x v="0"/>
    <m/>
    <x v="7"/>
    <m/>
    <m/>
    <m/>
    <s v="впервые"/>
    <x v="1"/>
    <m/>
    <n v="2018"/>
    <s v="англ.яз."/>
    <s v="нет"/>
    <s v="нет"/>
    <m/>
    <x v="2"/>
    <s v="да "/>
    <s v="нет"/>
    <s v="оригинал"/>
    <n v="4"/>
    <m/>
    <m/>
    <m/>
    <x v="0"/>
    <x v="23"/>
    <x v="146"/>
    <x v="7"/>
    <n v="8.5"/>
    <x v="0"/>
    <x v="1"/>
    <x v="1"/>
    <s v="несовер."/>
    <x v="8"/>
  </r>
  <r>
    <n v="142"/>
    <d v="2018-07-03T00:00:00"/>
    <x v="141"/>
    <x v="0"/>
    <x v="2"/>
    <x v="2"/>
    <x v="1"/>
    <x v="141"/>
    <s v="142/18-ОКДД/2"/>
    <x v="0"/>
    <s v="нет"/>
    <x v="0"/>
    <d v="2002-08-14T00:00:00"/>
    <x v="0"/>
    <m/>
    <x v="0"/>
    <m/>
    <m/>
    <m/>
    <s v="впервые"/>
    <x v="1"/>
    <m/>
    <n v="2018"/>
    <s v="англ.яз."/>
    <s v="нет"/>
    <s v="да"/>
    <m/>
    <x v="2"/>
    <s v="да "/>
    <s v="да"/>
    <s v="оригинал"/>
    <n v="4"/>
    <m/>
    <m/>
    <m/>
    <x v="7"/>
    <x v="89"/>
    <x v="139"/>
    <x v="9"/>
    <n v="12.99"/>
    <x v="1"/>
    <x v="0"/>
    <x v="1"/>
    <s v="несовер."/>
    <x v="11"/>
  </r>
  <r>
    <n v="142"/>
    <d v="2018-07-05T00:00:00"/>
    <x v="141"/>
    <x v="0"/>
    <x v="2"/>
    <x v="3"/>
    <x v="2"/>
    <x v="141"/>
    <s v="142/18-ОиПКММиТП/3"/>
    <x v="1"/>
    <s v="нет"/>
    <x v="0"/>
    <d v="1996-05-16T00:00:00"/>
    <x v="0"/>
    <m/>
    <x v="24"/>
    <m/>
    <m/>
    <m/>
    <s v="не впервые"/>
    <x v="0"/>
    <m/>
    <n v="2013"/>
    <s v="не изуч."/>
    <s v="нет"/>
    <s v="нет"/>
    <m/>
    <x v="2"/>
    <s v="да "/>
    <s v="да"/>
    <s v="нет"/>
    <n v="4"/>
    <m/>
    <m/>
    <m/>
    <x v="0"/>
    <x v="90"/>
    <x v="165"/>
    <x v="7"/>
    <n v="8.39"/>
    <x v="1"/>
    <x v="0"/>
    <x v="21"/>
    <s v="соверш."/>
    <x v="40"/>
  </r>
  <r>
    <n v="143"/>
    <d v="2018-07-05T00:00:00"/>
    <x v="142"/>
    <x v="0"/>
    <x v="0"/>
    <x v="0"/>
    <x v="0"/>
    <x v="142"/>
    <s v="143/18-ЭП/1"/>
    <x v="1"/>
    <s v="нет"/>
    <x v="0"/>
    <d v="1996-05-16T00:00:00"/>
    <x v="0"/>
    <m/>
    <x v="24"/>
    <m/>
    <m/>
    <m/>
    <s v="не впервые"/>
    <x v="0"/>
    <m/>
    <n v="2013"/>
    <s v="не изуч."/>
    <s v="нет"/>
    <s v="нет"/>
    <m/>
    <x v="2"/>
    <s v="да "/>
    <s v="да"/>
    <s v="нет"/>
    <n v="4"/>
    <m/>
    <m/>
    <m/>
    <x v="0"/>
    <x v="90"/>
    <x v="165"/>
    <x v="7"/>
    <n v="8.39"/>
    <x v="1"/>
    <x v="0"/>
    <x v="21"/>
    <s v="соверш."/>
    <x v="13"/>
  </r>
  <r>
    <n v="143"/>
    <d v="2018-06-29T00:00:00"/>
    <x v="142"/>
    <x v="0"/>
    <x v="5"/>
    <x v="6"/>
    <x v="1"/>
    <x v="142"/>
    <s v="143/18-АДТиК/2"/>
    <x v="0"/>
    <s v="нет"/>
    <x v="0"/>
    <d v="2002-09-13T00:00:00"/>
    <x v="0"/>
    <m/>
    <x v="7"/>
    <m/>
    <m/>
    <m/>
    <s v="впервые"/>
    <x v="1"/>
    <m/>
    <n v="2018"/>
    <s v="франц.яз."/>
    <s v="нет"/>
    <s v="нет"/>
    <m/>
    <x v="1"/>
    <s v="да "/>
    <s v="да"/>
    <s v="оригинал"/>
    <n v="4"/>
    <m/>
    <m/>
    <m/>
    <x v="1"/>
    <x v="6"/>
    <x v="166"/>
    <x v="3"/>
    <n v="13.6"/>
    <x v="2"/>
    <x v="2"/>
    <x v="1"/>
    <s v="несовер."/>
    <x v="73"/>
  </r>
  <r>
    <n v="143"/>
    <d v="2018-07-02T00:00:00"/>
    <x v="142"/>
    <x v="0"/>
    <x v="1"/>
    <x v="1"/>
    <x v="2"/>
    <x v="142"/>
    <s v="143/18-ХНП/3"/>
    <x v="0"/>
    <s v="нет"/>
    <x v="0"/>
    <d v="2003-03-17T00:00:00"/>
    <x v="0"/>
    <m/>
    <x v="7"/>
    <m/>
    <m/>
    <m/>
    <s v="впервые"/>
    <x v="1"/>
    <m/>
    <n v="2018"/>
    <s v="англ.яз."/>
    <s v="нет"/>
    <s v="нет"/>
    <m/>
    <x v="2"/>
    <s v="да "/>
    <s v="да"/>
    <s v="оригинал"/>
    <n v="4"/>
    <m/>
    <m/>
    <m/>
    <x v="6"/>
    <x v="2"/>
    <x v="148"/>
    <x v="2"/>
    <n v="13.6"/>
    <x v="1"/>
    <x v="0"/>
    <x v="10"/>
    <s v="несовер."/>
    <x v="74"/>
  </r>
  <r>
    <n v="144"/>
    <d v="2018-07-06T00:00:00"/>
    <x v="143"/>
    <x v="0"/>
    <x v="2"/>
    <x v="3"/>
    <x v="0"/>
    <x v="143"/>
    <s v="144/18-ОиПКММиТП/1"/>
    <x v="0"/>
    <s v="нет"/>
    <x v="0"/>
    <d v="2001-11-03T00:00:00"/>
    <x v="0"/>
    <m/>
    <x v="7"/>
    <m/>
    <m/>
    <m/>
    <s v="впервые"/>
    <x v="1"/>
    <m/>
    <n v="2018"/>
    <s v="англ.яз."/>
    <s v="нет"/>
    <s v="нет"/>
    <m/>
    <x v="2"/>
    <s v="да "/>
    <s v="да"/>
    <s v="оригинал"/>
    <n v="4"/>
    <m/>
    <m/>
    <m/>
    <x v="1"/>
    <x v="80"/>
    <x v="127"/>
    <x v="9"/>
    <n v="14.49"/>
    <x v="0"/>
    <x v="1"/>
    <x v="2"/>
    <s v="соверш."/>
    <x v="10"/>
  </r>
  <r>
    <n v="144"/>
    <d v="2018-06-29T00:00:00"/>
    <x v="143"/>
    <x v="0"/>
    <x v="2"/>
    <x v="2"/>
    <x v="1"/>
    <x v="143"/>
    <s v="144/18-ОКДД/2"/>
    <x v="0"/>
    <s v="нет"/>
    <x v="1"/>
    <d v="2002-12-12T00:00:00"/>
    <x v="0"/>
    <m/>
    <x v="7"/>
    <m/>
    <m/>
    <m/>
    <s v="впервые"/>
    <x v="1"/>
    <m/>
    <n v="2018"/>
    <s v="англ.яз."/>
    <s v="нет"/>
    <s v="нет"/>
    <m/>
    <x v="2"/>
    <s v="да "/>
    <s v="нет"/>
    <s v="оригинал"/>
    <n v="4"/>
    <m/>
    <m/>
    <m/>
    <x v="0"/>
    <x v="26"/>
    <x v="29"/>
    <x v="11"/>
    <n v="8.6"/>
    <x v="1"/>
    <x v="0"/>
    <x v="1"/>
    <s v="несовер."/>
    <x v="11"/>
  </r>
  <r>
    <n v="145"/>
    <d v="2018-07-05T00:00:00"/>
    <x v="144"/>
    <x v="0"/>
    <x v="3"/>
    <x v="4"/>
    <x v="0"/>
    <x v="144"/>
    <s v="145/18-ТТ/1"/>
    <x v="0"/>
    <s v="нет"/>
    <x v="0"/>
    <d v="2002-08-13T00:00:00"/>
    <x v="0"/>
    <m/>
    <x v="7"/>
    <m/>
    <m/>
    <m/>
    <s v="впервые"/>
    <x v="1"/>
    <m/>
    <n v="2018"/>
    <s v="англ.яз."/>
    <s v="нет"/>
    <s v="нет"/>
    <m/>
    <x v="2"/>
    <s v="да "/>
    <s v="нет"/>
    <s v="оригинал"/>
    <n v="4"/>
    <m/>
    <m/>
    <m/>
    <x v="8"/>
    <x v="41"/>
    <x v="167"/>
    <x v="2"/>
    <n v="12.770000000000001"/>
    <x v="1"/>
    <x v="0"/>
    <x v="1"/>
    <s v="несовер."/>
    <x v="42"/>
  </r>
  <r>
    <n v="145"/>
    <d v="2018-07-05T00:00:00"/>
    <x v="144"/>
    <x v="0"/>
    <x v="2"/>
    <x v="3"/>
    <x v="1"/>
    <x v="144"/>
    <s v="145/18-ОиПКММиТП/2"/>
    <x v="0"/>
    <s v="да"/>
    <x v="0"/>
    <d v="2002-01-13T00:00:00"/>
    <x v="0"/>
    <m/>
    <x v="10"/>
    <m/>
    <m/>
    <m/>
    <s v="впервые"/>
    <x v="1"/>
    <m/>
    <n v="2018"/>
    <s v="англ.яз."/>
    <s v="нет"/>
    <s v="нет"/>
    <m/>
    <x v="2"/>
    <s v="да "/>
    <s v="да"/>
    <s v="оригинал"/>
    <n v="4"/>
    <m/>
    <m/>
    <m/>
    <x v="10"/>
    <x v="38"/>
    <x v="168"/>
    <x v="1"/>
    <n v="12.55"/>
    <x v="1"/>
    <x v="0"/>
    <x v="1"/>
    <s v="несовер."/>
    <x v="3"/>
  </r>
  <r>
    <n v="146"/>
    <d v="2018-07-03T00:00:00"/>
    <x v="145"/>
    <x v="0"/>
    <x v="7"/>
    <x v="10"/>
    <x v="0"/>
    <x v="145"/>
    <s v="146/18-ТДЖ/1"/>
    <x v="0"/>
    <s v="нет"/>
    <x v="0"/>
    <d v="2000-09-12T00:00:00"/>
    <x v="0"/>
    <m/>
    <x v="19"/>
    <m/>
    <m/>
    <m/>
    <s v="впервые"/>
    <x v="0"/>
    <m/>
    <n v="2018"/>
    <s v="англ.яз."/>
    <s v="нет"/>
    <s v="нет"/>
    <m/>
    <x v="2"/>
    <s v="да "/>
    <s v="да"/>
    <s v="копия"/>
    <n v="4"/>
    <m/>
    <m/>
    <m/>
    <x v="8"/>
    <x v="34"/>
    <x v="169"/>
    <x v="0"/>
    <n v="12.17"/>
    <x v="1"/>
    <x v="0"/>
    <x v="3"/>
    <s v="соверш."/>
    <x v="72"/>
  </r>
  <r>
    <n v="147"/>
    <d v="2018-07-03T00:00:00"/>
    <x v="146"/>
    <x v="0"/>
    <x v="7"/>
    <x v="10"/>
    <x v="0"/>
    <x v="146"/>
    <s v="147/18-ТДЖ/1"/>
    <x v="0"/>
    <s v="нет"/>
    <x v="0"/>
    <d v="2002-04-09T00:00:00"/>
    <x v="0"/>
    <m/>
    <x v="7"/>
    <m/>
    <m/>
    <m/>
    <s v="впервые"/>
    <x v="1"/>
    <m/>
    <n v="2018"/>
    <s v="англ.яз."/>
    <s v="нет"/>
    <s v="нет"/>
    <m/>
    <x v="2"/>
    <s v="да "/>
    <s v="нет"/>
    <s v="оригинал"/>
    <n v="4"/>
    <m/>
    <m/>
    <m/>
    <x v="0"/>
    <x v="73"/>
    <x v="132"/>
    <x v="7"/>
    <n v="8.6"/>
    <x v="0"/>
    <x v="1"/>
    <x v="1"/>
    <s v="несовер."/>
    <x v="72"/>
  </r>
  <r>
    <n v="147"/>
    <d v="2018-07-13T00:00:00"/>
    <x v="146"/>
    <x v="0"/>
    <x v="6"/>
    <x v="8"/>
    <x v="1"/>
    <x v="146"/>
    <s v="147/18-ХОД/2"/>
    <x v="0"/>
    <s v="нет"/>
    <x v="0"/>
    <d v="2000-09-26T00:00:00"/>
    <x v="0"/>
    <m/>
    <x v="0"/>
    <m/>
    <m/>
    <m/>
    <s v="впервые"/>
    <x v="0"/>
    <m/>
    <n v="2018"/>
    <s v="нем.яз."/>
    <s v="нет"/>
    <s v="нет"/>
    <m/>
    <x v="1"/>
    <s v="да "/>
    <s v="да"/>
    <s v="копия"/>
    <n v="4"/>
    <m/>
    <m/>
    <m/>
    <x v="9"/>
    <x v="13"/>
    <x v="170"/>
    <x v="4"/>
    <n v="10.719999999999999"/>
    <x v="1"/>
    <x v="0"/>
    <x v="3"/>
    <s v="соверш."/>
    <x v="75"/>
  </r>
  <r>
    <n v="148"/>
    <d v="2018-07-04T00:00:00"/>
    <x v="147"/>
    <x v="0"/>
    <x v="1"/>
    <x v="1"/>
    <x v="0"/>
    <x v="147"/>
    <s v="148/18-ХНП/1"/>
    <x v="0"/>
    <s v="нет"/>
    <x v="0"/>
    <d v="1999-07-12T00:00:00"/>
    <x v="0"/>
    <m/>
    <x v="7"/>
    <m/>
    <m/>
    <m/>
    <s v="впервые"/>
    <x v="1"/>
    <m/>
    <n v="2018"/>
    <s v="нем.яз."/>
    <s v="нет"/>
    <s v="нет"/>
    <m/>
    <x v="2"/>
    <s v="да "/>
    <s v="нет"/>
    <s v="копия"/>
    <n v="4"/>
    <m/>
    <m/>
    <m/>
    <x v="0"/>
    <x v="73"/>
    <x v="132"/>
    <x v="7"/>
    <n v="8.6"/>
    <x v="0"/>
    <x v="1"/>
    <x v="4"/>
    <s v="соверш."/>
    <x v="76"/>
  </r>
  <r>
    <n v="149"/>
    <d v="2018-07-27T00:00:00"/>
    <x v="148"/>
    <x v="0"/>
    <x v="5"/>
    <x v="6"/>
    <x v="0"/>
    <x v="148"/>
    <s v="149/18-АДТиК/1"/>
    <x v="0"/>
    <s v="да"/>
    <x v="1"/>
    <d v="2002-07-06T00:00:00"/>
    <x v="0"/>
    <m/>
    <x v="27"/>
    <m/>
    <m/>
    <m/>
    <s v="впервые"/>
    <x v="1"/>
    <m/>
    <n v="2018"/>
    <s v="англ.яз."/>
    <s v="нет"/>
    <s v="нет"/>
    <m/>
    <x v="2"/>
    <s v="да "/>
    <s v="нет"/>
    <s v="копия"/>
    <n v="4"/>
    <m/>
    <m/>
    <m/>
    <x v="6"/>
    <x v="57"/>
    <x v="171"/>
    <x v="9"/>
    <n v="12.1"/>
    <x v="1"/>
    <x v="0"/>
    <x v="1"/>
    <s v="несовер."/>
    <x v="8"/>
  </r>
  <r>
    <n v="149"/>
    <d v="2018-07-10T00:00:00"/>
    <x v="148"/>
    <x v="0"/>
    <x v="3"/>
    <x v="4"/>
    <x v="1"/>
    <x v="148"/>
    <s v="149/18-ТТ/2"/>
    <x v="0"/>
    <s v="нет"/>
    <x v="0"/>
    <d v="2002-05-27T00:00:00"/>
    <x v="0"/>
    <m/>
    <x v="17"/>
    <m/>
    <m/>
    <m/>
    <s v="впервые"/>
    <x v="1"/>
    <m/>
    <n v="2018"/>
    <s v="англ.яз."/>
    <s v="нет"/>
    <s v="нет"/>
    <m/>
    <x v="2"/>
    <s v="да "/>
    <s v="нет"/>
    <s v="оригинал"/>
    <n v="4"/>
    <m/>
    <m/>
    <m/>
    <x v="1"/>
    <x v="82"/>
    <x v="172"/>
    <x v="10"/>
    <n v="13.88"/>
    <x v="0"/>
    <x v="1"/>
    <x v="1"/>
    <s v="несовер."/>
    <x v="9"/>
  </r>
  <r>
    <n v="150"/>
    <d v="2018-07-18T00:00:00"/>
    <x v="149"/>
    <x v="0"/>
    <x v="1"/>
    <x v="1"/>
    <x v="0"/>
    <x v="149"/>
    <s v="150/18-ХНП/1"/>
    <x v="0"/>
    <s v="да"/>
    <x v="0"/>
    <d v="2002-03-14T00:00:00"/>
    <x v="0"/>
    <m/>
    <x v="37"/>
    <m/>
    <m/>
    <m/>
    <s v="впервые"/>
    <x v="1"/>
    <m/>
    <n v="2018"/>
    <s v="нем.яз."/>
    <s v="нет"/>
    <s v="да"/>
    <m/>
    <x v="2"/>
    <s v="да "/>
    <s v="да"/>
    <s v="оригинал"/>
    <n v="4"/>
    <m/>
    <m/>
    <m/>
    <x v="8"/>
    <x v="23"/>
    <x v="161"/>
    <x v="0"/>
    <n v="12"/>
    <x v="1"/>
    <x v="0"/>
    <x v="1"/>
    <s v="несовер."/>
    <x v="76"/>
  </r>
  <r>
    <n v="151"/>
    <d v="2018-07-02T00:00:00"/>
    <x v="150"/>
    <x v="0"/>
    <x v="2"/>
    <x v="3"/>
    <x v="0"/>
    <x v="150"/>
    <s v="151/18-ОиПКММиТП/1"/>
    <x v="0"/>
    <s v="нет"/>
    <x v="0"/>
    <d v="2003-04-02T00:00:00"/>
    <x v="0"/>
    <m/>
    <x v="7"/>
    <m/>
    <m/>
    <m/>
    <s v="впервые"/>
    <x v="1"/>
    <m/>
    <n v="2018"/>
    <s v="англ.яз."/>
    <s v="нет"/>
    <s v="да"/>
    <m/>
    <x v="1"/>
    <s v="да "/>
    <s v="да"/>
    <s v="копия"/>
    <n v="4"/>
    <m/>
    <m/>
    <m/>
    <x v="8"/>
    <x v="27"/>
    <x v="173"/>
    <x v="2"/>
    <n v="12.53"/>
    <x v="1"/>
    <x v="0"/>
    <x v="10"/>
    <s v="несовер."/>
    <x v="62"/>
  </r>
  <r>
    <n v="151"/>
    <d v="2018-07-04T00:00:00"/>
    <x v="150"/>
    <x v="0"/>
    <x v="2"/>
    <x v="2"/>
    <x v="1"/>
    <x v="150"/>
    <s v="151/18-ОКДД/2"/>
    <x v="0"/>
    <s v="нет"/>
    <x v="0"/>
    <d v="2001-05-26T00:00:00"/>
    <x v="0"/>
    <m/>
    <x v="18"/>
    <m/>
    <m/>
    <m/>
    <s v="впервые"/>
    <x v="1"/>
    <m/>
    <n v="2018"/>
    <s v="англ.яз."/>
    <s v="нет"/>
    <s v="нет"/>
    <m/>
    <x v="1"/>
    <s v="да "/>
    <s v="да"/>
    <s v="копия"/>
    <n v="4"/>
    <m/>
    <m/>
    <m/>
    <x v="0"/>
    <x v="15"/>
    <x v="77"/>
    <x v="0"/>
    <n v="8.52"/>
    <x v="1"/>
    <x v="0"/>
    <x v="2"/>
    <s v="соверш."/>
    <x v="67"/>
  </r>
  <r>
    <n v="151"/>
    <d v="2018-07-10T00:00:00"/>
    <x v="150"/>
    <x v="0"/>
    <x v="1"/>
    <x v="1"/>
    <x v="2"/>
    <x v="150"/>
    <s v="151/18-ХНП/3"/>
    <x v="0"/>
    <s v="да"/>
    <x v="0"/>
    <d v="2001-12-19T00:00:00"/>
    <x v="0"/>
    <m/>
    <x v="3"/>
    <m/>
    <m/>
    <m/>
    <s v="впервые"/>
    <x v="1"/>
    <m/>
    <n v="2018"/>
    <s v="англ.яз."/>
    <s v="нет"/>
    <s v="да"/>
    <m/>
    <x v="2"/>
    <s v="да "/>
    <s v="да"/>
    <s v="копия"/>
    <n v="4"/>
    <m/>
    <m/>
    <m/>
    <x v="0"/>
    <x v="23"/>
    <x v="146"/>
    <x v="7"/>
    <n v="8.5"/>
    <x v="1"/>
    <x v="0"/>
    <x v="2"/>
    <s v="соверш."/>
    <x v="74"/>
  </r>
  <r>
    <n v="152"/>
    <d v="2018-07-10T00:00:00"/>
    <x v="151"/>
    <x v="0"/>
    <x v="3"/>
    <x v="4"/>
    <x v="0"/>
    <x v="151"/>
    <s v="152/18-ТТ/1"/>
    <x v="0"/>
    <s v="да"/>
    <x v="0"/>
    <d v="2003-01-31T00:00:00"/>
    <x v="0"/>
    <m/>
    <x v="12"/>
    <m/>
    <m/>
    <m/>
    <s v="впервые"/>
    <x v="1"/>
    <m/>
    <n v="2018"/>
    <s v="нем.яз."/>
    <s v="нет"/>
    <s v="нет"/>
    <m/>
    <x v="1"/>
    <s v="да "/>
    <s v="да"/>
    <s v="нет"/>
    <n v="4"/>
    <m/>
    <m/>
    <m/>
    <x v="0"/>
    <x v="41"/>
    <x v="97"/>
    <x v="0"/>
    <n v="8.4400000000000013"/>
    <x v="1"/>
    <x v="0"/>
    <x v="10"/>
    <s v="несовер."/>
    <x v="77"/>
  </r>
  <r>
    <n v="152"/>
    <d v="2018-07-13T00:00:00"/>
    <x v="151"/>
    <x v="0"/>
    <x v="0"/>
    <x v="0"/>
    <x v="1"/>
    <x v="151"/>
    <s v="152/18-ЭП/2"/>
    <x v="0"/>
    <s v="да"/>
    <x v="0"/>
    <d v="2001-01-06T00:00:00"/>
    <x v="0"/>
    <m/>
    <x v="12"/>
    <m/>
    <m/>
    <m/>
    <s v="впервые"/>
    <x v="1"/>
    <m/>
    <n v="2017"/>
    <s v="англ.яз."/>
    <s v="нет"/>
    <s v="да"/>
    <m/>
    <x v="2"/>
    <s v="да "/>
    <s v="нет"/>
    <s v="копия"/>
    <n v="4"/>
    <m/>
    <m/>
    <m/>
    <x v="8"/>
    <x v="74"/>
    <x v="174"/>
    <x v="2"/>
    <n v="12.639999999999999"/>
    <x v="1"/>
    <x v="0"/>
    <x v="3"/>
    <s v="соверш."/>
    <x v="17"/>
  </r>
  <r>
    <n v="152"/>
    <d v="2018-07-10T00:00:00"/>
    <x v="151"/>
    <x v="0"/>
    <x v="2"/>
    <x v="3"/>
    <x v="2"/>
    <x v="151"/>
    <s v="152/18-ОиПКММиТП/3"/>
    <x v="0"/>
    <s v="да"/>
    <x v="1"/>
    <d v="2000-04-29T00:00:00"/>
    <x v="0"/>
    <m/>
    <x v="19"/>
    <m/>
    <m/>
    <m/>
    <s v="впервые"/>
    <x v="0"/>
    <m/>
    <n v="2018"/>
    <s v="англ.яз."/>
    <s v="нет"/>
    <s v="нет"/>
    <m/>
    <x v="2"/>
    <s v="да "/>
    <s v="нет"/>
    <s v="оригинал"/>
    <n v="4"/>
    <m/>
    <m/>
    <m/>
    <x v="6"/>
    <x v="4"/>
    <x v="175"/>
    <x v="9"/>
    <n v="12.06"/>
    <x v="1"/>
    <x v="0"/>
    <x v="3"/>
    <s v="соверш."/>
    <x v="40"/>
  </r>
  <r>
    <n v="153"/>
    <d v="2018-06-29T00:00:00"/>
    <x v="152"/>
    <x v="0"/>
    <x v="5"/>
    <x v="6"/>
    <x v="0"/>
    <x v="152"/>
    <s v="153/18-АДТиК/1"/>
    <x v="0"/>
    <s v="да"/>
    <x v="0"/>
    <d v="2002-04-09T00:00:00"/>
    <x v="0"/>
    <m/>
    <x v="14"/>
    <m/>
    <m/>
    <m/>
    <s v="впервые"/>
    <x v="0"/>
    <m/>
    <n v="2018"/>
    <s v="нем.яз."/>
    <s v="нет"/>
    <s v="нет"/>
    <m/>
    <x v="2"/>
    <s v="да "/>
    <s v="нет"/>
    <s v="оригинал"/>
    <n v="4"/>
    <m/>
    <m/>
    <m/>
    <x v="8"/>
    <x v="55"/>
    <x v="176"/>
    <x v="0"/>
    <n v="11.72"/>
    <x v="1"/>
    <x v="0"/>
    <x v="1"/>
    <s v="несовер."/>
    <x v="8"/>
  </r>
  <r>
    <n v="153"/>
    <d v="2018-08-01T00:00:00"/>
    <x v="152"/>
    <x v="0"/>
    <x v="0"/>
    <x v="7"/>
    <x v="1"/>
    <x v="152"/>
    <s v="153/18-ИЭО/2"/>
    <x v="0"/>
    <s v="нет"/>
    <x v="0"/>
    <d v="2002-08-08T00:00:00"/>
    <x v="0"/>
    <m/>
    <x v="7"/>
    <m/>
    <m/>
    <m/>
    <s v="впервые"/>
    <x v="1"/>
    <m/>
    <n v="2018"/>
    <s v="англ.яз."/>
    <s v="нет"/>
    <s v="нет"/>
    <m/>
    <x v="2"/>
    <s v="да "/>
    <s v="нет"/>
    <s v="оригинал"/>
    <n v="4"/>
    <m/>
    <m/>
    <m/>
    <x v="0"/>
    <x v="23"/>
    <x v="146"/>
    <x v="7"/>
    <n v="8.5"/>
    <x v="1"/>
    <x v="0"/>
    <x v="1"/>
    <s v="несовер."/>
    <x v="47"/>
  </r>
  <r>
    <n v="153"/>
    <d v="2018-06-22T00:00:00"/>
    <x v="152"/>
    <x v="0"/>
    <x v="0"/>
    <x v="0"/>
    <x v="2"/>
    <x v="152"/>
    <s v="153/18-ЭП/3"/>
    <x v="0"/>
    <s v="нет"/>
    <x v="0"/>
    <d v="2001-02-06T00:00:00"/>
    <x v="0"/>
    <m/>
    <x v="7"/>
    <m/>
    <m/>
    <s v="инвалид"/>
    <s v="впервые"/>
    <x v="1"/>
    <m/>
    <n v="2018"/>
    <s v="англ.яз."/>
    <s v="с отличием"/>
    <s v="нет"/>
    <m/>
    <x v="2"/>
    <s v="да "/>
    <s v="нет"/>
    <s v="оригинал"/>
    <n v="4"/>
    <m/>
    <m/>
    <m/>
    <x v="3"/>
    <x v="1"/>
    <x v="9"/>
    <x v="1"/>
    <n v="11"/>
    <x v="1"/>
    <x v="0"/>
    <x v="2"/>
    <s v="соверш."/>
    <x v="44"/>
  </r>
  <r>
    <n v="154"/>
    <d v="2018-06-29T00:00:00"/>
    <x v="153"/>
    <x v="0"/>
    <x v="0"/>
    <x v="0"/>
    <x v="0"/>
    <x v="153"/>
    <s v="154/18-ЭП/1"/>
    <x v="0"/>
    <s v="да"/>
    <x v="0"/>
    <d v="2002-04-09T00:00:00"/>
    <x v="0"/>
    <m/>
    <x v="14"/>
    <m/>
    <m/>
    <m/>
    <s v="впервые"/>
    <x v="0"/>
    <m/>
    <n v="2018"/>
    <s v="нем.яз."/>
    <s v="нет"/>
    <s v="нет"/>
    <m/>
    <x v="2"/>
    <s v="да "/>
    <s v="нет"/>
    <s v="оригинал"/>
    <n v="4"/>
    <m/>
    <m/>
    <m/>
    <x v="8"/>
    <x v="55"/>
    <x v="176"/>
    <x v="0"/>
    <n v="11.72"/>
    <x v="1"/>
    <x v="0"/>
    <x v="1"/>
    <s v="несовер."/>
    <x v="13"/>
  </r>
  <r>
    <n v="154"/>
    <d v="2018-07-05T00:00:00"/>
    <x v="153"/>
    <x v="0"/>
    <x v="1"/>
    <x v="1"/>
    <x v="1"/>
    <x v="153"/>
    <s v="154/18-ХНП/2"/>
    <x v="0"/>
    <s v="нет"/>
    <x v="0"/>
    <d v="2002-11-23T00:00:00"/>
    <x v="0"/>
    <m/>
    <x v="7"/>
    <m/>
    <m/>
    <m/>
    <s v="впервые"/>
    <x v="1"/>
    <m/>
    <n v="2018"/>
    <s v="англ.яз."/>
    <s v="нет"/>
    <s v="да"/>
    <m/>
    <x v="2"/>
    <s v="да "/>
    <s v="да"/>
    <s v="копия"/>
    <n v="4"/>
    <m/>
    <m/>
    <m/>
    <x v="9"/>
    <x v="23"/>
    <x v="9"/>
    <x v="0"/>
    <n v="10"/>
    <x v="2"/>
    <x v="2"/>
    <x v="1"/>
    <s v="несовер."/>
    <x v="43"/>
  </r>
  <r>
    <n v="155"/>
    <d v="2018-07-04T00:00:00"/>
    <x v="154"/>
    <x v="1"/>
    <x v="2"/>
    <x v="3"/>
    <x v="0"/>
    <x v="154"/>
    <s v="155/18-ОиПКММиТП/1"/>
    <x v="0"/>
    <s v="нет"/>
    <x v="0"/>
    <d v="2002-07-09T00:00:00"/>
    <x v="0"/>
    <m/>
    <x v="7"/>
    <m/>
    <m/>
    <m/>
    <s v="впервые"/>
    <x v="1"/>
    <m/>
    <n v="2018"/>
    <s v="англ.яз."/>
    <s v="нет"/>
    <s v="нет"/>
    <m/>
    <x v="2"/>
    <s v="нет"/>
    <s v="да"/>
    <s v="оригинал"/>
    <n v="4"/>
    <m/>
    <m/>
    <m/>
    <x v="6"/>
    <x v="81"/>
    <x v="177"/>
    <x v="2"/>
    <n v="13.540000000000001"/>
    <x v="1"/>
    <x v="0"/>
    <x v="1"/>
    <s v="несовер."/>
    <x v="10"/>
  </r>
  <r>
    <n v="156"/>
    <d v="2018-07-02T00:00:00"/>
    <x v="155"/>
    <x v="0"/>
    <x v="3"/>
    <x v="13"/>
    <x v="0"/>
    <x v="155"/>
    <s v="156/18-ХТ бал./1"/>
    <x v="0"/>
    <s v="нет"/>
    <x v="0"/>
    <d v="2002-09-24T00:00:00"/>
    <x v="0"/>
    <m/>
    <x v="0"/>
    <m/>
    <m/>
    <m/>
    <s v="впервые"/>
    <x v="1"/>
    <m/>
    <n v="2018"/>
    <s v="англ.яз."/>
    <s v="нет"/>
    <s v="нет"/>
    <m/>
    <x v="2"/>
    <s v="да "/>
    <s v="нет"/>
    <s v="оригинал"/>
    <n v="4"/>
    <m/>
    <m/>
    <m/>
    <x v="10"/>
    <x v="41"/>
    <x v="178"/>
    <x v="2"/>
    <n v="11.77"/>
    <x v="1"/>
    <x v="0"/>
    <x v="1"/>
    <s v="несовер."/>
    <x v="55"/>
  </r>
  <r>
    <n v="156"/>
    <d v="2018-07-30T00:00:00"/>
    <x v="155"/>
    <x v="0"/>
    <x v="3"/>
    <x v="9"/>
    <x v="1"/>
    <x v="155"/>
    <s v="156/18-ХТ эстр./2"/>
    <x v="0"/>
    <s v="нет"/>
    <x v="0"/>
    <d v="2002-06-12T00:00:00"/>
    <x v="0"/>
    <m/>
    <x v="11"/>
    <m/>
    <m/>
    <m/>
    <s v="впервые"/>
    <x v="1"/>
    <m/>
    <n v="2018"/>
    <s v="англ.яз."/>
    <s v="с отличием"/>
    <s v="нет"/>
    <m/>
    <x v="2"/>
    <s v="да "/>
    <s v="нет"/>
    <s v="оригинал"/>
    <n v="4"/>
    <m/>
    <m/>
    <m/>
    <x v="0"/>
    <x v="1"/>
    <x v="1"/>
    <x v="1"/>
    <n v="10"/>
    <x v="1"/>
    <x v="0"/>
    <x v="1"/>
    <s v="несовер."/>
    <x v="31"/>
  </r>
  <r>
    <n v="156"/>
    <d v="2018-07-09T00:00:00"/>
    <x v="155"/>
    <x v="2"/>
    <x v="8"/>
    <x v="12"/>
    <x v="2"/>
    <x v="155"/>
    <s v="156/18-ХТ/3"/>
    <x v="0"/>
    <s v="да"/>
    <x v="0"/>
    <d v="2000-04-04T00:00:00"/>
    <x v="0"/>
    <m/>
    <x v="24"/>
    <m/>
    <m/>
    <m/>
    <s v="впервые"/>
    <x v="0"/>
    <m/>
    <n v="2018"/>
    <s v="англ.яз."/>
    <s v="нет"/>
    <s v="нет"/>
    <m/>
    <x v="1"/>
    <s v="да "/>
    <s v="да"/>
    <s v="копия"/>
    <n v="4"/>
    <m/>
    <m/>
    <m/>
    <x v="0"/>
    <x v="17"/>
    <x v="179"/>
    <x v="6"/>
    <n v="9.17"/>
    <x v="1"/>
    <x v="0"/>
    <x v="3"/>
    <s v="соверш."/>
    <x v="78"/>
  </r>
  <r>
    <n v="157"/>
    <d v="2018-07-16T00:00:00"/>
    <x v="156"/>
    <x v="0"/>
    <x v="5"/>
    <x v="6"/>
    <x v="0"/>
    <x v="156"/>
    <s v="157/18-АДТиК/1"/>
    <x v="0"/>
    <s v="да"/>
    <x v="0"/>
    <d v="2000-01-04T00:00:00"/>
    <x v="0"/>
    <m/>
    <x v="37"/>
    <m/>
    <m/>
    <m/>
    <s v="впервые"/>
    <x v="1"/>
    <m/>
    <n v="2016"/>
    <s v="англ.яз."/>
    <s v="нет"/>
    <s v="да"/>
    <m/>
    <x v="2"/>
    <s v="да "/>
    <s v="нет"/>
    <s v="оригинал"/>
    <n v="4"/>
    <m/>
    <m/>
    <m/>
    <x v="0"/>
    <x v="91"/>
    <x v="180"/>
    <x v="7"/>
    <n v="8.43"/>
    <x v="0"/>
    <x v="1"/>
    <x v="4"/>
    <s v="соверш."/>
    <x v="8"/>
  </r>
  <r>
    <n v="157"/>
    <d v="2018-07-10T00:00:00"/>
    <x v="156"/>
    <x v="0"/>
    <x v="3"/>
    <x v="4"/>
    <x v="1"/>
    <x v="156"/>
    <s v="157/18-ТТ/2"/>
    <x v="0"/>
    <s v="да"/>
    <x v="0"/>
    <d v="2003-01-31T00:00:00"/>
    <x v="0"/>
    <m/>
    <x v="12"/>
    <m/>
    <m/>
    <m/>
    <s v="впервые"/>
    <x v="1"/>
    <m/>
    <n v="2018"/>
    <s v="нем.яз."/>
    <s v="нет"/>
    <s v="нет"/>
    <m/>
    <x v="1"/>
    <s v="да "/>
    <s v="да"/>
    <s v="нет"/>
    <n v="4"/>
    <m/>
    <m/>
    <m/>
    <x v="0"/>
    <x v="41"/>
    <x v="97"/>
    <x v="0"/>
    <n v="8.4400000000000013"/>
    <x v="1"/>
    <x v="0"/>
    <x v="10"/>
    <s v="несовер."/>
    <x v="61"/>
  </r>
  <r>
    <n v="158"/>
    <d v="2018-07-09T00:00:00"/>
    <x v="157"/>
    <x v="0"/>
    <x v="3"/>
    <x v="11"/>
    <x v="0"/>
    <x v="157"/>
    <s v="158/18-ХТ нар./1"/>
    <x v="0"/>
    <s v="да"/>
    <x v="0"/>
    <d v="1993-11-26T00:00:00"/>
    <x v="0"/>
    <m/>
    <x v="36"/>
    <m/>
    <m/>
    <m/>
    <s v="впервые"/>
    <x v="0"/>
    <m/>
    <n v="2011"/>
    <s v="англ.яз."/>
    <s v="нет"/>
    <s v="нет"/>
    <m/>
    <x v="2"/>
    <s v="да "/>
    <s v="да"/>
    <s v="нет"/>
    <n v="4"/>
    <m/>
    <m/>
    <m/>
    <x v="0"/>
    <x v="92"/>
    <x v="181"/>
    <x v="7"/>
    <n v="8.870000000000001"/>
    <x v="1"/>
    <x v="0"/>
    <x v="27"/>
    <s v="соверш."/>
    <x v="64"/>
  </r>
  <r>
    <n v="158"/>
    <d v="2018-06-28T00:00:00"/>
    <x v="157"/>
    <x v="0"/>
    <x v="3"/>
    <x v="9"/>
    <x v="1"/>
    <x v="157"/>
    <s v="158/18-ХТ эстр./2"/>
    <x v="0"/>
    <s v="нет"/>
    <x v="0"/>
    <d v="2002-06-14T00:00:00"/>
    <x v="0"/>
    <m/>
    <x v="7"/>
    <m/>
    <m/>
    <m/>
    <s v="впервые"/>
    <x v="1"/>
    <m/>
    <n v="2018"/>
    <s v="англ.яз."/>
    <s v="нет"/>
    <s v="да"/>
    <m/>
    <x v="2"/>
    <s v="да "/>
    <s v="нет"/>
    <s v="оригинал"/>
    <n v="4"/>
    <m/>
    <m/>
    <m/>
    <x v="9"/>
    <x v="40"/>
    <x v="182"/>
    <x v="9"/>
    <n v="9.7100000000000009"/>
    <x v="1"/>
    <x v="0"/>
    <x v="1"/>
    <s v="несовер."/>
    <x v="31"/>
  </r>
  <r>
    <n v="158"/>
    <d v="2018-07-02T00:00:00"/>
    <x v="157"/>
    <x v="0"/>
    <x v="3"/>
    <x v="4"/>
    <x v="2"/>
    <x v="157"/>
    <s v="158/18-ТТ/3"/>
    <x v="0"/>
    <s v="да"/>
    <x v="0"/>
    <d v="2001-04-10T00:00:00"/>
    <x v="0"/>
    <m/>
    <x v="38"/>
    <m/>
    <m/>
    <m/>
    <s v="впервые"/>
    <x v="1"/>
    <m/>
    <n v="2017"/>
    <s v="англ.яз."/>
    <s v="нет"/>
    <s v="да"/>
    <m/>
    <x v="2"/>
    <s v="да "/>
    <s v="да"/>
    <s v="оригинал"/>
    <n v="4"/>
    <m/>
    <m/>
    <m/>
    <x v="6"/>
    <x v="88"/>
    <x v="183"/>
    <x v="9"/>
    <n v="12.36"/>
    <x v="1"/>
    <x v="0"/>
    <x v="2"/>
    <s v="соверш."/>
    <x v="35"/>
  </r>
  <r>
    <n v="159"/>
    <d v="2018-06-29T00:00:00"/>
    <x v="158"/>
    <x v="0"/>
    <x v="3"/>
    <x v="9"/>
    <x v="0"/>
    <x v="158"/>
    <s v="159/18-ХТ эстр./1"/>
    <x v="0"/>
    <s v="да"/>
    <x v="0"/>
    <d v="2002-08-07T00:00:00"/>
    <x v="0"/>
    <m/>
    <x v="18"/>
    <m/>
    <m/>
    <m/>
    <s v="впервые"/>
    <x v="1"/>
    <m/>
    <n v="2018"/>
    <s v="англ.яз."/>
    <s v="нет"/>
    <s v="нет"/>
    <m/>
    <x v="2"/>
    <s v="да "/>
    <s v="да"/>
    <s v="оригинал"/>
    <n v="4"/>
    <m/>
    <m/>
    <m/>
    <x v="0"/>
    <x v="77"/>
    <x v="184"/>
    <x v="7"/>
    <n v="8.379999999999999"/>
    <x v="0"/>
    <x v="1"/>
    <x v="1"/>
    <s v="несовер."/>
    <x v="19"/>
  </r>
  <r>
    <n v="159"/>
    <d v="2018-07-16T00:00:00"/>
    <x v="158"/>
    <x v="0"/>
    <x v="3"/>
    <x v="11"/>
    <x v="1"/>
    <x v="158"/>
    <s v="159/18-ХТ нар./2"/>
    <x v="0"/>
    <s v="да"/>
    <x v="0"/>
    <d v="2000-01-04T00:00:00"/>
    <x v="0"/>
    <m/>
    <x v="37"/>
    <m/>
    <m/>
    <m/>
    <s v="впервые"/>
    <x v="1"/>
    <m/>
    <n v="2016"/>
    <s v="англ.яз."/>
    <s v="нет"/>
    <s v="да"/>
    <m/>
    <x v="2"/>
    <s v="да "/>
    <s v="нет"/>
    <s v="оригинал"/>
    <n v="4"/>
    <m/>
    <m/>
    <m/>
    <x v="0"/>
    <x v="91"/>
    <x v="180"/>
    <x v="7"/>
    <n v="8.43"/>
    <x v="1"/>
    <x v="0"/>
    <x v="4"/>
    <s v="соверш."/>
    <x v="26"/>
  </r>
  <r>
    <n v="160"/>
    <d v="2018-07-05T00:00:00"/>
    <x v="159"/>
    <x v="0"/>
    <x v="3"/>
    <x v="9"/>
    <x v="0"/>
    <x v="159"/>
    <s v="160/18-ХТ эстр./1"/>
    <x v="0"/>
    <s v="нет"/>
    <x v="1"/>
    <d v="2002-04-22T00:00:00"/>
    <x v="0"/>
    <m/>
    <x v="5"/>
    <m/>
    <m/>
    <m/>
    <s v="впервые"/>
    <x v="1"/>
    <m/>
    <n v="2018"/>
    <s v="англ.яз."/>
    <s v="нет"/>
    <s v="нет"/>
    <m/>
    <x v="2"/>
    <s v="да "/>
    <s v="нет"/>
    <s v="оригинал"/>
    <n v="4"/>
    <m/>
    <m/>
    <m/>
    <x v="0"/>
    <x v="79"/>
    <x v="185"/>
    <x v="10"/>
    <n v="6.6"/>
    <x v="1"/>
    <x v="0"/>
    <x v="1"/>
    <s v="несовер."/>
    <x v="19"/>
  </r>
  <r>
    <n v="161"/>
    <d v="2018-07-06T00:00:00"/>
    <x v="160"/>
    <x v="0"/>
    <x v="3"/>
    <x v="9"/>
    <x v="0"/>
    <x v="160"/>
    <s v="161/18-ХТ эстр./1"/>
    <x v="0"/>
    <s v="нет"/>
    <x v="0"/>
    <d v="2002-03-15T00:00:00"/>
    <x v="0"/>
    <m/>
    <x v="7"/>
    <m/>
    <m/>
    <m/>
    <s v="впервые"/>
    <x v="1"/>
    <m/>
    <n v="2018"/>
    <s v="англ.яз."/>
    <s v="нет"/>
    <s v="нет"/>
    <m/>
    <x v="1"/>
    <s v="да "/>
    <s v="да"/>
    <s v="копия"/>
    <n v="4"/>
    <m/>
    <m/>
    <m/>
    <x v="10"/>
    <x v="93"/>
    <x v="186"/>
    <x v="0"/>
    <n v="10.84"/>
    <x v="1"/>
    <x v="0"/>
    <x v="1"/>
    <s v="несовер."/>
    <x v="25"/>
  </r>
  <r>
    <n v="162"/>
    <d v="2018-07-03T00:00:00"/>
    <x v="161"/>
    <x v="0"/>
    <x v="6"/>
    <x v="8"/>
    <x v="0"/>
    <x v="161"/>
    <s v="162/18-ХОД/1"/>
    <x v="0"/>
    <s v="нет"/>
    <x v="0"/>
    <d v="2003-02-28T00:00:00"/>
    <x v="0"/>
    <m/>
    <x v="7"/>
    <m/>
    <m/>
    <m/>
    <s v="впервые"/>
    <x v="1"/>
    <m/>
    <n v="2018"/>
    <s v="англ.яз."/>
    <s v="нет"/>
    <s v="да"/>
    <m/>
    <x v="2"/>
    <s v="да "/>
    <s v="да"/>
    <s v="оригинал"/>
    <n v="4"/>
    <m/>
    <m/>
    <m/>
    <x v="6"/>
    <x v="23"/>
    <x v="137"/>
    <x v="2"/>
    <n v="13.33"/>
    <x v="1"/>
    <x v="0"/>
    <x v="10"/>
    <s v="несовер."/>
    <x v="59"/>
  </r>
  <r>
    <n v="162"/>
    <d v="2018-06-29T00:00:00"/>
    <x v="161"/>
    <x v="0"/>
    <x v="7"/>
    <x v="10"/>
    <x v="1"/>
    <x v="161"/>
    <s v="162/18-ТДЖ/2"/>
    <x v="0"/>
    <s v="нет"/>
    <x v="0"/>
    <d v="2003-01-08T00:00:00"/>
    <x v="0"/>
    <m/>
    <x v="7"/>
    <m/>
    <m/>
    <m/>
    <s v="впервые"/>
    <x v="1"/>
    <m/>
    <n v="2018"/>
    <s v="англ.яз."/>
    <s v="нет"/>
    <s v="да"/>
    <m/>
    <x v="2"/>
    <s v="да "/>
    <s v="нет"/>
    <s v="оригинал"/>
    <n v="4"/>
    <m/>
    <m/>
    <m/>
    <x v="6"/>
    <x v="43"/>
    <x v="187"/>
    <x v="0"/>
    <n v="13.09"/>
    <x v="1"/>
    <x v="0"/>
    <x v="10"/>
    <s v="несовер."/>
    <x v="49"/>
  </r>
  <r>
    <n v="163"/>
    <d v="2018-07-23T00:00:00"/>
    <x v="162"/>
    <x v="0"/>
    <x v="3"/>
    <x v="9"/>
    <x v="0"/>
    <x v="162"/>
    <s v="163/18-ХТ эстр./1"/>
    <x v="0"/>
    <s v="да"/>
    <x v="0"/>
    <d v="1999-12-03T00:00:00"/>
    <x v="1"/>
    <m/>
    <x v="2"/>
    <m/>
    <m/>
    <m/>
    <s v="впервые"/>
    <x v="0"/>
    <m/>
    <n v="2017"/>
    <s v="англ.яз."/>
    <s v="нет"/>
    <s v="нет"/>
    <m/>
    <x v="1"/>
    <s v="да "/>
    <s v="да"/>
    <s v="копия"/>
    <n v="4"/>
    <m/>
    <m/>
    <m/>
    <x v="8"/>
    <x v="36"/>
    <x v="188"/>
    <x v="0"/>
    <n v="11.61"/>
    <x v="2"/>
    <x v="2"/>
    <x v="4"/>
    <s v="соверш."/>
    <x v="25"/>
  </r>
  <r>
    <n v="164"/>
    <d v="2018-07-20T00:00:00"/>
    <x v="163"/>
    <x v="0"/>
    <x v="6"/>
    <x v="8"/>
    <x v="0"/>
    <x v="163"/>
    <s v="164/18-ХОД/1"/>
    <x v="0"/>
    <s v="нет"/>
    <x v="0"/>
    <d v="2000-02-13T00:00:00"/>
    <x v="0"/>
    <m/>
    <x v="0"/>
    <m/>
    <m/>
    <m/>
    <s v="впервые"/>
    <x v="0"/>
    <m/>
    <n v="2018"/>
    <s v="англ.яз."/>
    <s v="нет"/>
    <s v="нет"/>
    <m/>
    <x v="1"/>
    <s v="да "/>
    <s v="да"/>
    <s v="копия"/>
    <n v="4"/>
    <m/>
    <m/>
    <m/>
    <x v="9"/>
    <x v="64"/>
    <x v="189"/>
    <x v="1"/>
    <n v="11.64"/>
    <x v="1"/>
    <x v="0"/>
    <x v="3"/>
    <s v="соверш."/>
    <x v="79"/>
  </r>
  <r>
    <n v="164"/>
    <d v="2018-08-08T00:00:00"/>
    <x v="163"/>
    <x v="0"/>
    <x v="7"/>
    <x v="10"/>
    <x v="1"/>
    <x v="163"/>
    <s v="164/18-ТДЖ/2"/>
    <x v="0"/>
    <s v="нет"/>
    <x v="0"/>
    <d v="2000-11-25T00:00:00"/>
    <x v="0"/>
    <m/>
    <x v="7"/>
    <m/>
    <m/>
    <m/>
    <s v="впервые"/>
    <x v="0"/>
    <m/>
    <n v="2018"/>
    <s v="нем.яз."/>
    <s v="нет"/>
    <s v="нет"/>
    <m/>
    <x v="2"/>
    <s v="да "/>
    <s v="нет"/>
    <s v="оригинал"/>
    <n v="4"/>
    <m/>
    <m/>
    <m/>
    <x v="9"/>
    <x v="62"/>
    <x v="190"/>
    <x v="2"/>
    <n v="10.59"/>
    <x v="1"/>
    <x v="0"/>
    <x v="3"/>
    <s v="соверш."/>
    <x v="49"/>
  </r>
  <r>
    <n v="165"/>
    <d v="2018-07-10T00:00:00"/>
    <x v="164"/>
    <x v="0"/>
    <x v="5"/>
    <x v="6"/>
    <x v="0"/>
    <x v="164"/>
    <s v="165/18-АДТиК/1"/>
    <x v="0"/>
    <s v="нет"/>
    <x v="0"/>
    <d v="2002-08-25T00:00:00"/>
    <x v="0"/>
    <m/>
    <x v="39"/>
    <m/>
    <m/>
    <m/>
    <s v="впервые"/>
    <x v="1"/>
    <m/>
    <n v="2018"/>
    <s v="англ.яз."/>
    <s v="нет"/>
    <s v="нет"/>
    <m/>
    <x v="1"/>
    <s v="да "/>
    <s v="да"/>
    <s v="копия"/>
    <n v="2"/>
    <m/>
    <m/>
    <m/>
    <x v="6"/>
    <x v="40"/>
    <x v="151"/>
    <x v="0"/>
    <n v="13.05"/>
    <x v="1"/>
    <x v="0"/>
    <x v="1"/>
    <s v="несовер."/>
    <x v="46"/>
  </r>
  <r>
    <n v="165"/>
    <d v="2018-07-30T00:00:00"/>
    <x v="164"/>
    <x v="0"/>
    <x v="3"/>
    <x v="4"/>
    <x v="1"/>
    <x v="164"/>
    <s v="165/18-ТТ/2"/>
    <x v="0"/>
    <s v="да"/>
    <x v="0"/>
    <d v="2001-08-26T00:00:00"/>
    <x v="1"/>
    <m/>
    <x v="2"/>
    <m/>
    <m/>
    <m/>
    <s v="впервые"/>
    <x v="0"/>
    <m/>
    <n v="2018"/>
    <s v="англ.яз."/>
    <s v="нет"/>
    <s v="нет"/>
    <m/>
    <x v="2"/>
    <s v="да "/>
    <s v="нет"/>
    <s v="оригинал"/>
    <n v="4"/>
    <m/>
    <m/>
    <m/>
    <x v="10"/>
    <x v="2"/>
    <x v="191"/>
    <x v="2"/>
    <n v="11.6"/>
    <x v="1"/>
    <x v="0"/>
    <x v="2"/>
    <s v="соверш."/>
    <x v="9"/>
  </r>
  <r>
    <n v="166"/>
    <d v="2018-07-11T00:00:00"/>
    <x v="165"/>
    <x v="0"/>
    <x v="5"/>
    <x v="6"/>
    <x v="0"/>
    <x v="165"/>
    <s v="166/18-АДТиК/1"/>
    <x v="0"/>
    <s v="нет"/>
    <x v="0"/>
    <d v="2000-10-10T00:00:00"/>
    <x v="0"/>
    <m/>
    <x v="3"/>
    <m/>
    <m/>
    <m/>
    <s v="впервые"/>
    <x v="1"/>
    <m/>
    <n v="2016"/>
    <s v="англ.яз."/>
    <s v="да"/>
    <s v="нет"/>
    <m/>
    <x v="2"/>
    <s v="да "/>
    <s v="да"/>
    <s v="оригинал"/>
    <n v="4"/>
    <m/>
    <m/>
    <m/>
    <x v="0"/>
    <x v="3"/>
    <x v="102"/>
    <x v="0"/>
    <n v="8.41"/>
    <x v="1"/>
    <x v="0"/>
    <x v="3"/>
    <s v="соверш."/>
    <x v="8"/>
  </r>
  <r>
    <n v="166"/>
    <d v="2018-08-09T00:00:00"/>
    <x v="165"/>
    <x v="0"/>
    <x v="3"/>
    <x v="4"/>
    <x v="1"/>
    <x v="165"/>
    <s v="166/18-ТТ/2"/>
    <x v="0"/>
    <s v="да"/>
    <x v="0"/>
    <d v="2000-12-01T00:00:00"/>
    <x v="1"/>
    <m/>
    <x v="2"/>
    <m/>
    <m/>
    <m/>
    <s v="впервые"/>
    <x v="0"/>
    <m/>
    <n v="2018"/>
    <s v="англ.яз."/>
    <s v="нет"/>
    <s v="да"/>
    <m/>
    <x v="1"/>
    <s v="да "/>
    <s v="да"/>
    <s v="копия"/>
    <n v="4"/>
    <m/>
    <m/>
    <m/>
    <x v="10"/>
    <x v="75"/>
    <x v="192"/>
    <x v="2"/>
    <n v="11.55"/>
    <x v="1"/>
    <x v="0"/>
    <x v="3"/>
    <s v="соверш."/>
    <x v="61"/>
  </r>
  <r>
    <n v="167"/>
    <d v="2018-07-03T00:00:00"/>
    <x v="166"/>
    <x v="0"/>
    <x v="5"/>
    <x v="6"/>
    <x v="0"/>
    <x v="166"/>
    <s v="167/18-АДТиК/1"/>
    <x v="0"/>
    <s v="да"/>
    <x v="1"/>
    <d v="2000-02-08T00:00:00"/>
    <x v="0"/>
    <m/>
    <x v="0"/>
    <m/>
    <m/>
    <m/>
    <s v="впервые"/>
    <x v="1"/>
    <m/>
    <n v="2018"/>
    <s v="англ.яз."/>
    <s v="нет"/>
    <s v="нет"/>
    <m/>
    <x v="2"/>
    <s v="да "/>
    <s v="нет"/>
    <s v="копия"/>
    <n v="4"/>
    <m/>
    <m/>
    <m/>
    <x v="8"/>
    <x v="63"/>
    <x v="193"/>
    <x v="9"/>
    <n v="11.32"/>
    <x v="1"/>
    <x v="0"/>
    <x v="3"/>
    <s v="соверш."/>
    <x v="8"/>
  </r>
  <r>
    <n v="167"/>
    <d v="2018-06-29T00:00:00"/>
    <x v="166"/>
    <x v="0"/>
    <x v="3"/>
    <x v="4"/>
    <x v="1"/>
    <x v="166"/>
    <s v="167/18-ТТ/2"/>
    <x v="0"/>
    <s v="да"/>
    <x v="0"/>
    <d v="2002-08-07T00:00:00"/>
    <x v="0"/>
    <m/>
    <x v="18"/>
    <m/>
    <m/>
    <m/>
    <s v="впервые"/>
    <x v="1"/>
    <m/>
    <n v="2018"/>
    <s v="англ.яз."/>
    <s v="нет"/>
    <s v="нет"/>
    <m/>
    <x v="2"/>
    <s v="да "/>
    <s v="да"/>
    <s v="оригинал"/>
    <n v="4"/>
    <m/>
    <m/>
    <m/>
    <x v="0"/>
    <x v="77"/>
    <x v="184"/>
    <x v="7"/>
    <n v="8.379999999999999"/>
    <x v="1"/>
    <x v="0"/>
    <x v="1"/>
    <s v="несовер."/>
    <x v="9"/>
  </r>
  <r>
    <n v="167"/>
    <d v="2018-07-09T00:00:00"/>
    <x v="166"/>
    <x v="0"/>
    <x v="2"/>
    <x v="3"/>
    <x v="2"/>
    <x v="166"/>
    <s v="167/18-ОиПКММиТП/3"/>
    <x v="0"/>
    <s v="нет"/>
    <x v="1"/>
    <d v="1995-06-13T00:00:00"/>
    <x v="0"/>
    <m/>
    <x v="0"/>
    <m/>
    <m/>
    <m/>
    <s v="впервые"/>
    <x v="1"/>
    <m/>
    <n v="2011"/>
    <s v="англ.яз."/>
    <s v="нет"/>
    <s v="нет"/>
    <m/>
    <x v="2"/>
    <s v="да "/>
    <s v="нет"/>
    <s v="нет"/>
    <n v="4"/>
    <m/>
    <m/>
    <m/>
    <x v="0"/>
    <x v="89"/>
    <x v="194"/>
    <x v="5"/>
    <n v="6.83"/>
    <x v="1"/>
    <x v="0"/>
    <x v="7"/>
    <s v="соверш."/>
    <x v="40"/>
  </r>
  <r>
    <n v="168"/>
    <d v="2018-07-09T00:00:00"/>
    <x v="167"/>
    <x v="1"/>
    <x v="2"/>
    <x v="3"/>
    <x v="0"/>
    <x v="167"/>
    <s v="168/18-ОиПКММиТП/1"/>
    <x v="0"/>
    <s v="нет"/>
    <x v="1"/>
    <d v="1995-06-13T00:00:00"/>
    <x v="0"/>
    <m/>
    <x v="0"/>
    <m/>
    <m/>
    <m/>
    <s v="впервые"/>
    <x v="1"/>
    <m/>
    <n v="2011"/>
    <s v="англ.яз."/>
    <s v="нет"/>
    <s v="нет"/>
    <m/>
    <x v="2"/>
    <s v="да "/>
    <s v="нет"/>
    <s v="нет"/>
    <n v="4"/>
    <m/>
    <m/>
    <m/>
    <x v="0"/>
    <x v="89"/>
    <x v="194"/>
    <x v="5"/>
    <n v="6.83"/>
    <x v="1"/>
    <x v="0"/>
    <x v="7"/>
    <s v="соверш."/>
    <x v="10"/>
  </r>
  <r>
    <n v="169"/>
    <d v="2018-07-06T00:00:00"/>
    <x v="168"/>
    <x v="0"/>
    <x v="3"/>
    <x v="11"/>
    <x v="0"/>
    <x v="168"/>
    <s v="169/18-ХТ нар./1"/>
    <x v="0"/>
    <s v="да"/>
    <x v="0"/>
    <d v="1998-06-10T00:00:00"/>
    <x v="0"/>
    <m/>
    <x v="40"/>
    <m/>
    <m/>
    <m/>
    <s v="впервые"/>
    <x v="1"/>
    <m/>
    <n v="2014"/>
    <s v="англ.яз."/>
    <s v="нет"/>
    <s v="нет"/>
    <m/>
    <x v="1"/>
    <s v="да "/>
    <s v="да"/>
    <s v="копия"/>
    <n v="1"/>
    <m/>
    <m/>
    <m/>
    <x v="0"/>
    <x v="77"/>
    <x v="184"/>
    <x v="7"/>
    <n v="8.379999999999999"/>
    <x v="1"/>
    <x v="0"/>
    <x v="20"/>
    <s v="соверш."/>
    <x v="80"/>
  </r>
  <r>
    <n v="169"/>
    <d v="2018-08-15T00:00:00"/>
    <x v="168"/>
    <x v="0"/>
    <x v="3"/>
    <x v="9"/>
    <x v="1"/>
    <x v="168"/>
    <s v="169/18-ХТ эстр./2"/>
    <x v="0"/>
    <s v="нет"/>
    <x v="0"/>
    <d v="2000-01-14T00:00:00"/>
    <x v="0"/>
    <m/>
    <x v="33"/>
    <m/>
    <m/>
    <m/>
    <s v="впервые"/>
    <x v="1"/>
    <m/>
    <n v="2016"/>
    <s v="нем.яз."/>
    <s v="нет"/>
    <s v="нет"/>
    <m/>
    <x v="2"/>
    <s v="да "/>
    <s v="нет"/>
    <s v="оригинал"/>
    <n v="4"/>
    <m/>
    <m/>
    <m/>
    <x v="0"/>
    <x v="77"/>
    <x v="184"/>
    <x v="7"/>
    <n v="8.379999999999999"/>
    <x v="0"/>
    <x v="1"/>
    <x v="3"/>
    <s v="соверш."/>
    <x v="31"/>
  </r>
  <r>
    <n v="170"/>
    <d v="2018-07-06T00:00:00"/>
    <x v="169"/>
    <x v="0"/>
    <x v="0"/>
    <x v="0"/>
    <x v="0"/>
    <x v="169"/>
    <s v="170/18-ЭП/1"/>
    <x v="0"/>
    <s v="да"/>
    <x v="0"/>
    <d v="2002-10-17T00:00:00"/>
    <x v="0"/>
    <m/>
    <x v="0"/>
    <m/>
    <m/>
    <m/>
    <s v="впервые"/>
    <x v="1"/>
    <m/>
    <n v="2018"/>
    <s v="нем.яз."/>
    <s v="нет"/>
    <s v="нет"/>
    <m/>
    <x v="2"/>
    <s v="да "/>
    <s v="нет"/>
    <s v="оригинал"/>
    <n v="4"/>
    <m/>
    <m/>
    <m/>
    <x v="10"/>
    <x v="39"/>
    <x v="195"/>
    <x v="2"/>
    <n v="11.440000000000001"/>
    <x v="1"/>
    <x v="0"/>
    <x v="1"/>
    <s v="несовер."/>
    <x v="13"/>
  </r>
  <r>
    <n v="171"/>
    <d v="2018-07-02T00:00:00"/>
    <x v="170"/>
    <x v="0"/>
    <x v="0"/>
    <x v="0"/>
    <x v="0"/>
    <x v="170"/>
    <s v="171/18-ЭП/1"/>
    <x v="0"/>
    <s v="да"/>
    <x v="0"/>
    <d v="2003-02-03T00:00:00"/>
    <x v="0"/>
    <m/>
    <x v="15"/>
    <m/>
    <m/>
    <m/>
    <s v="впервые"/>
    <x v="1"/>
    <m/>
    <n v="2018"/>
    <s v="англ.яз."/>
    <s v="нет"/>
    <s v="нет"/>
    <m/>
    <x v="1"/>
    <s v="да "/>
    <s v="да"/>
    <s v="оригинал"/>
    <n v="4"/>
    <m/>
    <m/>
    <m/>
    <x v="0"/>
    <x v="18"/>
    <x v="70"/>
    <x v="0"/>
    <n v="8.33"/>
    <x v="1"/>
    <x v="0"/>
    <x v="10"/>
    <s v="несовер."/>
    <x v="52"/>
  </r>
  <r>
    <n v="171"/>
    <d v="2018-07-10T00:00:00"/>
    <x v="170"/>
    <x v="0"/>
    <x v="2"/>
    <x v="2"/>
    <x v="1"/>
    <x v="170"/>
    <s v="171/18-ОКДД/2"/>
    <x v="0"/>
    <s v="да"/>
    <x v="0"/>
    <d v="2001-12-09T00:00:00"/>
    <x v="1"/>
    <m/>
    <x v="2"/>
    <m/>
    <m/>
    <m/>
    <s v="впервые"/>
    <x v="1"/>
    <m/>
    <n v="2018"/>
    <s v="англ.яз."/>
    <s v="нет"/>
    <s v="нет"/>
    <m/>
    <x v="2"/>
    <s v="да "/>
    <s v="да"/>
    <s v="оригинал"/>
    <n v="4"/>
    <m/>
    <m/>
    <m/>
    <x v="0"/>
    <x v="40"/>
    <x v="196"/>
    <x v="2"/>
    <n v="8.379999999999999"/>
    <x v="1"/>
    <x v="0"/>
    <x v="2"/>
    <s v="соверш."/>
    <x v="11"/>
  </r>
  <r>
    <n v="172"/>
    <d v="2018-07-06T00:00:00"/>
    <x v="171"/>
    <x v="0"/>
    <x v="0"/>
    <x v="7"/>
    <x v="0"/>
    <x v="171"/>
    <s v="172/18-ИЭО/1"/>
    <x v="0"/>
    <s v="нет"/>
    <x v="0"/>
    <d v="2001-08-30T00:00:00"/>
    <x v="0"/>
    <m/>
    <x v="7"/>
    <m/>
    <m/>
    <m/>
    <s v="впервые"/>
    <x v="0"/>
    <m/>
    <n v="2018"/>
    <s v="англ.яз."/>
    <s v="нет"/>
    <s v="нет"/>
    <m/>
    <x v="1"/>
    <s v="да "/>
    <s v="да"/>
    <s v="копия"/>
    <n v="4"/>
    <m/>
    <m/>
    <m/>
    <x v="0"/>
    <x v="76"/>
    <x v="114"/>
    <x v="4"/>
    <n v="9.06"/>
    <x v="1"/>
    <x v="0"/>
    <x v="2"/>
    <s v="соверш."/>
    <x v="48"/>
  </r>
  <r>
    <n v="172"/>
    <d v="2018-07-10T00:00:00"/>
    <x v="171"/>
    <x v="0"/>
    <x v="2"/>
    <x v="3"/>
    <x v="1"/>
    <x v="171"/>
    <s v="172/18-ОиПКММиТП/2"/>
    <x v="0"/>
    <s v="да"/>
    <x v="0"/>
    <d v="2001-12-09T00:00:00"/>
    <x v="1"/>
    <m/>
    <x v="2"/>
    <m/>
    <m/>
    <m/>
    <s v="впервые"/>
    <x v="1"/>
    <m/>
    <n v="2018"/>
    <s v="англ.яз."/>
    <s v="нет"/>
    <s v="нет"/>
    <m/>
    <x v="2"/>
    <s v="да "/>
    <s v="да"/>
    <s v="оригинал"/>
    <n v="4"/>
    <m/>
    <m/>
    <m/>
    <x v="9"/>
    <x v="40"/>
    <x v="182"/>
    <x v="2"/>
    <n v="10.379999999999999"/>
    <x v="1"/>
    <x v="0"/>
    <x v="2"/>
    <s v="соверш."/>
    <x v="3"/>
  </r>
  <r>
    <n v="172"/>
    <d v="2018-07-06T00:00:00"/>
    <x v="171"/>
    <x v="0"/>
    <x v="2"/>
    <x v="2"/>
    <x v="2"/>
    <x v="171"/>
    <s v="172/18-ОКДД/3"/>
    <x v="0"/>
    <s v="нет"/>
    <x v="0"/>
    <d v="2002-03-15T00:00:00"/>
    <x v="0"/>
    <m/>
    <x v="7"/>
    <m/>
    <m/>
    <m/>
    <s v="впервые"/>
    <x v="1"/>
    <m/>
    <n v="2018"/>
    <s v="англ.яз."/>
    <s v="нет"/>
    <s v="нет"/>
    <m/>
    <x v="1"/>
    <s v="да "/>
    <s v="да"/>
    <s v="копия"/>
    <n v="4"/>
    <m/>
    <m/>
    <m/>
    <x v="6"/>
    <x v="93"/>
    <x v="197"/>
    <x v="0"/>
    <n v="12.84"/>
    <x v="1"/>
    <x v="0"/>
    <x v="1"/>
    <s v="несовер."/>
    <x v="81"/>
  </r>
  <r>
    <n v="173"/>
    <d v="2018-08-15T00:00:00"/>
    <x v="172"/>
    <x v="0"/>
    <x v="1"/>
    <x v="1"/>
    <x v="0"/>
    <x v="172"/>
    <s v="173/18-ХНП/1"/>
    <x v="0"/>
    <s v="нет"/>
    <x v="0"/>
    <d v="2000-01-14T00:00:00"/>
    <x v="0"/>
    <m/>
    <x v="33"/>
    <m/>
    <m/>
    <m/>
    <s v="впервые"/>
    <x v="1"/>
    <m/>
    <n v="2016"/>
    <s v="нем.яз."/>
    <s v="нет"/>
    <s v="нет"/>
    <m/>
    <x v="2"/>
    <s v="да "/>
    <s v="нет"/>
    <s v="оригинал"/>
    <n v="4"/>
    <m/>
    <m/>
    <m/>
    <x v="0"/>
    <x v="77"/>
    <x v="184"/>
    <x v="7"/>
    <n v="8.379999999999999"/>
    <x v="1"/>
    <x v="0"/>
    <x v="3"/>
    <s v="соверш."/>
    <x v="76"/>
  </r>
  <r>
    <n v="174"/>
    <d v="2018-07-04T00:00:00"/>
    <x v="173"/>
    <x v="0"/>
    <x v="1"/>
    <x v="1"/>
    <x v="0"/>
    <x v="173"/>
    <s v="174/18-ХНП/1"/>
    <x v="0"/>
    <s v="да"/>
    <x v="0"/>
    <d v="2002-09-12T00:00:00"/>
    <x v="0"/>
    <m/>
    <x v="41"/>
    <m/>
    <m/>
    <m/>
    <s v="впервые"/>
    <x v="1"/>
    <m/>
    <n v="2018"/>
    <s v="англ.яз."/>
    <s v="нет"/>
    <s v="нет"/>
    <m/>
    <x v="2"/>
    <s v="да "/>
    <s v="нет"/>
    <s v="оригинал"/>
    <n v="6"/>
    <m/>
    <m/>
    <m/>
    <x v="10"/>
    <x v="2"/>
    <x v="191"/>
    <x v="0"/>
    <n v="11.27"/>
    <x v="1"/>
    <x v="0"/>
    <x v="1"/>
    <s v="несовер."/>
    <x v="76"/>
  </r>
  <r>
    <n v="175"/>
    <d v="2018-06-20T00:00:00"/>
    <x v="174"/>
    <x v="0"/>
    <x v="3"/>
    <x v="4"/>
    <x v="0"/>
    <x v="174"/>
    <s v="175/18-ТТ/1"/>
    <x v="0"/>
    <s v="нет"/>
    <x v="1"/>
    <d v="2000-12-16T00:00:00"/>
    <x v="0"/>
    <m/>
    <x v="7"/>
    <m/>
    <m/>
    <m/>
    <s v="впервые"/>
    <x v="1"/>
    <m/>
    <n v="2016"/>
    <s v="англ.яз."/>
    <s v="нет"/>
    <s v="нет"/>
    <m/>
    <x v="2"/>
    <s v="да "/>
    <s v="нет"/>
    <s v="оригинал"/>
    <n v="6"/>
    <m/>
    <m/>
    <m/>
    <x v="9"/>
    <x v="16"/>
    <x v="198"/>
    <x v="2"/>
    <n v="10.02"/>
    <x v="1"/>
    <x v="0"/>
    <x v="3"/>
    <s v="соверш."/>
    <x v="42"/>
  </r>
  <r>
    <n v="175"/>
    <d v="2018-07-10T00:00:00"/>
    <x v="174"/>
    <x v="0"/>
    <x v="2"/>
    <x v="3"/>
    <x v="1"/>
    <x v="174"/>
    <s v="175/18-ОиПКММиТП/2"/>
    <x v="0"/>
    <s v="да"/>
    <x v="0"/>
    <d v="2001-09-04T00:00:00"/>
    <x v="0"/>
    <m/>
    <x v="41"/>
    <m/>
    <m/>
    <m/>
    <s v="впервые"/>
    <x v="0"/>
    <m/>
    <n v="2018"/>
    <s v="англ.яз."/>
    <s v="нет"/>
    <s v="нет"/>
    <m/>
    <x v="2"/>
    <s v="да "/>
    <s v="нет"/>
    <s v="оригинал"/>
    <n v="4"/>
    <m/>
    <m/>
    <m/>
    <x v="8"/>
    <x v="62"/>
    <x v="199"/>
    <x v="2"/>
    <n v="12.59"/>
    <x v="1"/>
    <x v="0"/>
    <x v="2"/>
    <s v="соверш."/>
    <x v="3"/>
  </r>
  <r>
    <n v="175"/>
    <d v="2018-06-21T00:00:00"/>
    <x v="174"/>
    <x v="0"/>
    <x v="3"/>
    <x v="9"/>
    <x v="2"/>
    <x v="174"/>
    <s v="175/18-ХТ эстр./3"/>
    <x v="0"/>
    <s v="да"/>
    <x v="0"/>
    <d v="2002-07-22T00:00:00"/>
    <x v="0"/>
    <m/>
    <x v="16"/>
    <m/>
    <m/>
    <m/>
    <s v="впервые"/>
    <x v="1"/>
    <m/>
    <n v="2017"/>
    <s v="англ.яз."/>
    <s v="нет"/>
    <s v="нет"/>
    <m/>
    <x v="2"/>
    <s v="да "/>
    <s v="нет"/>
    <s v="оригинал"/>
    <n v="3"/>
    <m/>
    <m/>
    <m/>
    <x v="9"/>
    <x v="75"/>
    <x v="200"/>
    <x v="2"/>
    <n v="10.55"/>
    <x v="1"/>
    <x v="0"/>
    <x v="1"/>
    <s v="несовер."/>
    <x v="69"/>
  </r>
  <r>
    <n v="176"/>
    <d v="2018-07-09T00:00:00"/>
    <x v="175"/>
    <x v="0"/>
    <x v="5"/>
    <x v="6"/>
    <x v="0"/>
    <x v="175"/>
    <s v="176/18-АДТиК/1"/>
    <x v="0"/>
    <s v="нет"/>
    <x v="0"/>
    <d v="1990-10-11T00:00:00"/>
    <x v="0"/>
    <m/>
    <x v="36"/>
    <m/>
    <m/>
    <m/>
    <s v="впервые"/>
    <x v="0"/>
    <m/>
    <n v="2008"/>
    <s v="нем.яз."/>
    <s v="нет"/>
    <s v="нет"/>
    <m/>
    <x v="2"/>
    <s v="да "/>
    <s v="да"/>
    <s v="нет"/>
    <n v="4"/>
    <m/>
    <m/>
    <m/>
    <x v="0"/>
    <x v="14"/>
    <x v="93"/>
    <x v="0"/>
    <n v="8.35"/>
    <x v="1"/>
    <x v="0"/>
    <x v="6"/>
    <s v="соверш."/>
    <x v="8"/>
  </r>
  <r>
    <n v="176"/>
    <d v="2018-07-09T00:00:00"/>
    <x v="175"/>
    <x v="0"/>
    <x v="3"/>
    <x v="4"/>
    <x v="1"/>
    <x v="175"/>
    <s v="176/18-ТТ/2"/>
    <x v="0"/>
    <s v="нет"/>
    <x v="0"/>
    <d v="2000-07-08T00:00:00"/>
    <x v="0"/>
    <m/>
    <x v="27"/>
    <m/>
    <m/>
    <m/>
    <s v="впервые"/>
    <x v="0"/>
    <m/>
    <n v="2018"/>
    <s v="англ.яз."/>
    <s v="нет"/>
    <s v="нет"/>
    <m/>
    <x v="1"/>
    <s v="да "/>
    <s v="да"/>
    <s v="копия"/>
    <n v="4"/>
    <m/>
    <m/>
    <m/>
    <x v="0"/>
    <x v="94"/>
    <x v="201"/>
    <x v="0"/>
    <n v="8.07"/>
    <x v="1"/>
    <x v="0"/>
    <x v="3"/>
    <s v="соверш."/>
    <x v="61"/>
  </r>
  <r>
    <n v="177"/>
    <d v="2018-08-08T00:00:00"/>
    <x v="176"/>
    <x v="0"/>
    <x v="3"/>
    <x v="9"/>
    <x v="0"/>
    <x v="176"/>
    <s v="177/18-ХТ эстр./1"/>
    <x v="0"/>
    <s v="нет"/>
    <x v="0"/>
    <d v="1999-08-25T00:00:00"/>
    <x v="0"/>
    <m/>
    <x v="3"/>
    <m/>
    <m/>
    <m/>
    <s v="впервые"/>
    <x v="0"/>
    <m/>
    <n v="2017"/>
    <s v="англ.яз."/>
    <s v="нет"/>
    <s v="нет"/>
    <m/>
    <x v="2"/>
    <s v="да "/>
    <s v="нет"/>
    <s v="оригинал"/>
    <n v="4"/>
    <m/>
    <m/>
    <m/>
    <x v="8"/>
    <x v="45"/>
    <x v="202"/>
    <x v="2"/>
    <n v="12.2"/>
    <x v="1"/>
    <x v="0"/>
    <x v="4"/>
    <s v="соверш."/>
    <x v="19"/>
  </r>
  <r>
    <n v="178"/>
    <d v="2018-06-19T00:00:00"/>
    <x v="177"/>
    <x v="0"/>
    <x v="5"/>
    <x v="6"/>
    <x v="0"/>
    <x v="177"/>
    <s v="178/18-АДТиК/1"/>
    <x v="0"/>
    <s v="да"/>
    <x v="1"/>
    <d v="1999-01-28T00:00:00"/>
    <x v="1"/>
    <m/>
    <x v="2"/>
    <m/>
    <m/>
    <m/>
    <s v="впервые"/>
    <x v="0"/>
    <m/>
    <n v="2016"/>
    <s v="англ.яз."/>
    <s v="нет"/>
    <s v="нет"/>
    <m/>
    <x v="2"/>
    <s v="да "/>
    <s v="да"/>
    <s v="оригинал"/>
    <n v="4"/>
    <m/>
    <m/>
    <m/>
    <x v="6"/>
    <x v="77"/>
    <x v="94"/>
    <x v="2"/>
    <n v="13.209999999999999"/>
    <x v="0"/>
    <x v="1"/>
    <x v="4"/>
    <s v="соверш."/>
    <x v="8"/>
  </r>
  <r>
    <n v="178"/>
    <d v="2018-07-05T00:00:00"/>
    <x v="177"/>
    <x v="0"/>
    <x v="3"/>
    <x v="4"/>
    <x v="1"/>
    <x v="177"/>
    <s v="178/18-ТТ/2"/>
    <x v="0"/>
    <s v="нет"/>
    <x v="0"/>
    <d v="2002-12-31T00:00:00"/>
    <x v="0"/>
    <m/>
    <x v="7"/>
    <m/>
    <m/>
    <m/>
    <s v="впервые"/>
    <x v="1"/>
    <m/>
    <n v="2018"/>
    <s v="англ.яз."/>
    <s v="нет"/>
    <s v="нет"/>
    <m/>
    <x v="2"/>
    <s v="да "/>
    <s v="да"/>
    <s v="оригинал"/>
    <n v="4"/>
    <m/>
    <m/>
    <m/>
    <x v="6"/>
    <x v="82"/>
    <x v="203"/>
    <x v="9"/>
    <n v="12.21"/>
    <x v="1"/>
    <x v="0"/>
    <x v="1"/>
    <s v="несовер."/>
    <x v="9"/>
  </r>
  <r>
    <n v="179"/>
    <d v="2018-07-05T00:00:00"/>
    <x v="178"/>
    <x v="0"/>
    <x v="7"/>
    <x v="10"/>
    <x v="0"/>
    <x v="178"/>
    <s v="179/18-ТДЖ/1"/>
    <x v="0"/>
    <s v="да"/>
    <x v="0"/>
    <d v="2002-06-08T00:00:00"/>
    <x v="1"/>
    <m/>
    <x v="23"/>
    <m/>
    <m/>
    <m/>
    <s v="впервые"/>
    <x v="1"/>
    <m/>
    <n v="2018"/>
    <s v="англ.яз."/>
    <s v="да"/>
    <s v="да"/>
    <m/>
    <x v="2"/>
    <s v="да "/>
    <s v="да"/>
    <s v="копия"/>
    <n v="4"/>
    <m/>
    <m/>
    <m/>
    <x v="6"/>
    <x v="27"/>
    <x v="204"/>
    <x v="11"/>
    <n v="13.5"/>
    <x v="1"/>
    <x v="0"/>
    <x v="1"/>
    <s v="несовер."/>
    <x v="72"/>
  </r>
  <r>
    <n v="180"/>
    <d v="2018-07-05T00:00:00"/>
    <x v="179"/>
    <x v="0"/>
    <x v="5"/>
    <x v="6"/>
    <x v="0"/>
    <x v="179"/>
    <s v="180/18-АДТиК/1"/>
    <x v="0"/>
    <s v="да"/>
    <x v="0"/>
    <d v="2002-12-17T00:00:00"/>
    <x v="0"/>
    <m/>
    <x v="22"/>
    <m/>
    <m/>
    <m/>
    <s v="впервые"/>
    <x v="1"/>
    <m/>
    <n v="2018"/>
    <s v="нем.яз."/>
    <s v="нет"/>
    <s v="нет"/>
    <m/>
    <x v="1"/>
    <s v="да "/>
    <s v="да"/>
    <s v="копия"/>
    <n v="4"/>
    <m/>
    <m/>
    <m/>
    <x v="9"/>
    <x v="3"/>
    <x v="205"/>
    <x v="4"/>
    <n v="11.07"/>
    <x v="1"/>
    <x v="0"/>
    <x v="1"/>
    <s v="несовер."/>
    <x v="46"/>
  </r>
  <r>
    <n v="180"/>
    <d v="2018-08-09T00:00:00"/>
    <x v="179"/>
    <x v="0"/>
    <x v="3"/>
    <x v="4"/>
    <x v="1"/>
    <x v="179"/>
    <s v="180/18-ТТ/2"/>
    <x v="0"/>
    <s v="нет"/>
    <x v="0"/>
    <d v="1998-04-08T00:00:00"/>
    <x v="0"/>
    <m/>
    <x v="0"/>
    <m/>
    <m/>
    <m/>
    <s v="впервые"/>
    <x v="1"/>
    <m/>
    <n v="2014"/>
    <s v="нем.яз."/>
    <s v="нет"/>
    <s v="нет"/>
    <m/>
    <x v="1"/>
    <s v="да "/>
    <s v="да"/>
    <s v="нет"/>
    <n v="4"/>
    <m/>
    <m/>
    <m/>
    <x v="0"/>
    <x v="1"/>
    <x v="1"/>
    <x v="1"/>
    <n v="10"/>
    <x v="1"/>
    <x v="0"/>
    <x v="20"/>
    <s v="соверш."/>
    <x v="61"/>
  </r>
  <r>
    <n v="180"/>
    <d v="2018-07-02T00:00:00"/>
    <x v="179"/>
    <x v="0"/>
    <x v="7"/>
    <x v="10"/>
    <x v="2"/>
    <x v="179"/>
    <s v="180/18-ТДЖ/3"/>
    <x v="0"/>
    <s v="да"/>
    <x v="0"/>
    <d v="2003-02-03T00:00:00"/>
    <x v="0"/>
    <m/>
    <x v="15"/>
    <m/>
    <m/>
    <m/>
    <s v="впервые"/>
    <x v="1"/>
    <m/>
    <n v="2018"/>
    <s v="англ.яз."/>
    <s v="нет"/>
    <s v="нет"/>
    <m/>
    <x v="1"/>
    <s v="да "/>
    <s v="да"/>
    <s v="оригинал"/>
    <n v="4"/>
    <m/>
    <m/>
    <m/>
    <x v="0"/>
    <x v="18"/>
    <x v="70"/>
    <x v="0"/>
    <n v="8.33"/>
    <x v="1"/>
    <x v="0"/>
    <x v="10"/>
    <s v="несовер."/>
    <x v="82"/>
  </r>
  <r>
    <n v="181"/>
    <d v="2018-06-29T00:00:00"/>
    <x v="180"/>
    <x v="0"/>
    <x v="3"/>
    <x v="9"/>
    <x v="0"/>
    <x v="180"/>
    <s v="181/18-ХТ эстр./1"/>
    <x v="0"/>
    <s v="да"/>
    <x v="0"/>
    <d v="2002-06-23T00:00:00"/>
    <x v="0"/>
    <m/>
    <x v="0"/>
    <m/>
    <m/>
    <s v="опекаемый"/>
    <s v="впервые"/>
    <x v="1"/>
    <m/>
    <n v="2018"/>
    <s v="англ.яз."/>
    <s v="нет"/>
    <s v="нет"/>
    <m/>
    <x v="2"/>
    <s v="да "/>
    <s v="нет"/>
    <s v="оригинал"/>
    <n v="4"/>
    <m/>
    <m/>
    <m/>
    <x v="6"/>
    <x v="36"/>
    <x v="206"/>
    <x v="10"/>
    <n v="11.94"/>
    <x v="1"/>
    <x v="0"/>
    <x v="1"/>
    <s v="несовер."/>
    <x v="19"/>
  </r>
  <r>
    <n v="182"/>
    <d v="2018-06-29T00:00:00"/>
    <x v="181"/>
    <x v="0"/>
    <x v="5"/>
    <x v="6"/>
    <x v="0"/>
    <x v="181"/>
    <s v="182/18-АДТиК/1"/>
    <x v="0"/>
    <s v="да"/>
    <x v="0"/>
    <d v="2002-06-23T00:00:00"/>
    <x v="0"/>
    <m/>
    <x v="0"/>
    <m/>
    <m/>
    <s v="опекаемый"/>
    <s v="впервые"/>
    <x v="1"/>
    <m/>
    <n v="2018"/>
    <s v="англ.яз."/>
    <s v="нет"/>
    <s v="нет"/>
    <m/>
    <x v="2"/>
    <s v="да "/>
    <s v="нет"/>
    <s v="оригинал"/>
    <n v="4"/>
    <m/>
    <m/>
    <m/>
    <x v="7"/>
    <x v="36"/>
    <x v="207"/>
    <x v="10"/>
    <n v="12.94"/>
    <x v="1"/>
    <x v="0"/>
    <x v="1"/>
    <s v="несовер."/>
    <x v="8"/>
  </r>
  <r>
    <n v="182"/>
    <d v="2018-07-03T00:00:00"/>
    <x v="181"/>
    <x v="0"/>
    <x v="3"/>
    <x v="4"/>
    <x v="1"/>
    <x v="181"/>
    <s v="182/18-ТТ/2"/>
    <x v="0"/>
    <s v="нет"/>
    <x v="0"/>
    <d v="2000-11-05T00:00:00"/>
    <x v="0"/>
    <m/>
    <x v="20"/>
    <m/>
    <m/>
    <m/>
    <s v="впервые"/>
    <x v="1"/>
    <m/>
    <n v="2018"/>
    <s v="франц.яз."/>
    <s v="нет"/>
    <s v="нет"/>
    <m/>
    <x v="1"/>
    <s v="да "/>
    <s v="да"/>
    <s v="копия"/>
    <n v="6"/>
    <m/>
    <m/>
    <m/>
    <x v="0"/>
    <x v="95"/>
    <x v="208"/>
    <x v="7"/>
    <n v="8.31"/>
    <x v="1"/>
    <x v="0"/>
    <x v="3"/>
    <s v="соверш."/>
    <x v="61"/>
  </r>
  <r>
    <n v="182"/>
    <d v="2018-07-18T00:00:00"/>
    <x v="181"/>
    <x v="0"/>
    <x v="2"/>
    <x v="3"/>
    <x v="2"/>
    <x v="181"/>
    <s v="182/18-ОиПКММиТП/3"/>
    <x v="0"/>
    <s v="да"/>
    <x v="0"/>
    <d v="2002-03-14T00:00:00"/>
    <x v="0"/>
    <m/>
    <x v="37"/>
    <m/>
    <m/>
    <m/>
    <s v="впервые"/>
    <x v="1"/>
    <m/>
    <n v="2018"/>
    <s v="нем.яз."/>
    <s v="нет"/>
    <s v="да"/>
    <m/>
    <x v="2"/>
    <s v="да "/>
    <s v="да"/>
    <s v="оригинал"/>
    <n v="4"/>
    <m/>
    <m/>
    <m/>
    <x v="10"/>
    <x v="23"/>
    <x v="157"/>
    <x v="0"/>
    <n v="11"/>
    <x v="1"/>
    <x v="0"/>
    <x v="1"/>
    <s v="несовер."/>
    <x v="40"/>
  </r>
  <r>
    <n v="183"/>
    <d v="2018-08-09T00:00:00"/>
    <x v="182"/>
    <x v="0"/>
    <x v="0"/>
    <x v="0"/>
    <x v="0"/>
    <x v="182"/>
    <s v="183/18-ЭП/1"/>
    <x v="0"/>
    <s v="да"/>
    <x v="0"/>
    <d v="2001-12-27T00:00:00"/>
    <x v="0"/>
    <m/>
    <x v="10"/>
    <m/>
    <m/>
    <m/>
    <s v="впервые"/>
    <x v="1"/>
    <m/>
    <n v="2018"/>
    <s v="англ.яз."/>
    <s v="нет"/>
    <s v="нет"/>
    <m/>
    <x v="1"/>
    <s v="да "/>
    <s v="да"/>
    <s v="копия"/>
    <n v="4"/>
    <m/>
    <m/>
    <m/>
    <x v="9"/>
    <x v="96"/>
    <x v="209"/>
    <x v="0"/>
    <n v="9.75"/>
    <x v="1"/>
    <x v="0"/>
    <x v="2"/>
    <s v="соверш."/>
    <x v="52"/>
  </r>
  <r>
    <n v="183"/>
    <d v="2018-07-03T00:00:00"/>
    <x v="182"/>
    <x v="0"/>
    <x v="2"/>
    <x v="2"/>
    <x v="1"/>
    <x v="182"/>
    <s v="183/18-ОКДД/2"/>
    <x v="0"/>
    <s v="нет"/>
    <x v="0"/>
    <d v="2000-11-05T00:00:00"/>
    <x v="0"/>
    <m/>
    <x v="20"/>
    <m/>
    <m/>
    <m/>
    <s v="впервые"/>
    <x v="1"/>
    <m/>
    <n v="2018"/>
    <s v="франц.яз."/>
    <s v="нет"/>
    <s v="нет"/>
    <m/>
    <x v="1"/>
    <s v="да "/>
    <s v="да"/>
    <s v="копия"/>
    <n v="6"/>
    <m/>
    <m/>
    <m/>
    <x v="0"/>
    <x v="95"/>
    <x v="208"/>
    <x v="7"/>
    <n v="8.31"/>
    <x v="1"/>
    <x v="0"/>
    <x v="3"/>
    <s v="соверш."/>
    <x v="67"/>
  </r>
  <r>
    <n v="184"/>
    <d v="2018-07-03T00:00:00"/>
    <x v="183"/>
    <x v="1"/>
    <x v="2"/>
    <x v="3"/>
    <x v="0"/>
    <x v="183"/>
    <s v="184/18-ОиПКММиТП/1"/>
    <x v="0"/>
    <s v="нет"/>
    <x v="0"/>
    <d v="2002-08-14T00:00:00"/>
    <x v="0"/>
    <m/>
    <x v="0"/>
    <m/>
    <m/>
    <m/>
    <s v="впервые"/>
    <x v="1"/>
    <m/>
    <n v="2018"/>
    <s v="англ.яз."/>
    <s v="нет"/>
    <s v="да"/>
    <m/>
    <x v="2"/>
    <s v="да "/>
    <s v="да"/>
    <s v="оригинал"/>
    <n v="4"/>
    <m/>
    <m/>
    <m/>
    <x v="7"/>
    <x v="89"/>
    <x v="139"/>
    <x v="9"/>
    <n v="12.99"/>
    <x v="0"/>
    <x v="1"/>
    <x v="1"/>
    <s v="несовер."/>
    <x v="10"/>
  </r>
  <r>
    <n v="184"/>
    <d v="2018-07-04T00:00:00"/>
    <x v="183"/>
    <x v="1"/>
    <x v="2"/>
    <x v="2"/>
    <x v="1"/>
    <x v="183"/>
    <s v="184/18-ОКДД/2"/>
    <x v="0"/>
    <s v="да"/>
    <x v="0"/>
    <d v="2002-09-12T00:00:00"/>
    <x v="0"/>
    <m/>
    <x v="41"/>
    <m/>
    <m/>
    <m/>
    <s v="впервые"/>
    <x v="1"/>
    <m/>
    <n v="2018"/>
    <s v="англ.яз."/>
    <s v="нет"/>
    <s v="нет"/>
    <m/>
    <x v="2"/>
    <s v="да "/>
    <s v="нет"/>
    <s v="оригинал"/>
    <n v="6"/>
    <m/>
    <m/>
    <m/>
    <x v="0"/>
    <x v="2"/>
    <x v="138"/>
    <x v="0"/>
    <n v="8.27"/>
    <x v="1"/>
    <x v="0"/>
    <x v="1"/>
    <s v="несовер."/>
    <x v="11"/>
  </r>
  <r>
    <n v="185"/>
    <d v="2018-07-10T00:00:00"/>
    <x v="184"/>
    <x v="1"/>
    <x v="2"/>
    <x v="2"/>
    <x v="0"/>
    <x v="184"/>
    <s v="185/18-ОКДД/1"/>
    <x v="0"/>
    <s v="да"/>
    <x v="0"/>
    <d v="2001-09-04T00:00:00"/>
    <x v="0"/>
    <m/>
    <x v="41"/>
    <m/>
    <m/>
    <m/>
    <s v="впервые"/>
    <x v="1"/>
    <m/>
    <n v="2018"/>
    <s v="англ.яз."/>
    <s v="нет"/>
    <s v="нет"/>
    <m/>
    <x v="2"/>
    <s v="да "/>
    <s v="да"/>
    <s v="оригинал"/>
    <n v="4"/>
    <m/>
    <m/>
    <m/>
    <x v="0"/>
    <x v="27"/>
    <x v="30"/>
    <x v="0"/>
    <n v="8.1999999999999993"/>
    <x v="1"/>
    <x v="0"/>
    <x v="2"/>
    <s v="соверш."/>
    <x v="5"/>
  </r>
  <r>
    <n v="186"/>
    <d v="2018-08-02T00:00:00"/>
    <x v="185"/>
    <x v="0"/>
    <x v="5"/>
    <x v="6"/>
    <x v="0"/>
    <x v="185"/>
    <s v="186/18-АДТиК/1"/>
    <x v="0"/>
    <s v="да"/>
    <x v="1"/>
    <d v="1998-02-26T00:00:00"/>
    <x v="0"/>
    <m/>
    <x v="6"/>
    <m/>
    <m/>
    <m/>
    <s v="впервые"/>
    <x v="0"/>
    <m/>
    <n v="2018"/>
    <s v="нем.яз."/>
    <s v="нет"/>
    <s v="нет"/>
    <m/>
    <x v="2"/>
    <s v="да "/>
    <s v="нет"/>
    <s v="оригинал"/>
    <n v="4"/>
    <m/>
    <m/>
    <m/>
    <x v="8"/>
    <x v="97"/>
    <x v="210"/>
    <x v="2"/>
    <n v="11.95"/>
    <x v="1"/>
    <x v="0"/>
    <x v="20"/>
    <s v="соверш."/>
    <x v="8"/>
  </r>
  <r>
    <n v="186"/>
    <d v="2018-07-06T00:00:00"/>
    <x v="185"/>
    <x v="0"/>
    <x v="3"/>
    <x v="4"/>
    <x v="1"/>
    <x v="185"/>
    <s v="186/18-ТТ/2"/>
    <x v="0"/>
    <s v="да"/>
    <x v="1"/>
    <d v="2000-10-29T00:00:00"/>
    <x v="0"/>
    <m/>
    <x v="28"/>
    <m/>
    <m/>
    <m/>
    <s v="впервые"/>
    <x v="1"/>
    <m/>
    <n v="2016"/>
    <s v="англ.яз."/>
    <s v="нет"/>
    <s v="нет"/>
    <m/>
    <x v="2"/>
    <s v="да "/>
    <s v="нет"/>
    <s v="оригинал"/>
    <n v="6"/>
    <m/>
    <m/>
    <m/>
    <x v="9"/>
    <x v="23"/>
    <x v="9"/>
    <x v="9"/>
    <n v="9.66"/>
    <x v="1"/>
    <x v="0"/>
    <x v="3"/>
    <s v="соверш."/>
    <x v="9"/>
  </r>
  <r>
    <n v="186"/>
    <d v="2018-07-13T00:00:00"/>
    <x v="185"/>
    <x v="0"/>
    <x v="2"/>
    <x v="3"/>
    <x v="2"/>
    <x v="185"/>
    <s v="186/18-ОиПКММиТП/3"/>
    <x v="0"/>
    <s v="нет"/>
    <x v="0"/>
    <d v="2002-04-26T00:00:00"/>
    <x v="0"/>
    <m/>
    <x v="7"/>
    <m/>
    <m/>
    <m/>
    <s v="впервые"/>
    <x v="1"/>
    <m/>
    <n v="2018"/>
    <s v="англ.яз."/>
    <s v="нет"/>
    <s v="да"/>
    <m/>
    <x v="1"/>
    <s v="да "/>
    <s v="да"/>
    <s v="копия"/>
    <n v="4"/>
    <m/>
    <m/>
    <m/>
    <x v="6"/>
    <x v="50"/>
    <x v="211"/>
    <x v="10"/>
    <n v="11.9"/>
    <x v="1"/>
    <x v="0"/>
    <x v="1"/>
    <s v="несовер."/>
    <x v="71"/>
  </r>
  <r>
    <n v="187"/>
    <d v="2018-07-10T00:00:00"/>
    <x v="186"/>
    <x v="0"/>
    <x v="3"/>
    <x v="11"/>
    <x v="0"/>
    <x v="186"/>
    <s v="187/18-ХТ нар./1"/>
    <x v="0"/>
    <s v="да"/>
    <x v="0"/>
    <d v="2001-12-09T00:00:00"/>
    <x v="1"/>
    <m/>
    <x v="2"/>
    <m/>
    <m/>
    <m/>
    <s v="впервые"/>
    <x v="1"/>
    <m/>
    <n v="2018"/>
    <s v="англ.яз."/>
    <s v="нет"/>
    <s v="нет"/>
    <m/>
    <x v="2"/>
    <s v="да "/>
    <s v="да"/>
    <s v="оригинал"/>
    <n v="4"/>
    <m/>
    <m/>
    <m/>
    <x v="9"/>
    <x v="40"/>
    <x v="182"/>
    <x v="2"/>
    <n v="10.379999999999999"/>
    <x v="1"/>
    <x v="0"/>
    <x v="2"/>
    <s v="соверш."/>
    <x v="64"/>
  </r>
  <r>
    <n v="188"/>
    <d v="2018-07-23T00:00:00"/>
    <x v="187"/>
    <x v="0"/>
    <x v="2"/>
    <x v="3"/>
    <x v="0"/>
    <x v="187"/>
    <s v="188/18-ОиПКММиТП/1"/>
    <x v="0"/>
    <s v="да"/>
    <x v="1"/>
    <d v="2002-07-05T00:00:00"/>
    <x v="0"/>
    <m/>
    <x v="18"/>
    <m/>
    <m/>
    <m/>
    <s v="впервые"/>
    <x v="1"/>
    <m/>
    <n v="2018"/>
    <s v="англ.яз."/>
    <s v="нет"/>
    <s v="нет"/>
    <m/>
    <x v="1"/>
    <s v="да "/>
    <s v="да"/>
    <s v="оригинал"/>
    <n v="4"/>
    <m/>
    <m/>
    <m/>
    <x v="9"/>
    <x v="98"/>
    <x v="212"/>
    <x v="10"/>
    <n v="8.9700000000000006"/>
    <x v="1"/>
    <x v="0"/>
    <x v="1"/>
    <s v="несовер."/>
    <x v="62"/>
  </r>
  <r>
    <n v="188"/>
    <d v="2018-07-10T00:00:00"/>
    <x v="187"/>
    <x v="0"/>
    <x v="2"/>
    <x v="2"/>
    <x v="1"/>
    <x v="187"/>
    <s v="188/18-ОКДД/2"/>
    <x v="0"/>
    <s v="да"/>
    <x v="0"/>
    <d v="2001-09-04T00:00:00"/>
    <x v="0"/>
    <m/>
    <x v="41"/>
    <m/>
    <m/>
    <m/>
    <s v="впервые"/>
    <x v="1"/>
    <m/>
    <n v="2018"/>
    <s v="англ.яз."/>
    <s v="нет"/>
    <s v="нет"/>
    <m/>
    <x v="2"/>
    <s v="да "/>
    <s v="да"/>
    <s v="оригинал"/>
    <n v="4"/>
    <m/>
    <m/>
    <m/>
    <x v="0"/>
    <x v="27"/>
    <x v="30"/>
    <x v="0"/>
    <n v="8.1999999999999993"/>
    <x v="0"/>
    <x v="1"/>
    <x v="2"/>
    <s v="соверш."/>
    <x v="11"/>
  </r>
  <r>
    <n v="189"/>
    <d v="2018-07-02T00:00:00"/>
    <x v="188"/>
    <x v="0"/>
    <x v="2"/>
    <x v="2"/>
    <x v="0"/>
    <x v="188"/>
    <s v="189/18-ОКДД/1"/>
    <x v="0"/>
    <s v="нет"/>
    <x v="0"/>
    <d v="2002-07-18T00:00:00"/>
    <x v="0"/>
    <m/>
    <x v="7"/>
    <m/>
    <m/>
    <m/>
    <s v="впервые"/>
    <x v="1"/>
    <m/>
    <n v="2018"/>
    <s v="англ.яз."/>
    <s v="нет"/>
    <s v="нет"/>
    <m/>
    <x v="1"/>
    <s v="да "/>
    <s v="да"/>
    <s v="оригинал"/>
    <n v="4"/>
    <m/>
    <m/>
    <m/>
    <x v="0"/>
    <x v="56"/>
    <x v="73"/>
    <x v="4"/>
    <n v="9.27"/>
    <x v="1"/>
    <x v="0"/>
    <x v="1"/>
    <s v="несовер."/>
    <x v="2"/>
  </r>
  <r>
    <n v="189"/>
    <d v="2018-07-10T00:00:00"/>
    <x v="188"/>
    <x v="0"/>
    <x v="2"/>
    <x v="3"/>
    <x v="1"/>
    <x v="188"/>
    <s v="189/18-ОиПКММиТП/2"/>
    <x v="0"/>
    <s v="да"/>
    <x v="0"/>
    <d v="1974-05-05T00:00:00"/>
    <x v="0"/>
    <m/>
    <x v="36"/>
    <m/>
    <m/>
    <m/>
    <s v="впервые"/>
    <x v="0"/>
    <m/>
    <n v="1996"/>
    <s v="англ.яз."/>
    <s v="нет"/>
    <s v="нет"/>
    <m/>
    <x v="2"/>
    <s v="да "/>
    <s v="нет"/>
    <s v="нет"/>
    <n v="5"/>
    <m/>
    <m/>
    <m/>
    <x v="0"/>
    <x v="19"/>
    <x v="213"/>
    <x v="7"/>
    <n v="8.92"/>
    <x v="1"/>
    <x v="0"/>
    <x v="25"/>
    <s v="соверш."/>
    <x v="3"/>
  </r>
  <r>
    <n v="190"/>
    <d v="2018-07-10T00:00:00"/>
    <x v="189"/>
    <x v="0"/>
    <x v="5"/>
    <x v="6"/>
    <x v="0"/>
    <x v="189"/>
    <s v="190/18-АДТиК/1"/>
    <x v="0"/>
    <s v="да"/>
    <x v="0"/>
    <d v="1974-05-05T00:00:00"/>
    <x v="0"/>
    <m/>
    <x v="36"/>
    <m/>
    <m/>
    <m/>
    <s v="впервые"/>
    <x v="0"/>
    <m/>
    <n v="1996"/>
    <s v="англ.яз."/>
    <s v="нет"/>
    <s v="нет"/>
    <m/>
    <x v="2"/>
    <s v="да "/>
    <s v="нет"/>
    <s v="нет"/>
    <n v="5"/>
    <m/>
    <m/>
    <m/>
    <x v="0"/>
    <x v="19"/>
    <x v="213"/>
    <x v="7"/>
    <n v="8.92"/>
    <x v="1"/>
    <x v="0"/>
    <x v="25"/>
    <s v="соверш."/>
    <x v="8"/>
  </r>
  <r>
    <n v="191"/>
    <d v="2018-07-02T00:00:00"/>
    <x v="190"/>
    <x v="0"/>
    <x v="0"/>
    <x v="0"/>
    <x v="0"/>
    <x v="190"/>
    <s v="191/18-ЭП/1"/>
    <x v="0"/>
    <s v="нет"/>
    <x v="0"/>
    <d v="2002-07-04T00:00:00"/>
    <x v="0"/>
    <m/>
    <x v="7"/>
    <m/>
    <m/>
    <m/>
    <s v="впервые"/>
    <x v="1"/>
    <m/>
    <n v="2018"/>
    <s v="англ.яз."/>
    <s v="нет"/>
    <s v="нет"/>
    <m/>
    <x v="1"/>
    <s v="да "/>
    <s v="да"/>
    <s v="копия"/>
    <n v="4"/>
    <m/>
    <m/>
    <m/>
    <x v="0"/>
    <x v="42"/>
    <x v="214"/>
    <x v="0"/>
    <n v="8.16"/>
    <x v="1"/>
    <x v="0"/>
    <x v="1"/>
    <s v="несовер."/>
    <x v="52"/>
  </r>
  <r>
    <n v="191"/>
    <d v="2018-08-08T00:00:00"/>
    <x v="190"/>
    <x v="0"/>
    <x v="1"/>
    <x v="1"/>
    <x v="1"/>
    <x v="190"/>
    <s v="191/18-ХНП/2"/>
    <x v="0"/>
    <s v="нет"/>
    <x v="1"/>
    <d v="1998-09-07T00:00:00"/>
    <x v="0"/>
    <m/>
    <x v="7"/>
    <m/>
    <m/>
    <s v="сирота"/>
    <s v="впервые"/>
    <x v="1"/>
    <m/>
    <n v="2015"/>
    <s v="англ.яз."/>
    <s v="нет"/>
    <s v="нет"/>
    <m/>
    <x v="2"/>
    <s v="да "/>
    <s v="нет"/>
    <s v="нет"/>
    <s v="-"/>
    <m/>
    <m/>
    <m/>
    <x v="0"/>
    <x v="99"/>
    <x v="215"/>
    <x v="7"/>
    <n v="8.18"/>
    <x v="0"/>
    <x v="1"/>
    <x v="20"/>
    <s v="соверш."/>
    <x v="43"/>
  </r>
  <r>
    <n v="191"/>
    <d v="2018-07-06T00:00:00"/>
    <x v="190"/>
    <x v="0"/>
    <x v="0"/>
    <x v="7"/>
    <x v="2"/>
    <x v="190"/>
    <s v="191/18-ИЭО/3"/>
    <x v="0"/>
    <s v="нет"/>
    <x v="0"/>
    <d v="2001-08-30T00:00:00"/>
    <x v="0"/>
    <m/>
    <x v="7"/>
    <m/>
    <m/>
    <m/>
    <s v="впервые"/>
    <x v="0"/>
    <m/>
    <n v="2018"/>
    <s v="англ.яз."/>
    <s v="нет"/>
    <s v="нет"/>
    <m/>
    <x v="1"/>
    <s v="да "/>
    <s v="да"/>
    <s v="копия"/>
    <n v="4"/>
    <m/>
    <m/>
    <m/>
    <x v="0"/>
    <x v="76"/>
    <x v="114"/>
    <x v="4"/>
    <n v="9.06"/>
    <x v="1"/>
    <x v="0"/>
    <x v="2"/>
    <s v="соверш."/>
    <x v="83"/>
  </r>
  <r>
    <n v="192"/>
    <d v="2018-06-26T00:00:00"/>
    <x v="191"/>
    <x v="0"/>
    <x v="0"/>
    <x v="0"/>
    <x v="0"/>
    <x v="191"/>
    <s v="192/18-ЭП/1"/>
    <x v="0"/>
    <s v="да"/>
    <x v="0"/>
    <d v="2000-06-06T00:00:00"/>
    <x v="0"/>
    <m/>
    <x v="33"/>
    <m/>
    <m/>
    <m/>
    <s v="впервые"/>
    <x v="0"/>
    <m/>
    <n v="2018"/>
    <s v="нем.яз."/>
    <s v="нет"/>
    <s v="нет"/>
    <m/>
    <x v="1"/>
    <s v="да "/>
    <s v="да"/>
    <s v="копия"/>
    <n v="4"/>
    <m/>
    <m/>
    <m/>
    <x v="0"/>
    <x v="23"/>
    <x v="146"/>
    <x v="0"/>
    <n v="8"/>
    <x v="1"/>
    <x v="0"/>
    <x v="3"/>
    <s v="соверш."/>
    <x v="52"/>
  </r>
  <r>
    <n v="192"/>
    <d v="2018-07-03T00:00:00"/>
    <x v="191"/>
    <x v="0"/>
    <x v="1"/>
    <x v="1"/>
    <x v="1"/>
    <x v="191"/>
    <s v="192/18-ХНП/2"/>
    <x v="0"/>
    <s v="нет"/>
    <x v="0"/>
    <d v="2000-09-12T00:00:00"/>
    <x v="0"/>
    <m/>
    <x v="19"/>
    <m/>
    <m/>
    <m/>
    <s v="впервые"/>
    <x v="0"/>
    <m/>
    <n v="2018"/>
    <s v="англ.яз."/>
    <s v="нет"/>
    <s v="нет"/>
    <m/>
    <x v="2"/>
    <s v="да "/>
    <s v="да"/>
    <s v="копия"/>
    <n v="4"/>
    <m/>
    <m/>
    <m/>
    <x v="0"/>
    <x v="34"/>
    <x v="216"/>
    <x v="0"/>
    <n v="8.17"/>
    <x v="1"/>
    <x v="0"/>
    <x v="3"/>
    <s v="соверш."/>
    <x v="43"/>
  </r>
  <r>
    <n v="192"/>
    <d v="2018-07-05T00:00:00"/>
    <x v="191"/>
    <x v="0"/>
    <x v="4"/>
    <x v="5"/>
    <x v="2"/>
    <x v="191"/>
    <s v="192/18-НИНР/3"/>
    <x v="0"/>
    <s v="нет"/>
    <x v="0"/>
    <d v="2002-11-23T00:00:00"/>
    <x v="0"/>
    <m/>
    <x v="7"/>
    <m/>
    <m/>
    <m/>
    <s v="впервые"/>
    <x v="1"/>
    <m/>
    <n v="2018"/>
    <s v="англ.яз."/>
    <s v="нет"/>
    <s v="да"/>
    <m/>
    <x v="2"/>
    <s v="да "/>
    <s v="да"/>
    <s v="копия"/>
    <n v="4"/>
    <m/>
    <m/>
    <m/>
    <x v="0"/>
    <x v="23"/>
    <x v="146"/>
    <x v="0"/>
    <n v="8"/>
    <x v="1"/>
    <x v="0"/>
    <x v="1"/>
    <s v="несовер."/>
    <x v="84"/>
  </r>
  <r>
    <n v="193"/>
    <d v="2018-07-18T00:00:00"/>
    <x v="192"/>
    <x v="0"/>
    <x v="2"/>
    <x v="3"/>
    <x v="0"/>
    <x v="192"/>
    <s v="193/18-ОиПКММиТП/1"/>
    <x v="0"/>
    <s v="да"/>
    <x v="0"/>
    <d v="2000-02-02T00:00:00"/>
    <x v="0"/>
    <m/>
    <x v="42"/>
    <m/>
    <m/>
    <m/>
    <s v="впервые"/>
    <x v="1"/>
    <m/>
    <n v="2016"/>
    <s v="англ.яз."/>
    <s v="нет"/>
    <s v="нет"/>
    <m/>
    <x v="1"/>
    <s v="да "/>
    <s v="да"/>
    <s v="копия"/>
    <n v="6"/>
    <m/>
    <m/>
    <m/>
    <x v="0"/>
    <x v="42"/>
    <x v="214"/>
    <x v="0"/>
    <n v="8.16"/>
    <x v="1"/>
    <x v="0"/>
    <x v="3"/>
    <s v="соверш."/>
    <x v="62"/>
  </r>
  <r>
    <n v="193"/>
    <d v="2018-07-02T00:00:00"/>
    <x v="192"/>
    <x v="0"/>
    <x v="2"/>
    <x v="2"/>
    <x v="1"/>
    <x v="192"/>
    <s v="193/18-ОКДД/2"/>
    <x v="0"/>
    <s v="нет"/>
    <x v="0"/>
    <d v="2002-07-04T00:00:00"/>
    <x v="0"/>
    <m/>
    <x v="7"/>
    <m/>
    <m/>
    <m/>
    <s v="впервые"/>
    <x v="1"/>
    <m/>
    <n v="2018"/>
    <s v="англ.яз."/>
    <s v="нет"/>
    <s v="нет"/>
    <m/>
    <x v="1"/>
    <s v="да "/>
    <s v="да"/>
    <s v="копия"/>
    <n v="4"/>
    <m/>
    <m/>
    <m/>
    <x v="0"/>
    <x v="42"/>
    <x v="214"/>
    <x v="0"/>
    <n v="8.16"/>
    <x v="1"/>
    <x v="0"/>
    <x v="1"/>
    <s v="несовер."/>
    <x v="67"/>
  </r>
  <r>
    <n v="193"/>
    <d v="2018-07-03T00:00:00"/>
    <x v="192"/>
    <x v="0"/>
    <x v="3"/>
    <x v="4"/>
    <x v="2"/>
    <x v="192"/>
    <s v="193/18-ТТ/3"/>
    <x v="0"/>
    <s v="нет"/>
    <x v="0"/>
    <d v="2000-09-12T00:00:00"/>
    <x v="0"/>
    <m/>
    <x v="19"/>
    <m/>
    <m/>
    <m/>
    <s v="впервые"/>
    <x v="0"/>
    <m/>
    <n v="2018"/>
    <s v="англ.яз."/>
    <s v="нет"/>
    <s v="нет"/>
    <m/>
    <x v="2"/>
    <s v="да "/>
    <s v="да"/>
    <s v="копия"/>
    <n v="4"/>
    <m/>
    <m/>
    <m/>
    <x v="9"/>
    <x v="34"/>
    <x v="217"/>
    <x v="0"/>
    <n v="10.17"/>
    <x v="1"/>
    <x v="0"/>
    <x v="3"/>
    <s v="соверш."/>
    <x v="35"/>
  </r>
  <r>
    <n v="194"/>
    <d v="2018-07-16T00:00:00"/>
    <x v="193"/>
    <x v="2"/>
    <x v="8"/>
    <x v="12"/>
    <x v="0"/>
    <x v="193"/>
    <s v="194/18-ХТ/1"/>
    <x v="0"/>
    <s v="нет"/>
    <x v="0"/>
    <d v="2000-02-04T00:00:00"/>
    <x v="0"/>
    <m/>
    <x v="32"/>
    <m/>
    <m/>
    <m/>
    <s v="впервые"/>
    <x v="0"/>
    <m/>
    <n v="2018"/>
    <s v="англ.яз."/>
    <s v="нет"/>
    <s v="нет"/>
    <m/>
    <x v="1"/>
    <s v="да "/>
    <s v="да"/>
    <s v="копия"/>
    <n v="4"/>
    <m/>
    <m/>
    <m/>
    <x v="0"/>
    <x v="62"/>
    <x v="141"/>
    <x v="4"/>
    <n v="8.92"/>
    <x v="1"/>
    <x v="0"/>
    <x v="3"/>
    <s v="соверш."/>
    <x v="85"/>
  </r>
  <r>
    <n v="195"/>
    <d v="2018-07-05T00:00:00"/>
    <x v="194"/>
    <x v="0"/>
    <x v="3"/>
    <x v="11"/>
    <x v="0"/>
    <x v="194"/>
    <s v="195/18-ХТ нар./1"/>
    <x v="0"/>
    <s v="нет"/>
    <x v="0"/>
    <d v="2002-12-31T00:00:00"/>
    <x v="0"/>
    <m/>
    <x v="7"/>
    <m/>
    <m/>
    <m/>
    <s v="впервые"/>
    <x v="1"/>
    <m/>
    <n v="2018"/>
    <s v="англ.яз."/>
    <s v="нет"/>
    <s v="нет"/>
    <m/>
    <x v="2"/>
    <s v="да "/>
    <s v="да"/>
    <s v="оригинал"/>
    <n v="4"/>
    <m/>
    <m/>
    <m/>
    <x v="9"/>
    <x v="82"/>
    <x v="218"/>
    <x v="9"/>
    <n v="9.2100000000000009"/>
    <x v="1"/>
    <x v="0"/>
    <x v="1"/>
    <s v="несовер."/>
    <x v="64"/>
  </r>
  <r>
    <n v="195"/>
    <d v="2018-07-24T00:00:00"/>
    <x v="194"/>
    <x v="0"/>
    <x v="3"/>
    <x v="9"/>
    <x v="1"/>
    <x v="194"/>
    <s v="195/18-ХТ эстр./2"/>
    <x v="0"/>
    <s v="нет"/>
    <x v="0"/>
    <d v="2002-03-22T00:00:00"/>
    <x v="0"/>
    <m/>
    <x v="7"/>
    <m/>
    <m/>
    <s v="опекаемый"/>
    <s v="впервые"/>
    <x v="1"/>
    <m/>
    <n v="2018"/>
    <s v="англ.яз."/>
    <s v="нет"/>
    <s v="нет"/>
    <m/>
    <x v="2"/>
    <s v="да "/>
    <s v="нет"/>
    <s v="оригинал"/>
    <n v="4"/>
    <m/>
    <m/>
    <m/>
    <x v="8"/>
    <x v="100"/>
    <x v="219"/>
    <x v="10"/>
    <n v="11"/>
    <x v="1"/>
    <x v="0"/>
    <x v="1"/>
    <s v="несовер."/>
    <x v="31"/>
  </r>
  <r>
    <n v="196"/>
    <d v="2018-06-20T00:00:00"/>
    <x v="195"/>
    <x v="0"/>
    <x v="0"/>
    <x v="0"/>
    <x v="0"/>
    <x v="195"/>
    <s v="196/18-ЭП/1"/>
    <x v="0"/>
    <s v="нет"/>
    <x v="1"/>
    <d v="2000-12-16T00:00:00"/>
    <x v="0"/>
    <m/>
    <x v="7"/>
    <m/>
    <m/>
    <m/>
    <s v="впервые"/>
    <x v="1"/>
    <m/>
    <n v="2016"/>
    <s v="англ.яз."/>
    <s v="нет"/>
    <s v="нет"/>
    <m/>
    <x v="2"/>
    <s v="да "/>
    <s v="нет"/>
    <s v="оригинал"/>
    <n v="6"/>
    <m/>
    <m/>
    <m/>
    <x v="9"/>
    <x v="16"/>
    <x v="198"/>
    <x v="2"/>
    <n v="10.02"/>
    <x v="1"/>
    <x v="0"/>
    <x v="3"/>
    <s v="соверш."/>
    <x v="13"/>
  </r>
  <r>
    <n v="197"/>
    <d v="2018-07-10T00:00:00"/>
    <x v="196"/>
    <x v="0"/>
    <x v="0"/>
    <x v="7"/>
    <x v="0"/>
    <x v="196"/>
    <s v="197/18-ИЭО/1"/>
    <x v="0"/>
    <s v="да"/>
    <x v="0"/>
    <d v="2000-07-01T00:00:00"/>
    <x v="0"/>
    <m/>
    <x v="18"/>
    <m/>
    <m/>
    <m/>
    <s v="впервые"/>
    <x v="1"/>
    <m/>
    <n v="2018"/>
    <s v="англ.яз."/>
    <s v="нет"/>
    <s v="нет"/>
    <m/>
    <x v="1"/>
    <s v="да "/>
    <s v="да"/>
    <s v="копия"/>
    <n v="3"/>
    <m/>
    <m/>
    <m/>
    <x v="0"/>
    <x v="41"/>
    <x v="97"/>
    <x v="2"/>
    <n v="8.77"/>
    <x v="1"/>
    <x v="0"/>
    <x v="3"/>
    <s v="соверш."/>
    <x v="48"/>
  </r>
  <r>
    <n v="198"/>
    <d v="2018-07-06T00:00:00"/>
    <x v="197"/>
    <x v="0"/>
    <x v="7"/>
    <x v="10"/>
    <x v="0"/>
    <x v="197"/>
    <s v="198/18-ТДЖ/1"/>
    <x v="0"/>
    <s v="нет"/>
    <x v="0"/>
    <d v="2000-03-14T00:00:00"/>
    <x v="0"/>
    <m/>
    <x v="7"/>
    <m/>
    <m/>
    <m/>
    <s v="впервые"/>
    <x v="0"/>
    <m/>
    <n v="2018"/>
    <s v="англ.яз."/>
    <s v="нет"/>
    <s v="нет"/>
    <m/>
    <x v="1"/>
    <s v="да "/>
    <s v="да"/>
    <s v="копия"/>
    <n v="4"/>
    <m/>
    <m/>
    <m/>
    <x v="9"/>
    <x v="23"/>
    <x v="9"/>
    <x v="0"/>
    <n v="10"/>
    <x v="1"/>
    <x v="0"/>
    <x v="3"/>
    <s v="соверш."/>
    <x v="24"/>
  </r>
  <r>
    <n v="199"/>
    <d v="2018-07-03T00:00:00"/>
    <x v="198"/>
    <x v="1"/>
    <x v="2"/>
    <x v="2"/>
    <x v="0"/>
    <x v="198"/>
    <s v="199/18-ОКДД/1"/>
    <x v="0"/>
    <s v="нет"/>
    <x v="0"/>
    <d v="2002-02-15T00:00:00"/>
    <x v="0"/>
    <m/>
    <x v="7"/>
    <m/>
    <m/>
    <m/>
    <s v="впервые"/>
    <x v="1"/>
    <m/>
    <n v="2018"/>
    <s v="англ.яз."/>
    <s v="нет"/>
    <s v="да"/>
    <m/>
    <x v="1"/>
    <s v="да "/>
    <s v="да"/>
    <s v="копия"/>
    <n v="4"/>
    <m/>
    <m/>
    <m/>
    <x v="0"/>
    <x v="101"/>
    <x v="220"/>
    <x v="2"/>
    <n v="8.7100000000000009"/>
    <x v="1"/>
    <x v="0"/>
    <x v="1"/>
    <s v="несовер."/>
    <x v="2"/>
  </r>
  <r>
    <n v="200"/>
    <d v="2018-07-18T00:00:00"/>
    <x v="199"/>
    <x v="1"/>
    <x v="2"/>
    <x v="3"/>
    <x v="0"/>
    <x v="199"/>
    <s v="200/18-ОиПКММиТП/1"/>
    <x v="0"/>
    <s v="да"/>
    <x v="0"/>
    <d v="2000-02-02T00:00:00"/>
    <x v="0"/>
    <m/>
    <x v="42"/>
    <m/>
    <m/>
    <m/>
    <s v="впервые"/>
    <x v="1"/>
    <m/>
    <n v="2016"/>
    <s v="англ.яз."/>
    <s v="нет"/>
    <s v="нет"/>
    <m/>
    <x v="1"/>
    <s v="да "/>
    <s v="да"/>
    <s v="копия"/>
    <n v="6"/>
    <m/>
    <m/>
    <m/>
    <x v="0"/>
    <x v="42"/>
    <x v="214"/>
    <x v="0"/>
    <n v="8.16"/>
    <x v="1"/>
    <x v="0"/>
    <x v="3"/>
    <s v="соверш."/>
    <x v="62"/>
  </r>
  <r>
    <n v="201"/>
    <d v="2018-07-06T00:00:00"/>
    <x v="200"/>
    <x v="0"/>
    <x v="7"/>
    <x v="10"/>
    <x v="0"/>
    <x v="200"/>
    <s v="201/18-ТДЖ/1"/>
    <x v="0"/>
    <s v="нет"/>
    <x v="0"/>
    <d v="2002-03-03T00:00:00"/>
    <x v="0"/>
    <m/>
    <x v="7"/>
    <m/>
    <m/>
    <m/>
    <s v="впервые"/>
    <x v="1"/>
    <m/>
    <n v="2018"/>
    <s v="англ.яз."/>
    <s v="нет"/>
    <s v="нет"/>
    <m/>
    <x v="1"/>
    <s v="да "/>
    <s v="да"/>
    <s v="нет"/>
    <n v="4"/>
    <m/>
    <m/>
    <m/>
    <x v="10"/>
    <x v="37"/>
    <x v="221"/>
    <x v="12"/>
    <n v="10.45"/>
    <x v="1"/>
    <x v="0"/>
    <x v="1"/>
    <s v="несовер."/>
    <x v="24"/>
  </r>
  <r>
    <n v="201"/>
    <d v="2018-06-28T00:00:00"/>
    <x v="200"/>
    <x v="0"/>
    <x v="6"/>
    <x v="8"/>
    <x v="1"/>
    <x v="200"/>
    <s v="201/18-ХОД/2"/>
    <x v="0"/>
    <s v="нет"/>
    <x v="1"/>
    <d v="2001-08-25T00:00:00"/>
    <x v="0"/>
    <m/>
    <x v="7"/>
    <m/>
    <m/>
    <s v="инвалидность"/>
    <s v="впервые"/>
    <x v="1"/>
    <m/>
    <n v="2018"/>
    <s v="не изуч."/>
    <s v="нет"/>
    <s v="да"/>
    <m/>
    <x v="1"/>
    <s v="да "/>
    <s v="да"/>
    <s v="оригинал"/>
    <n v="4"/>
    <m/>
    <m/>
    <m/>
    <x v="6"/>
    <x v="77"/>
    <x v="94"/>
    <x v="9"/>
    <n v="12.54"/>
    <x v="0"/>
    <x v="1"/>
    <x v="2"/>
    <s v="соверш."/>
    <x v="75"/>
  </r>
  <r>
    <n v="202"/>
    <d v="2018-06-29T00:00:00"/>
    <x v="201"/>
    <x v="0"/>
    <x v="2"/>
    <x v="3"/>
    <x v="0"/>
    <x v="201"/>
    <s v="202/18-ОиПКММиТП/1"/>
    <x v="0"/>
    <s v="да"/>
    <x v="0"/>
    <d v="2000-01-24T00:00:00"/>
    <x v="0"/>
    <m/>
    <x v="33"/>
    <m/>
    <m/>
    <m/>
    <s v="впервые"/>
    <x v="0"/>
    <m/>
    <n v="2018"/>
    <s v="англ.яз."/>
    <s v="нет"/>
    <s v="нет"/>
    <m/>
    <x v="1"/>
    <s v="да "/>
    <s v="да"/>
    <s v="копия"/>
    <n v="6"/>
    <m/>
    <m/>
    <m/>
    <x v="0"/>
    <x v="76"/>
    <x v="114"/>
    <x v="11"/>
    <n v="8.6999999999999993"/>
    <x v="1"/>
    <x v="0"/>
    <x v="3"/>
    <s v="соверш."/>
    <x v="62"/>
  </r>
  <r>
    <n v="202"/>
    <d v="2018-07-04T00:00:00"/>
    <x v="201"/>
    <x v="0"/>
    <x v="5"/>
    <x v="6"/>
    <x v="1"/>
    <x v="201"/>
    <s v="202/18-АДТиК/2"/>
    <x v="0"/>
    <s v="нет"/>
    <x v="0"/>
    <d v="2002-03-17T00:00:00"/>
    <x v="0"/>
    <m/>
    <x v="7"/>
    <m/>
    <m/>
    <m/>
    <s v="впервые"/>
    <x v="1"/>
    <m/>
    <n v="2018"/>
    <s v="англ.яз."/>
    <s v="нет"/>
    <s v="нет"/>
    <m/>
    <x v="1"/>
    <s v="да "/>
    <s v="да"/>
    <s v="нет"/>
    <n v="4"/>
    <m/>
    <m/>
    <m/>
    <x v="0"/>
    <x v="46"/>
    <x v="58"/>
    <x v="1"/>
    <n v="9.75"/>
    <x v="1"/>
    <x v="0"/>
    <x v="1"/>
    <s v="несовер."/>
    <x v="73"/>
  </r>
  <r>
    <n v="202"/>
    <d v="2018-07-11T00:00:00"/>
    <x v="201"/>
    <x v="0"/>
    <x v="3"/>
    <x v="4"/>
    <x v="2"/>
    <x v="201"/>
    <s v="202/18-ТТ/3"/>
    <x v="0"/>
    <s v="да"/>
    <x v="0"/>
    <d v="2001-03-02T00:00:00"/>
    <x v="0"/>
    <m/>
    <x v="43"/>
    <m/>
    <m/>
    <m/>
    <s v="впервые"/>
    <x v="1"/>
    <m/>
    <n v="2018"/>
    <s v="англ.яз."/>
    <s v="нет"/>
    <s v="нет"/>
    <m/>
    <x v="1"/>
    <s v="да "/>
    <s v="да"/>
    <s v="нет"/>
    <s v="-"/>
    <m/>
    <m/>
    <m/>
    <x v="0"/>
    <x v="78"/>
    <x v="125"/>
    <x v="0"/>
    <n v="8.14"/>
    <x v="1"/>
    <x v="0"/>
    <x v="2"/>
    <s v="соверш."/>
    <x v="86"/>
  </r>
  <r>
    <n v="203"/>
    <d v="2018-07-03T00:00:00"/>
    <x v="202"/>
    <x v="0"/>
    <x v="0"/>
    <x v="7"/>
    <x v="0"/>
    <x v="202"/>
    <s v="203/18-ИЭО/1"/>
    <x v="0"/>
    <s v="нет"/>
    <x v="0"/>
    <d v="2000-05-29T00:00:00"/>
    <x v="0"/>
    <m/>
    <x v="4"/>
    <m/>
    <m/>
    <m/>
    <s v="впервые"/>
    <x v="0"/>
    <m/>
    <n v="2018"/>
    <s v="англ.яз."/>
    <s v="нет"/>
    <s v="да"/>
    <m/>
    <x v="2"/>
    <s v="да "/>
    <s v="да"/>
    <s v="оригинал"/>
    <n v="4"/>
    <m/>
    <m/>
    <m/>
    <x v="0"/>
    <x v="25"/>
    <x v="28"/>
    <x v="0"/>
    <n v="7.73"/>
    <x v="1"/>
    <x v="0"/>
    <x v="3"/>
    <s v="соверш."/>
    <x v="12"/>
  </r>
  <r>
    <n v="204"/>
    <d v="2018-08-10T00:00:00"/>
    <x v="203"/>
    <x v="0"/>
    <x v="5"/>
    <x v="6"/>
    <x v="0"/>
    <x v="203"/>
    <s v="204/18-АДТиК/1"/>
    <x v="1"/>
    <s v="нет"/>
    <x v="1"/>
    <d v="1993-05-04T00:00:00"/>
    <x v="0"/>
    <m/>
    <x v="6"/>
    <m/>
    <m/>
    <m/>
    <s v="не впервые"/>
    <x v="0"/>
    <m/>
    <n v="2015"/>
    <s v="англ.яз."/>
    <s v="нет"/>
    <s v="нет"/>
    <m/>
    <x v="1"/>
    <s v="да "/>
    <s v="да"/>
    <s v="нет"/>
    <n v="4"/>
    <m/>
    <m/>
    <m/>
    <x v="0"/>
    <x v="102"/>
    <x v="222"/>
    <x v="2"/>
    <n v="9.02"/>
    <x v="1"/>
    <x v="0"/>
    <x v="27"/>
    <s v="соверш."/>
    <x v="46"/>
  </r>
  <r>
    <n v="204"/>
    <d v="2018-07-03T00:00:00"/>
    <x v="203"/>
    <x v="0"/>
    <x v="2"/>
    <x v="3"/>
    <x v="1"/>
    <x v="203"/>
    <s v="204/18-ОиПКММиТП/2"/>
    <x v="0"/>
    <s v="нет"/>
    <x v="0"/>
    <d v="2002-05-29T00:00:00"/>
    <x v="0"/>
    <m/>
    <x v="11"/>
    <m/>
    <m/>
    <m/>
    <s v="впервые"/>
    <x v="1"/>
    <m/>
    <n v="2018"/>
    <s v="англ.яз."/>
    <s v="нет"/>
    <s v="нет"/>
    <m/>
    <x v="2"/>
    <s v="да "/>
    <s v="да"/>
    <s v="оригинал"/>
    <n v="4"/>
    <m/>
    <m/>
    <m/>
    <x v="0"/>
    <x v="39"/>
    <x v="126"/>
    <x v="0"/>
    <n v="8.11"/>
    <x v="1"/>
    <x v="0"/>
    <x v="1"/>
    <s v="несовер."/>
    <x v="3"/>
  </r>
  <r>
    <n v="204"/>
    <d v="2018-07-12T00:00:00"/>
    <x v="203"/>
    <x v="0"/>
    <x v="3"/>
    <x v="4"/>
    <x v="2"/>
    <x v="203"/>
    <s v="204/18-ТТ/3"/>
    <x v="0"/>
    <s v="нет"/>
    <x v="0"/>
    <d v="2002-05-17T00:00:00"/>
    <x v="0"/>
    <m/>
    <x v="7"/>
    <m/>
    <m/>
    <m/>
    <s v="впервые"/>
    <x v="1"/>
    <m/>
    <n v="2018"/>
    <s v="англ.яз."/>
    <s v="нет"/>
    <s v="да"/>
    <m/>
    <x v="2"/>
    <s v="да "/>
    <s v="нет"/>
    <s v="оригинал"/>
    <n v="4"/>
    <m/>
    <m/>
    <m/>
    <x v="10"/>
    <x v="36"/>
    <x v="223"/>
    <x v="10"/>
    <n v="9.94"/>
    <x v="1"/>
    <x v="0"/>
    <x v="1"/>
    <s v="несовер."/>
    <x v="35"/>
  </r>
  <r>
    <n v="205"/>
    <d v="2018-08-08T00:00:00"/>
    <x v="204"/>
    <x v="0"/>
    <x v="3"/>
    <x v="9"/>
    <x v="0"/>
    <x v="204"/>
    <s v="205/18-ХТ эстр./1"/>
    <x v="0"/>
    <s v="нет"/>
    <x v="0"/>
    <d v="1999-08-25T00:00:00"/>
    <x v="0"/>
    <m/>
    <x v="3"/>
    <m/>
    <m/>
    <m/>
    <s v="впервые"/>
    <x v="0"/>
    <m/>
    <n v="2017"/>
    <s v="англ.яз."/>
    <s v="нет"/>
    <s v="нет"/>
    <m/>
    <x v="2"/>
    <s v="да "/>
    <s v="нет"/>
    <s v="оригинал"/>
    <n v="4"/>
    <m/>
    <m/>
    <m/>
    <x v="8"/>
    <x v="45"/>
    <x v="202"/>
    <x v="2"/>
    <n v="12.2"/>
    <x v="0"/>
    <x v="1"/>
    <x v="4"/>
    <s v="соверш."/>
    <x v="19"/>
  </r>
  <r>
    <n v="206"/>
    <d v="2018-08-09T00:00:00"/>
    <x v="205"/>
    <x v="0"/>
    <x v="3"/>
    <x v="4"/>
    <x v="0"/>
    <x v="205"/>
    <s v="206/18-ТТ/1"/>
    <x v="0"/>
    <s v="да"/>
    <x v="0"/>
    <d v="2001-12-27T00:00:00"/>
    <x v="0"/>
    <m/>
    <x v="10"/>
    <m/>
    <m/>
    <m/>
    <s v="впервые"/>
    <x v="1"/>
    <m/>
    <n v="2018"/>
    <s v="англ.яз."/>
    <s v="нет"/>
    <s v="нет"/>
    <m/>
    <x v="1"/>
    <s v="да "/>
    <s v="да"/>
    <s v="копия"/>
    <n v="4"/>
    <m/>
    <m/>
    <m/>
    <x v="9"/>
    <x v="96"/>
    <x v="209"/>
    <x v="0"/>
    <n v="9.75"/>
    <x v="1"/>
    <x v="0"/>
    <x v="2"/>
    <s v="соверш."/>
    <x v="77"/>
  </r>
  <r>
    <n v="206"/>
    <d v="2018-07-23T00:00:00"/>
    <x v="205"/>
    <x v="0"/>
    <x v="2"/>
    <x v="3"/>
    <x v="1"/>
    <x v="205"/>
    <s v="206/18-ОиПКММиТП/2"/>
    <x v="0"/>
    <s v="да"/>
    <x v="0"/>
    <d v="2002-11-10T00:00:00"/>
    <x v="0"/>
    <m/>
    <x v="6"/>
    <m/>
    <m/>
    <m/>
    <s v="впервые"/>
    <x v="1"/>
    <m/>
    <n v="2018"/>
    <s v="англ.яз."/>
    <s v="нет"/>
    <s v="нет"/>
    <m/>
    <x v="1"/>
    <s v="да "/>
    <s v="да"/>
    <s v="копия"/>
    <n v="4"/>
    <m/>
    <m/>
    <m/>
    <x v="0"/>
    <x v="14"/>
    <x v="93"/>
    <x v="2"/>
    <n v="8.68"/>
    <x v="1"/>
    <x v="0"/>
    <x v="1"/>
    <s v="несовер."/>
    <x v="63"/>
  </r>
  <r>
    <n v="206"/>
    <d v="2018-07-10T00:00:00"/>
    <x v="205"/>
    <x v="0"/>
    <x v="2"/>
    <x v="2"/>
    <x v="2"/>
    <x v="205"/>
    <s v="206/18-ОКДД/3"/>
    <x v="0"/>
    <s v="нет"/>
    <x v="0"/>
    <d v="1998-07-08T00:00:00"/>
    <x v="0"/>
    <m/>
    <x v="7"/>
    <m/>
    <m/>
    <m/>
    <s v="впервые"/>
    <x v="0"/>
    <m/>
    <n v="2016"/>
    <s v="англ.яз."/>
    <s v="нет"/>
    <s v="нет"/>
    <m/>
    <x v="1"/>
    <s v="да "/>
    <s v="да"/>
    <s v="нет"/>
    <n v="4"/>
    <m/>
    <m/>
    <m/>
    <x v="0"/>
    <x v="12"/>
    <x v="224"/>
    <x v="4"/>
    <n v="9.1900000000000013"/>
    <x v="1"/>
    <x v="0"/>
    <x v="20"/>
    <s v="соверш."/>
    <x v="81"/>
  </r>
  <r>
    <n v="207"/>
    <d v="2018-08-02T00:00:00"/>
    <x v="206"/>
    <x v="0"/>
    <x v="1"/>
    <x v="1"/>
    <x v="0"/>
    <x v="206"/>
    <s v="207/18-ХНП/1"/>
    <x v="0"/>
    <s v="да"/>
    <x v="1"/>
    <d v="1998-02-26T00:00:00"/>
    <x v="0"/>
    <m/>
    <x v="6"/>
    <m/>
    <m/>
    <m/>
    <s v="впервые"/>
    <x v="0"/>
    <m/>
    <n v="2018"/>
    <s v="нем.яз."/>
    <s v="нет"/>
    <s v="нет"/>
    <m/>
    <x v="2"/>
    <s v="да "/>
    <s v="нет"/>
    <s v="оригинал"/>
    <n v="4"/>
    <m/>
    <m/>
    <m/>
    <x v="8"/>
    <x v="97"/>
    <x v="210"/>
    <x v="2"/>
    <n v="11.95"/>
    <x v="0"/>
    <x v="1"/>
    <x v="20"/>
    <s v="соверш."/>
    <x v="76"/>
  </r>
  <r>
    <n v="208"/>
    <d v="2018-07-13T00:00:00"/>
    <x v="207"/>
    <x v="1"/>
    <x v="2"/>
    <x v="2"/>
    <x v="0"/>
    <x v="207"/>
    <s v="208/18-ОКДД/1"/>
    <x v="0"/>
    <s v="да"/>
    <x v="0"/>
    <d v="2003-09-16T00:00:00"/>
    <x v="0"/>
    <m/>
    <x v="36"/>
    <m/>
    <m/>
    <m/>
    <s v="впервые"/>
    <x v="1"/>
    <m/>
    <n v="2017"/>
    <s v="англ.яз."/>
    <s v="нет"/>
    <s v="нет"/>
    <m/>
    <x v="1"/>
    <s v="да "/>
    <s v="да"/>
    <s v="нет"/>
    <s v="-"/>
    <m/>
    <m/>
    <m/>
    <x v="0"/>
    <x v="39"/>
    <x v="126"/>
    <x v="0"/>
    <n v="8.11"/>
    <x v="1"/>
    <x v="0"/>
    <x v="10"/>
    <s v="несовер."/>
    <x v="2"/>
  </r>
  <r>
    <n v="209"/>
    <d v="2018-06-27T00:00:00"/>
    <x v="208"/>
    <x v="0"/>
    <x v="7"/>
    <x v="10"/>
    <x v="0"/>
    <x v="208"/>
    <s v="209/18-ТДЖ/1"/>
    <x v="0"/>
    <s v="нет"/>
    <x v="0"/>
    <d v="2000-07-09T00:00:00"/>
    <x v="0"/>
    <m/>
    <x v="0"/>
    <m/>
    <m/>
    <m/>
    <s v="впервые"/>
    <x v="0"/>
    <m/>
    <n v="2018"/>
    <s v="англ.яз."/>
    <s v="нет"/>
    <s v="нет"/>
    <m/>
    <x v="1"/>
    <s v="да "/>
    <s v="да"/>
    <s v="копия"/>
    <n v="5"/>
    <m/>
    <m/>
    <m/>
    <x v="0"/>
    <x v="39"/>
    <x v="126"/>
    <x v="0"/>
    <n v="8.11"/>
    <x v="1"/>
    <x v="0"/>
    <x v="3"/>
    <s v="соверш."/>
    <x v="24"/>
  </r>
  <r>
    <n v="209"/>
    <d v="2018-07-12T00:00:00"/>
    <x v="208"/>
    <x v="0"/>
    <x v="6"/>
    <x v="8"/>
    <x v="1"/>
    <x v="208"/>
    <s v="209/18-ХОД/2"/>
    <x v="0"/>
    <s v="нет"/>
    <x v="0"/>
    <d v="1984-09-22T00:00:00"/>
    <x v="0"/>
    <m/>
    <x v="0"/>
    <m/>
    <m/>
    <m/>
    <s v="впервые"/>
    <x v="0"/>
    <m/>
    <n v="2002"/>
    <s v="англ.яз."/>
    <s v="нет"/>
    <s v="нет"/>
    <m/>
    <x v="2"/>
    <s v="да "/>
    <s v="нет"/>
    <s v="нет"/>
    <n v="4"/>
    <m/>
    <m/>
    <m/>
    <x v="0"/>
    <x v="84"/>
    <x v="145"/>
    <x v="7"/>
    <n v="8.73"/>
    <x v="1"/>
    <x v="0"/>
    <x v="11"/>
    <s v="соверш."/>
    <x v="38"/>
  </r>
  <r>
    <n v="210"/>
    <d v="2018-07-12T00:00:00"/>
    <x v="209"/>
    <x v="0"/>
    <x v="2"/>
    <x v="2"/>
    <x v="0"/>
    <x v="209"/>
    <s v="210/18-ОКДД/1"/>
    <x v="1"/>
    <s v="да"/>
    <x v="1"/>
    <d v="1986-08-24T00:00:00"/>
    <x v="0"/>
    <m/>
    <x v="25"/>
    <m/>
    <m/>
    <m/>
    <s v="впервые"/>
    <x v="1"/>
    <m/>
    <n v="2002"/>
    <s v="нем.яз."/>
    <s v="нет"/>
    <s v="нет"/>
    <m/>
    <x v="2"/>
    <s v="да "/>
    <s v="нет"/>
    <s v="нет"/>
    <n v="4"/>
    <m/>
    <m/>
    <m/>
    <x v="0"/>
    <x v="103"/>
    <x v="225"/>
    <x v="5"/>
    <n v="6.65"/>
    <x v="1"/>
    <x v="0"/>
    <x v="28"/>
    <s v="соверш."/>
    <x v="5"/>
  </r>
  <r>
    <n v="210"/>
    <d v="2018-06-27T00:00:00"/>
    <x v="209"/>
    <x v="0"/>
    <x v="2"/>
    <x v="3"/>
    <x v="1"/>
    <x v="209"/>
    <s v="210/18-ОиПКММиТП/2"/>
    <x v="0"/>
    <s v="да"/>
    <x v="0"/>
    <d v="2000-06-04T00:00:00"/>
    <x v="0"/>
    <m/>
    <x v="34"/>
    <m/>
    <m/>
    <m/>
    <s v="впервые"/>
    <x v="0"/>
    <m/>
    <n v="2018"/>
    <s v="англ.яз."/>
    <s v="нет"/>
    <s v="нет"/>
    <m/>
    <x v="1"/>
    <s v="да "/>
    <s v="да"/>
    <s v="копия"/>
    <n v="4"/>
    <m/>
    <m/>
    <m/>
    <x v="0"/>
    <x v="32"/>
    <x v="69"/>
    <x v="4"/>
    <n v="9.129999999999999"/>
    <x v="1"/>
    <x v="0"/>
    <x v="3"/>
    <s v="соверш."/>
    <x v="63"/>
  </r>
  <r>
    <n v="211"/>
    <d v="2018-07-10T00:00:00"/>
    <x v="210"/>
    <x v="1"/>
    <x v="2"/>
    <x v="2"/>
    <x v="0"/>
    <x v="210"/>
    <s v="211/18-ОКДД/1"/>
    <x v="0"/>
    <s v="нет"/>
    <x v="0"/>
    <d v="2002-05-27T00:00:00"/>
    <x v="0"/>
    <m/>
    <x v="17"/>
    <m/>
    <m/>
    <m/>
    <s v="впервые"/>
    <x v="1"/>
    <m/>
    <n v="2018"/>
    <s v="англ.яз."/>
    <s v="нет"/>
    <s v="нет"/>
    <m/>
    <x v="2"/>
    <s v="да "/>
    <s v="нет"/>
    <s v="оригинал"/>
    <n v="4"/>
    <m/>
    <m/>
    <m/>
    <x v="9"/>
    <x v="82"/>
    <x v="218"/>
    <x v="10"/>
    <n v="8.879999999999999"/>
    <x v="1"/>
    <x v="0"/>
    <x v="1"/>
    <s v="несовер."/>
    <x v="5"/>
  </r>
  <r>
    <n v="211"/>
    <d v="2018-06-29T00:00:00"/>
    <x v="210"/>
    <x v="1"/>
    <x v="2"/>
    <x v="3"/>
    <x v="1"/>
    <x v="210"/>
    <s v="211/18-ОиПКММиТП/2"/>
    <x v="0"/>
    <s v="нет"/>
    <x v="0"/>
    <d v="2001-01-23T00:00:00"/>
    <x v="0"/>
    <m/>
    <x v="31"/>
    <m/>
    <m/>
    <m/>
    <s v="впервые"/>
    <x v="0"/>
    <m/>
    <n v="2018"/>
    <s v="франц.яз."/>
    <s v="нет"/>
    <s v="нет"/>
    <m/>
    <x v="1"/>
    <s v="да "/>
    <s v="да"/>
    <s v="копия"/>
    <n v="6"/>
    <m/>
    <m/>
    <m/>
    <x v="0"/>
    <x v="67"/>
    <x v="96"/>
    <x v="4"/>
    <n v="8.9499999999999993"/>
    <x v="1"/>
    <x v="0"/>
    <x v="2"/>
    <s v="соверш."/>
    <x v="63"/>
  </r>
  <r>
    <n v="212"/>
    <d v="2018-06-27T00:00:00"/>
    <x v="211"/>
    <x v="0"/>
    <x v="3"/>
    <x v="9"/>
    <x v="0"/>
    <x v="211"/>
    <s v="212/18-ХТ эстр./1"/>
    <x v="0"/>
    <s v="да"/>
    <x v="0"/>
    <d v="2000-06-04T00:00:00"/>
    <x v="0"/>
    <m/>
    <x v="34"/>
    <m/>
    <m/>
    <m/>
    <s v="впервые"/>
    <x v="0"/>
    <m/>
    <n v="2018"/>
    <s v="англ.яз."/>
    <s v="нет"/>
    <s v="нет"/>
    <m/>
    <x v="1"/>
    <s v="да "/>
    <s v="да"/>
    <s v="копия"/>
    <n v="4"/>
    <m/>
    <m/>
    <m/>
    <x v="0"/>
    <x v="32"/>
    <x v="69"/>
    <x v="4"/>
    <n v="9.129999999999999"/>
    <x v="1"/>
    <x v="0"/>
    <x v="3"/>
    <s v="соверш."/>
    <x v="25"/>
  </r>
  <r>
    <n v="212"/>
    <d v="2018-07-03T00:00:00"/>
    <x v="211"/>
    <x v="2"/>
    <x v="8"/>
    <x v="12"/>
    <x v="1"/>
    <x v="211"/>
    <s v="212/18-ХТ/2"/>
    <x v="0"/>
    <s v="нет"/>
    <x v="0"/>
    <d v="2002-07-28T00:00:00"/>
    <x v="0"/>
    <m/>
    <x v="7"/>
    <m/>
    <m/>
    <m/>
    <s v="впервые"/>
    <x v="1"/>
    <m/>
    <n v="2018"/>
    <s v="англ.яз."/>
    <s v="нет"/>
    <s v="нет"/>
    <m/>
    <x v="1"/>
    <s v="да "/>
    <s v="да"/>
    <s v="нет"/>
    <n v="4"/>
    <m/>
    <m/>
    <m/>
    <x v="0"/>
    <x v="34"/>
    <x v="216"/>
    <x v="6"/>
    <n v="8.84"/>
    <x v="1"/>
    <x v="0"/>
    <x v="1"/>
    <s v="несовер."/>
    <x v="50"/>
  </r>
  <r>
    <n v="213"/>
    <d v="2018-07-09T00:00:00"/>
    <x v="212"/>
    <x v="0"/>
    <x v="1"/>
    <x v="1"/>
    <x v="0"/>
    <x v="212"/>
    <s v="213/18-ХНП/1"/>
    <x v="0"/>
    <s v="нет"/>
    <x v="1"/>
    <d v="2000-05-24T00:00:00"/>
    <x v="0"/>
    <m/>
    <x v="7"/>
    <m/>
    <m/>
    <m/>
    <s v="впервые"/>
    <x v="0"/>
    <m/>
    <n v="2018"/>
    <s v="франц.яз."/>
    <s v="нет"/>
    <s v="нет"/>
    <m/>
    <x v="2"/>
    <s v="да "/>
    <s v="да"/>
    <s v="нет"/>
    <n v="4"/>
    <m/>
    <m/>
    <m/>
    <x v="6"/>
    <x v="28"/>
    <x v="226"/>
    <x v="9"/>
    <n v="12.46"/>
    <x v="1"/>
    <x v="0"/>
    <x v="3"/>
    <s v="соверш."/>
    <x v="76"/>
  </r>
  <r>
    <n v="213"/>
    <d v="2018-07-03T00:00:00"/>
    <x v="212"/>
    <x v="0"/>
    <x v="2"/>
    <x v="3"/>
    <x v="1"/>
    <x v="212"/>
    <s v="213/18-ОиПКММиТП/2"/>
    <x v="0"/>
    <s v="нет"/>
    <x v="0"/>
    <d v="1999-02-01T00:00:00"/>
    <x v="0"/>
    <m/>
    <x v="7"/>
    <m/>
    <m/>
    <m/>
    <s v="впервые"/>
    <x v="1"/>
    <m/>
    <n v="2015"/>
    <s v="англ.яз."/>
    <s v="нет"/>
    <s v="нет"/>
    <m/>
    <x v="2"/>
    <s v="да "/>
    <s v="нет"/>
    <s v="нет"/>
    <n v="2"/>
    <m/>
    <m/>
    <m/>
    <x v="0"/>
    <x v="13"/>
    <x v="150"/>
    <x v="0"/>
    <n v="8.0599999999999987"/>
    <x v="0"/>
    <x v="1"/>
    <x v="4"/>
    <s v="соверш."/>
    <x v="3"/>
  </r>
  <r>
    <n v="213"/>
    <d v="2018-07-03T00:00:00"/>
    <x v="212"/>
    <x v="0"/>
    <x v="2"/>
    <x v="2"/>
    <x v="2"/>
    <x v="212"/>
    <s v="213/18-ОКДД/3"/>
    <x v="0"/>
    <s v="нет"/>
    <x v="0"/>
    <d v="2002-05-29T00:00:00"/>
    <x v="0"/>
    <m/>
    <x v="11"/>
    <m/>
    <m/>
    <m/>
    <s v="впервые"/>
    <x v="1"/>
    <m/>
    <n v="2018"/>
    <s v="англ.яз."/>
    <s v="нет"/>
    <s v="нет"/>
    <m/>
    <x v="2"/>
    <s v="да "/>
    <s v="да"/>
    <s v="оригинал"/>
    <n v="4"/>
    <m/>
    <m/>
    <m/>
    <x v="0"/>
    <x v="39"/>
    <x v="126"/>
    <x v="0"/>
    <n v="8.11"/>
    <x v="0"/>
    <x v="1"/>
    <x v="1"/>
    <s v="несовер."/>
    <x v="15"/>
  </r>
  <r>
    <n v="214"/>
    <d v="2018-06-18T00:00:00"/>
    <x v="213"/>
    <x v="0"/>
    <x v="2"/>
    <x v="3"/>
    <x v="0"/>
    <x v="213"/>
    <s v="214/18-ОиПКММиТП/1"/>
    <x v="0"/>
    <s v="нет"/>
    <x v="0"/>
    <d v="2001-04-23T00:00:00"/>
    <x v="0"/>
    <m/>
    <x v="7"/>
    <m/>
    <m/>
    <m/>
    <s v="впервые"/>
    <x v="1"/>
    <m/>
    <n v="2017"/>
    <s v="не изуч."/>
    <s v="нет"/>
    <s v="нет"/>
    <m/>
    <x v="2"/>
    <s v="да "/>
    <s v="нет"/>
    <s v="оригинал"/>
    <n v="3"/>
    <m/>
    <m/>
    <m/>
    <x v="0"/>
    <x v="23"/>
    <x v="146"/>
    <x v="0"/>
    <n v="8"/>
    <x v="1"/>
    <x v="0"/>
    <x v="2"/>
    <s v="соверш."/>
    <x v="10"/>
  </r>
  <r>
    <n v="214"/>
    <d v="2018-07-13T00:00:00"/>
    <x v="213"/>
    <x v="0"/>
    <x v="2"/>
    <x v="2"/>
    <x v="1"/>
    <x v="213"/>
    <s v="214/18-ОКДД/2"/>
    <x v="0"/>
    <s v="нет"/>
    <x v="0"/>
    <d v="2000-03-23T00:00:00"/>
    <x v="0"/>
    <m/>
    <x v="7"/>
    <m/>
    <m/>
    <m/>
    <s v="впервые"/>
    <x v="1"/>
    <m/>
    <n v="2018"/>
    <s v="англ.яз."/>
    <s v="нет"/>
    <s v="нет"/>
    <m/>
    <x v="1"/>
    <s v="да "/>
    <s v="да"/>
    <s v="нет"/>
    <n v="4"/>
    <m/>
    <m/>
    <m/>
    <x v="0"/>
    <x v="65"/>
    <x v="89"/>
    <x v="7"/>
    <n v="8.86"/>
    <x v="1"/>
    <x v="0"/>
    <x v="3"/>
    <s v="соверш."/>
    <x v="67"/>
  </r>
  <r>
    <n v="215"/>
    <d v="2018-07-23T00:00:00"/>
    <x v="214"/>
    <x v="0"/>
    <x v="2"/>
    <x v="3"/>
    <x v="0"/>
    <x v="214"/>
    <s v="215/18-ОиПКММиТП/1"/>
    <x v="0"/>
    <s v="да"/>
    <x v="0"/>
    <d v="2002-11-10T00:00:00"/>
    <x v="0"/>
    <m/>
    <x v="6"/>
    <m/>
    <m/>
    <m/>
    <s v="впервые"/>
    <x v="1"/>
    <m/>
    <n v="2018"/>
    <s v="англ.яз."/>
    <s v="нет"/>
    <s v="нет"/>
    <m/>
    <x v="1"/>
    <s v="да "/>
    <s v="да"/>
    <s v="копия"/>
    <n v="4"/>
    <m/>
    <m/>
    <m/>
    <x v="0"/>
    <x v="14"/>
    <x v="93"/>
    <x v="2"/>
    <n v="8.68"/>
    <x v="1"/>
    <x v="0"/>
    <x v="1"/>
    <s v="несовер."/>
    <x v="62"/>
  </r>
  <r>
    <n v="215"/>
    <d v="2018-07-05T00:00:00"/>
    <x v="214"/>
    <x v="0"/>
    <x v="2"/>
    <x v="2"/>
    <x v="1"/>
    <x v="214"/>
    <s v="215/18-ОКДД/2"/>
    <x v="0"/>
    <s v="нет"/>
    <x v="0"/>
    <d v="2002-11-23T00:00:00"/>
    <x v="0"/>
    <m/>
    <x v="7"/>
    <m/>
    <m/>
    <m/>
    <s v="впервые"/>
    <x v="1"/>
    <m/>
    <n v="2018"/>
    <s v="англ.яз."/>
    <s v="нет"/>
    <s v="да"/>
    <m/>
    <x v="2"/>
    <s v="да "/>
    <s v="да"/>
    <s v="копия"/>
    <n v="4"/>
    <m/>
    <m/>
    <m/>
    <x v="0"/>
    <x v="23"/>
    <x v="146"/>
    <x v="0"/>
    <n v="8"/>
    <x v="1"/>
    <x v="0"/>
    <x v="1"/>
    <s v="несовер."/>
    <x v="11"/>
  </r>
  <r>
    <n v="216"/>
    <d v="2018-08-07T00:00:00"/>
    <x v="215"/>
    <x v="0"/>
    <x v="2"/>
    <x v="3"/>
    <x v="0"/>
    <x v="215"/>
    <s v="216/18-ОиПКММиТП/1"/>
    <x v="0"/>
    <s v="да"/>
    <x v="0"/>
    <d v="2000-10-26T00:00:00"/>
    <x v="0"/>
    <m/>
    <x v="44"/>
    <m/>
    <m/>
    <m/>
    <s v="впервые"/>
    <x v="0"/>
    <m/>
    <n v="2018"/>
    <s v="англ.яз."/>
    <s v="нет"/>
    <s v="нет"/>
    <m/>
    <x v="1"/>
    <s v="да "/>
    <s v="да"/>
    <s v="нет"/>
    <n v="4"/>
    <m/>
    <m/>
    <m/>
    <x v="0"/>
    <x v="104"/>
    <x v="227"/>
    <x v="4"/>
    <n v="8.7800000000000011"/>
    <x v="1"/>
    <x v="0"/>
    <x v="3"/>
    <s v="соверш."/>
    <x v="62"/>
  </r>
  <r>
    <n v="216"/>
    <d v="2018-07-02T00:00:00"/>
    <x v="215"/>
    <x v="0"/>
    <x v="2"/>
    <x v="2"/>
    <x v="1"/>
    <x v="215"/>
    <s v="216/18-ОКДД/2"/>
    <x v="0"/>
    <s v="нет"/>
    <x v="0"/>
    <d v="2002-03-17T00:00:00"/>
    <x v="0"/>
    <m/>
    <x v="7"/>
    <m/>
    <m/>
    <m/>
    <s v="впервые"/>
    <x v="1"/>
    <m/>
    <n v="2018"/>
    <s v="англ.яз."/>
    <s v="нет"/>
    <s v="нет"/>
    <m/>
    <x v="1"/>
    <s v="да "/>
    <s v="да"/>
    <s v="нет"/>
    <n v="4"/>
    <m/>
    <m/>
    <m/>
    <x v="0"/>
    <x v="32"/>
    <x v="69"/>
    <x v="2"/>
    <n v="8.8000000000000007"/>
    <x v="1"/>
    <x v="0"/>
    <x v="1"/>
    <s v="несовер."/>
    <x v="67"/>
  </r>
  <r>
    <n v="216"/>
    <d v="2018-07-06T00:00:00"/>
    <x v="215"/>
    <x v="0"/>
    <x v="3"/>
    <x v="4"/>
    <x v="2"/>
    <x v="215"/>
    <s v="216/18-ТТ/3"/>
    <x v="0"/>
    <s v="да"/>
    <x v="0"/>
    <d v="2002-10-12T00:00:00"/>
    <x v="0"/>
    <m/>
    <x v="12"/>
    <m/>
    <m/>
    <m/>
    <s v="впервые"/>
    <x v="1"/>
    <m/>
    <n v="2018"/>
    <s v="нем.яз."/>
    <s v="нет"/>
    <s v="да"/>
    <m/>
    <x v="1"/>
    <s v="да "/>
    <s v="да"/>
    <s v="копия"/>
    <n v="4"/>
    <m/>
    <m/>
    <m/>
    <x v="0"/>
    <x v="18"/>
    <x v="70"/>
    <x v="2"/>
    <n v="8.66"/>
    <x v="1"/>
    <x v="0"/>
    <x v="1"/>
    <s v="несовер."/>
    <x v="86"/>
  </r>
  <r>
    <n v="217"/>
    <d v="2018-07-17T00:00:00"/>
    <x v="216"/>
    <x v="0"/>
    <x v="3"/>
    <x v="9"/>
    <x v="0"/>
    <x v="216"/>
    <s v="217/18-ХТ эстр./1"/>
    <x v="0"/>
    <s v="да"/>
    <x v="0"/>
    <d v="2000-12-15T00:00:00"/>
    <x v="0"/>
    <m/>
    <x v="45"/>
    <m/>
    <m/>
    <m/>
    <s v="впервые"/>
    <x v="1"/>
    <m/>
    <n v="2016"/>
    <s v="нем.яз."/>
    <s v="нет"/>
    <s v="нет"/>
    <m/>
    <x v="1"/>
    <s v="да "/>
    <s v="да"/>
    <s v="копия"/>
    <n v="4"/>
    <m/>
    <m/>
    <m/>
    <x v="0"/>
    <x v="41"/>
    <x v="97"/>
    <x v="2"/>
    <n v="8.77"/>
    <x v="1"/>
    <x v="0"/>
    <x v="3"/>
    <s v="соверш."/>
    <x v="25"/>
  </r>
  <r>
    <n v="218"/>
    <d v="2018-07-20T00:00:00"/>
    <x v="217"/>
    <x v="0"/>
    <x v="7"/>
    <x v="10"/>
    <x v="0"/>
    <x v="217"/>
    <s v="218/18-ТДЖ/1"/>
    <x v="0"/>
    <s v="да"/>
    <x v="0"/>
    <d v="2000-11-13T00:00:00"/>
    <x v="0"/>
    <m/>
    <x v="1"/>
    <m/>
    <m/>
    <m/>
    <s v="впервые"/>
    <x v="0"/>
    <m/>
    <n v="2018"/>
    <s v="англ.яз."/>
    <s v="нет"/>
    <s v="нет"/>
    <m/>
    <x v="1"/>
    <s v="да "/>
    <s v="да"/>
    <s v="копия"/>
    <n v="4"/>
    <m/>
    <m/>
    <m/>
    <x v="0"/>
    <x v="39"/>
    <x v="126"/>
    <x v="2"/>
    <n v="8.4400000000000013"/>
    <x v="1"/>
    <x v="0"/>
    <x v="3"/>
    <s v="соверш."/>
    <x v="24"/>
  </r>
  <r>
    <n v="219"/>
    <d v="2018-07-16T00:00:00"/>
    <x v="218"/>
    <x v="0"/>
    <x v="3"/>
    <x v="4"/>
    <x v="0"/>
    <x v="218"/>
    <s v="219/18-ТТ/1"/>
    <x v="0"/>
    <s v="да"/>
    <x v="0"/>
    <d v="1984-05-16T00:00:00"/>
    <x v="0"/>
    <m/>
    <x v="19"/>
    <m/>
    <m/>
    <m/>
    <s v="впервые"/>
    <x v="0"/>
    <m/>
    <n v="2001"/>
    <s v="англ.яз."/>
    <s v="нет"/>
    <s v="нет"/>
    <m/>
    <x v="2"/>
    <s v="да "/>
    <s v="да"/>
    <s v="нет"/>
    <n v="4"/>
    <m/>
    <m/>
    <m/>
    <x v="0"/>
    <x v="70"/>
    <x v="104"/>
    <x v="0"/>
    <n v="8.25"/>
    <x v="1"/>
    <x v="0"/>
    <x v="11"/>
    <s v="соверш."/>
    <x v="42"/>
  </r>
  <r>
    <n v="219"/>
    <d v="2018-07-16T00:00:00"/>
    <x v="218"/>
    <x v="0"/>
    <x v="5"/>
    <x v="6"/>
    <x v="1"/>
    <x v="218"/>
    <s v="219/18-АДТиК/2"/>
    <x v="0"/>
    <s v="да"/>
    <x v="0"/>
    <d v="1983-04-29T00:00:00"/>
    <x v="0"/>
    <m/>
    <x v="19"/>
    <m/>
    <m/>
    <m/>
    <s v="впервые"/>
    <x v="0"/>
    <m/>
    <n v="2001"/>
    <s v="англ.яз."/>
    <s v="нет"/>
    <s v="нет"/>
    <m/>
    <x v="2"/>
    <s v="да "/>
    <s v="нет"/>
    <s v="нет"/>
    <n v="4"/>
    <m/>
    <m/>
    <m/>
    <x v="0"/>
    <x v="34"/>
    <x v="216"/>
    <x v="0"/>
    <n v="8.17"/>
    <x v="1"/>
    <x v="0"/>
    <x v="12"/>
    <s v="соверш."/>
    <x v="45"/>
  </r>
  <r>
    <n v="219"/>
    <d v="2018-07-06T00:00:00"/>
    <x v="218"/>
    <x v="0"/>
    <x v="2"/>
    <x v="3"/>
    <x v="2"/>
    <x v="218"/>
    <s v="219/18-ОиПКММиТП/3"/>
    <x v="0"/>
    <s v="да"/>
    <x v="1"/>
    <d v="2000-10-29T00:00:00"/>
    <x v="0"/>
    <m/>
    <x v="28"/>
    <m/>
    <m/>
    <m/>
    <s v="впервые"/>
    <x v="1"/>
    <m/>
    <n v="2016"/>
    <s v="англ.яз."/>
    <s v="нет"/>
    <s v="нет"/>
    <m/>
    <x v="2"/>
    <s v="да "/>
    <s v="нет"/>
    <s v="оригинал"/>
    <n v="6"/>
    <m/>
    <m/>
    <m/>
    <x v="0"/>
    <x v="23"/>
    <x v="146"/>
    <x v="0"/>
    <n v="8"/>
    <x v="0"/>
    <x v="1"/>
    <x v="3"/>
    <s v="соверш."/>
    <x v="40"/>
  </r>
  <r>
    <n v="220"/>
    <d v="2018-08-08T00:00:00"/>
    <x v="219"/>
    <x v="0"/>
    <x v="0"/>
    <x v="0"/>
    <x v="0"/>
    <x v="219"/>
    <s v="220/18-ЭП/1"/>
    <x v="0"/>
    <s v="нет"/>
    <x v="1"/>
    <d v="1998-07-09T00:00:00"/>
    <x v="0"/>
    <m/>
    <x v="16"/>
    <m/>
    <m/>
    <m/>
    <s v="впервые"/>
    <x v="1"/>
    <m/>
    <n v="2014"/>
    <s v="англ.яз."/>
    <s v="нет"/>
    <s v="нет"/>
    <m/>
    <x v="2"/>
    <s v="да "/>
    <s v="нет"/>
    <s v="оригинал"/>
    <n v="4"/>
    <m/>
    <m/>
    <m/>
    <x v="0"/>
    <x v="36"/>
    <x v="228"/>
    <x v="7"/>
    <n v="8.11"/>
    <x v="1"/>
    <x v="0"/>
    <x v="20"/>
    <s v="соверш."/>
    <x v="13"/>
  </r>
  <r>
    <n v="221"/>
    <d v="2018-07-25T00:00:00"/>
    <x v="220"/>
    <x v="1"/>
    <x v="2"/>
    <x v="2"/>
    <x v="0"/>
    <x v="220"/>
    <s v="221/18-ОКДД/1"/>
    <x v="0"/>
    <s v="нет"/>
    <x v="0"/>
    <d v="2001-11-26T00:00:00"/>
    <x v="0"/>
    <m/>
    <x v="7"/>
    <m/>
    <m/>
    <m/>
    <s v="впервые"/>
    <x v="1"/>
    <m/>
    <n v="2018"/>
    <s v="англ.яз."/>
    <s v="нет"/>
    <s v="нет"/>
    <m/>
    <x v="2"/>
    <s v="да "/>
    <s v="нет"/>
    <s v="оригинал"/>
    <n v="4"/>
    <m/>
    <m/>
    <m/>
    <x v="9"/>
    <x v="31"/>
    <x v="229"/>
    <x v="12"/>
    <n v="9.57"/>
    <x v="1"/>
    <x v="0"/>
    <x v="2"/>
    <s v="соверш."/>
    <x v="5"/>
  </r>
  <r>
    <n v="221"/>
    <d v="2018-07-16T00:00:00"/>
    <x v="220"/>
    <x v="2"/>
    <x v="8"/>
    <x v="12"/>
    <x v="1"/>
    <x v="220"/>
    <s v="221/18-ХТ/2"/>
    <x v="0"/>
    <s v="нет"/>
    <x v="0"/>
    <d v="1972-12-01T00:00:00"/>
    <x v="0"/>
    <m/>
    <x v="19"/>
    <m/>
    <m/>
    <m/>
    <s v="впервые"/>
    <x v="0"/>
    <m/>
    <n v="1991"/>
    <s v="англ.яз."/>
    <s v="нет"/>
    <s v="нет"/>
    <m/>
    <x v="2"/>
    <s v="да "/>
    <s v="да"/>
    <s v="нет"/>
    <n v="4"/>
    <m/>
    <m/>
    <m/>
    <x v="0"/>
    <x v="71"/>
    <x v="230"/>
    <x v="3"/>
    <n v="6.29"/>
    <x v="1"/>
    <x v="0"/>
    <x v="16"/>
    <s v="соверш."/>
    <x v="87"/>
  </r>
  <r>
    <n v="222"/>
    <d v="2018-07-16T00:00:00"/>
    <x v="221"/>
    <x v="0"/>
    <x v="7"/>
    <x v="10"/>
    <x v="0"/>
    <x v="221"/>
    <s v="222/18-ТДЖ/1"/>
    <x v="0"/>
    <s v="нет"/>
    <x v="0"/>
    <d v="1969-09-05T00:00:00"/>
    <x v="0"/>
    <m/>
    <x v="19"/>
    <m/>
    <m/>
    <m/>
    <s v="впервые"/>
    <x v="1"/>
    <m/>
    <n v="1984"/>
    <s v="нем.яз."/>
    <s v="нет"/>
    <s v="нет"/>
    <m/>
    <x v="2"/>
    <s v="да "/>
    <s v="да"/>
    <s v="нет"/>
    <n v="4"/>
    <m/>
    <m/>
    <m/>
    <x v="0"/>
    <x v="57"/>
    <x v="231"/>
    <x v="7"/>
    <n v="7.9399999999999995"/>
    <x v="1"/>
    <x v="0"/>
    <x v="13"/>
    <s v="соверш."/>
    <x v="72"/>
  </r>
  <r>
    <n v="222"/>
    <d v="2018-07-16T00:00:00"/>
    <x v="221"/>
    <x v="0"/>
    <x v="6"/>
    <x v="8"/>
    <x v="1"/>
    <x v="221"/>
    <s v="222/18-ХОД/2"/>
    <x v="0"/>
    <s v="да"/>
    <x v="1"/>
    <d v="1997-04-16T00:00:00"/>
    <x v="0"/>
    <m/>
    <x v="37"/>
    <m/>
    <m/>
    <m/>
    <s v="впервые"/>
    <x v="1"/>
    <m/>
    <n v="2013"/>
    <s v="англ.яз."/>
    <s v="нет"/>
    <s v="нет"/>
    <m/>
    <x v="2"/>
    <s v="да "/>
    <s v="нет"/>
    <s v="нет"/>
    <n v="4"/>
    <m/>
    <m/>
    <m/>
    <x v="0"/>
    <x v="96"/>
    <x v="232"/>
    <x v="7"/>
    <n v="8.25"/>
    <x v="1"/>
    <x v="0"/>
    <x v="8"/>
    <s v="соверш."/>
    <x v="38"/>
  </r>
  <r>
    <n v="223"/>
    <d v="2018-07-16T00:00:00"/>
    <x v="222"/>
    <x v="0"/>
    <x v="7"/>
    <x v="10"/>
    <x v="0"/>
    <x v="222"/>
    <s v="223/18-ТДЖ/1"/>
    <x v="0"/>
    <s v="нет"/>
    <x v="0"/>
    <d v="1994-08-03T00:00:00"/>
    <x v="0"/>
    <m/>
    <x v="7"/>
    <m/>
    <m/>
    <m/>
    <s v="впервые"/>
    <x v="0"/>
    <m/>
    <n v="2012"/>
    <s v="англ.яз."/>
    <s v="нет"/>
    <s v="да"/>
    <m/>
    <x v="3"/>
    <s v="да "/>
    <s v="нет"/>
    <s v="нет"/>
    <n v="5"/>
    <m/>
    <m/>
    <m/>
    <x v="10"/>
    <x v="105"/>
    <x v="233"/>
    <x v="0"/>
    <n v="10.43"/>
    <x v="1"/>
    <x v="0"/>
    <x v="22"/>
    <s v="соверш."/>
    <x v="37"/>
  </r>
  <r>
    <n v="223"/>
    <d v="2018-07-16T00:00:00"/>
    <x v="222"/>
    <x v="0"/>
    <x v="6"/>
    <x v="8"/>
    <x v="1"/>
    <x v="222"/>
    <s v="223/18-ХОД/2"/>
    <x v="0"/>
    <s v="нет"/>
    <x v="1"/>
    <d v="1996-01-13T00:00:00"/>
    <x v="0"/>
    <m/>
    <x v="7"/>
    <m/>
    <m/>
    <m/>
    <s v="впервые"/>
    <x v="1"/>
    <m/>
    <n v="2013"/>
    <s v="нем.яз."/>
    <s v="нет"/>
    <s v="нет"/>
    <m/>
    <x v="2"/>
    <s v="да "/>
    <s v="нет"/>
    <s v="нет"/>
    <n v="4"/>
    <m/>
    <m/>
    <m/>
    <x v="0"/>
    <x v="82"/>
    <x v="234"/>
    <x v="0"/>
    <n v="7.55"/>
    <x v="1"/>
    <x v="0"/>
    <x v="21"/>
    <s v="соверш."/>
    <x v="38"/>
  </r>
  <r>
    <n v="224"/>
    <d v="2018-07-16T00:00:00"/>
    <x v="223"/>
    <x v="0"/>
    <x v="1"/>
    <x v="1"/>
    <x v="0"/>
    <x v="223"/>
    <s v="224/18-ХНП/1"/>
    <x v="0"/>
    <s v="нет"/>
    <x v="1"/>
    <d v="1996-01-13T00:00:00"/>
    <x v="0"/>
    <m/>
    <x v="7"/>
    <m/>
    <m/>
    <m/>
    <s v="впервые"/>
    <x v="1"/>
    <m/>
    <n v="2013"/>
    <s v="нем.яз."/>
    <s v="нет"/>
    <s v="нет"/>
    <m/>
    <x v="2"/>
    <s v="да "/>
    <s v="нет"/>
    <s v="нет"/>
    <n v="4"/>
    <m/>
    <m/>
    <m/>
    <x v="0"/>
    <x v="82"/>
    <x v="234"/>
    <x v="0"/>
    <n v="7.55"/>
    <x v="1"/>
    <x v="0"/>
    <x v="21"/>
    <s v="соверш."/>
    <x v="76"/>
  </r>
  <r>
    <n v="224"/>
    <d v="2018-06-18T00:00:00"/>
    <x v="223"/>
    <x v="0"/>
    <x v="3"/>
    <x v="4"/>
    <x v="1"/>
    <x v="223"/>
    <s v="224/18-ТТ/2"/>
    <x v="0"/>
    <s v="нет"/>
    <x v="0"/>
    <d v="2001-04-23T00:00:00"/>
    <x v="0"/>
    <m/>
    <x v="7"/>
    <m/>
    <m/>
    <m/>
    <s v="впервые"/>
    <x v="1"/>
    <m/>
    <n v="2017"/>
    <s v="не изуч."/>
    <s v="нет"/>
    <s v="нет"/>
    <m/>
    <x v="2"/>
    <s v="да "/>
    <s v="нет"/>
    <s v="оригинал"/>
    <n v="3"/>
    <m/>
    <m/>
    <m/>
    <x v="0"/>
    <x v="23"/>
    <x v="146"/>
    <x v="13"/>
    <n v="7.7"/>
    <x v="1"/>
    <x v="0"/>
    <x v="2"/>
    <s v="соверш."/>
    <x v="9"/>
  </r>
  <r>
    <n v="224"/>
    <d v="2018-07-09T00:00:00"/>
    <x v="223"/>
    <x v="0"/>
    <x v="2"/>
    <x v="3"/>
    <x v="2"/>
    <x v="223"/>
    <s v="224/18-ОиПКММиТП/3"/>
    <x v="0"/>
    <s v="да"/>
    <x v="1"/>
    <d v="2001-01-04T00:00:00"/>
    <x v="0"/>
    <m/>
    <x v="22"/>
    <m/>
    <m/>
    <m/>
    <s v="впервые"/>
    <x v="0"/>
    <m/>
    <n v="2018"/>
    <s v="англ.яз."/>
    <s v="нет"/>
    <s v="да"/>
    <m/>
    <x v="1"/>
    <s v="да "/>
    <s v="да"/>
    <s v="нет"/>
    <n v="6"/>
    <m/>
    <m/>
    <m/>
    <x v="0"/>
    <x v="23"/>
    <x v="146"/>
    <x v="0"/>
    <n v="8"/>
    <x v="1"/>
    <x v="0"/>
    <x v="3"/>
    <s v="соверш."/>
    <x v="71"/>
  </r>
  <r>
    <n v="225"/>
    <d v="2018-07-03T00:00:00"/>
    <x v="224"/>
    <x v="0"/>
    <x v="3"/>
    <x v="9"/>
    <x v="0"/>
    <x v="224"/>
    <s v="225/18-ХТ эстр./1"/>
    <x v="0"/>
    <s v="нет"/>
    <x v="0"/>
    <d v="1999-02-01T00:00:00"/>
    <x v="0"/>
    <m/>
    <x v="7"/>
    <m/>
    <m/>
    <m/>
    <s v="впервые"/>
    <x v="1"/>
    <m/>
    <n v="2015"/>
    <s v="англ.яз."/>
    <s v="нет"/>
    <s v="нет"/>
    <m/>
    <x v="2"/>
    <s v="да "/>
    <s v="нет"/>
    <s v="нет"/>
    <n v="2"/>
    <m/>
    <m/>
    <m/>
    <x v="0"/>
    <x v="13"/>
    <x v="150"/>
    <x v="0"/>
    <n v="8.0599999999999987"/>
    <x v="1"/>
    <x v="0"/>
    <x v="4"/>
    <s v="соверш."/>
    <x v="19"/>
  </r>
  <r>
    <n v="225"/>
    <d v="2018-06-18T00:00:00"/>
    <x v="224"/>
    <x v="0"/>
    <x v="3"/>
    <x v="11"/>
    <x v="1"/>
    <x v="224"/>
    <s v="225/18-ХТ нар./2"/>
    <x v="0"/>
    <s v="нет"/>
    <x v="0"/>
    <d v="2001-04-23T00:00:00"/>
    <x v="0"/>
    <m/>
    <x v="7"/>
    <m/>
    <m/>
    <m/>
    <s v="впервые"/>
    <x v="1"/>
    <m/>
    <n v="2017"/>
    <s v="не изуч."/>
    <s v="нет"/>
    <s v="нет"/>
    <m/>
    <x v="2"/>
    <s v="да "/>
    <s v="нет"/>
    <s v="оригинал"/>
    <n v="3"/>
    <m/>
    <m/>
    <m/>
    <x v="0"/>
    <x v="23"/>
    <x v="146"/>
    <x v="0"/>
    <n v="8"/>
    <x v="0"/>
    <x v="1"/>
    <x v="2"/>
    <s v="соверш."/>
    <x v="26"/>
  </r>
  <r>
    <n v="225"/>
    <d v="2018-07-18T00:00:00"/>
    <x v="224"/>
    <x v="0"/>
    <x v="6"/>
    <x v="8"/>
    <x v="2"/>
    <x v="224"/>
    <s v="225/18-ХОД/3"/>
    <x v="0"/>
    <s v="да"/>
    <x v="0"/>
    <d v="2002-03-14T00:00:00"/>
    <x v="0"/>
    <m/>
    <x v="37"/>
    <m/>
    <m/>
    <m/>
    <s v="впервые"/>
    <x v="1"/>
    <m/>
    <n v="2018"/>
    <s v="нем.яз."/>
    <s v="нет"/>
    <s v="да"/>
    <m/>
    <x v="2"/>
    <s v="да "/>
    <s v="да"/>
    <s v="оригинал"/>
    <n v="4"/>
    <m/>
    <m/>
    <m/>
    <x v="0"/>
    <x v="23"/>
    <x v="146"/>
    <x v="0"/>
    <n v="8"/>
    <x v="1"/>
    <x v="0"/>
    <x v="1"/>
    <s v="несовер."/>
    <x v="88"/>
  </r>
  <r>
    <n v="226"/>
    <d v="2018-08-08T00:00:00"/>
    <x v="225"/>
    <x v="1"/>
    <x v="2"/>
    <x v="2"/>
    <x v="0"/>
    <x v="225"/>
    <s v="226/18-ОКДД/1"/>
    <x v="0"/>
    <s v="нет"/>
    <x v="0"/>
    <d v="1995-03-25T00:00:00"/>
    <x v="0"/>
    <m/>
    <x v="7"/>
    <m/>
    <m/>
    <m/>
    <s v="впервые"/>
    <x v="1"/>
    <m/>
    <n v="2011"/>
    <s v="англ.яз."/>
    <s v="нет"/>
    <s v="нет"/>
    <m/>
    <x v="2"/>
    <s v="да "/>
    <s v="нет"/>
    <s v="нет"/>
    <n v="4"/>
    <m/>
    <m/>
    <m/>
    <x v="0"/>
    <x v="14"/>
    <x v="93"/>
    <x v="4"/>
    <n v="9.01"/>
    <x v="1"/>
    <x v="0"/>
    <x v="7"/>
    <s v="соверш."/>
    <x v="5"/>
  </r>
  <r>
    <n v="226"/>
    <d v="2018-07-10T00:00:00"/>
    <x v="225"/>
    <x v="1"/>
    <x v="2"/>
    <x v="3"/>
    <x v="1"/>
    <x v="225"/>
    <s v="226/18-ОиПКММиТП/2"/>
    <x v="0"/>
    <s v="да"/>
    <x v="1"/>
    <d v="2001-04-03T00:00:00"/>
    <x v="0"/>
    <m/>
    <x v="19"/>
    <m/>
    <m/>
    <m/>
    <s v="впервые"/>
    <x v="0"/>
    <m/>
    <n v="2018"/>
    <s v="нем.яз."/>
    <s v="нет"/>
    <s v="нет"/>
    <m/>
    <x v="1"/>
    <s v="да "/>
    <s v="да"/>
    <s v="копия"/>
    <n v="4"/>
    <m/>
    <m/>
    <m/>
    <x v="0"/>
    <x v="104"/>
    <x v="227"/>
    <x v="2"/>
    <n v="8.4499999999999993"/>
    <x v="1"/>
    <x v="0"/>
    <x v="2"/>
    <s v="соверш."/>
    <x v="63"/>
  </r>
  <r>
    <n v="227"/>
    <d v="2018-07-16T00:00:00"/>
    <x v="226"/>
    <x v="0"/>
    <x v="2"/>
    <x v="2"/>
    <x v="0"/>
    <x v="226"/>
    <s v="227/18-ОКДД/1"/>
    <x v="0"/>
    <s v="нет"/>
    <x v="1"/>
    <d v="1990-10-04T00:00:00"/>
    <x v="0"/>
    <m/>
    <x v="7"/>
    <m/>
    <m/>
    <s v="инвалид"/>
    <s v="впервые"/>
    <x v="0"/>
    <m/>
    <n v="2009"/>
    <s v="англ.яз."/>
    <s v="нет"/>
    <s v="нет"/>
    <m/>
    <x v="2"/>
    <s v="да "/>
    <s v="нет"/>
    <s v="нет"/>
    <s v="-"/>
    <m/>
    <m/>
    <m/>
    <x v="0"/>
    <x v="1"/>
    <x v="1"/>
    <x v="1"/>
    <n v="10"/>
    <x v="1"/>
    <x v="0"/>
    <x v="6"/>
    <s v="соверш."/>
    <x v="5"/>
  </r>
  <r>
    <n v="227"/>
    <d v="2018-07-02T00:00:00"/>
    <x v="226"/>
    <x v="0"/>
    <x v="1"/>
    <x v="1"/>
    <x v="1"/>
    <x v="226"/>
    <s v="227/18-ХНП/2"/>
    <x v="0"/>
    <s v="нет"/>
    <x v="0"/>
    <d v="2002-04-06T00:00:00"/>
    <x v="0"/>
    <m/>
    <x v="7"/>
    <m/>
    <m/>
    <m/>
    <s v="впервые"/>
    <x v="1"/>
    <m/>
    <n v="2018"/>
    <s v="англ.яз."/>
    <s v="нет"/>
    <s v="нет"/>
    <m/>
    <x v="1"/>
    <s v="да "/>
    <s v="да"/>
    <s v="копия"/>
    <n v="4"/>
    <m/>
    <m/>
    <m/>
    <x v="0"/>
    <x v="11"/>
    <x v="235"/>
    <x v="14"/>
    <n v="7.88"/>
    <x v="1"/>
    <x v="0"/>
    <x v="1"/>
    <s v="несовер."/>
    <x v="1"/>
  </r>
  <r>
    <n v="227"/>
    <d v="2018-07-31T00:00:00"/>
    <x v="226"/>
    <x v="0"/>
    <x v="2"/>
    <x v="3"/>
    <x v="2"/>
    <x v="226"/>
    <s v="227/18-ОиПКММиТП/3"/>
    <x v="0"/>
    <s v="да"/>
    <x v="1"/>
    <d v="1998-05-22T00:00:00"/>
    <x v="0"/>
    <m/>
    <x v="46"/>
    <m/>
    <m/>
    <m/>
    <s v="впервые"/>
    <x v="1"/>
    <m/>
    <n v="2014"/>
    <s v="англ.яз."/>
    <s v="нет"/>
    <s v="нет"/>
    <m/>
    <x v="1"/>
    <s v="да "/>
    <s v="да"/>
    <s v="нет"/>
    <n v="4"/>
    <m/>
    <m/>
    <m/>
    <x v="0"/>
    <x v="23"/>
    <x v="146"/>
    <x v="0"/>
    <n v="8"/>
    <x v="1"/>
    <x v="0"/>
    <x v="20"/>
    <s v="соверш."/>
    <x v="71"/>
  </r>
  <r>
    <n v="228"/>
    <d v="2018-07-31T00:00:00"/>
    <x v="227"/>
    <x v="1"/>
    <x v="2"/>
    <x v="3"/>
    <x v="0"/>
    <x v="227"/>
    <s v="228/18-ОиПКММиТП/1"/>
    <x v="0"/>
    <s v="да"/>
    <x v="1"/>
    <d v="1998-05-22T00:00:00"/>
    <x v="0"/>
    <m/>
    <x v="46"/>
    <m/>
    <m/>
    <m/>
    <s v="впервые"/>
    <x v="1"/>
    <m/>
    <n v="2014"/>
    <s v="англ.яз."/>
    <s v="нет"/>
    <s v="нет"/>
    <m/>
    <x v="1"/>
    <s v="да "/>
    <s v="да"/>
    <s v="нет"/>
    <n v="4"/>
    <m/>
    <m/>
    <m/>
    <x v="0"/>
    <x v="23"/>
    <x v="146"/>
    <x v="0"/>
    <n v="8"/>
    <x v="1"/>
    <x v="0"/>
    <x v="20"/>
    <s v="соверш."/>
    <x v="62"/>
  </r>
  <r>
    <n v="228"/>
    <d v="2018-07-17T00:00:00"/>
    <x v="227"/>
    <x v="1"/>
    <x v="2"/>
    <x v="2"/>
    <x v="1"/>
    <x v="227"/>
    <s v="228/18-ОКДД/2"/>
    <x v="0"/>
    <s v="нет"/>
    <x v="0"/>
    <d v="1990-05-30T00:00:00"/>
    <x v="0"/>
    <m/>
    <x v="47"/>
    <m/>
    <m/>
    <m/>
    <s v="впервые"/>
    <x v="1"/>
    <m/>
    <n v="2007"/>
    <s v="англ.яз."/>
    <s v="нет"/>
    <s v="нет"/>
    <m/>
    <x v="2"/>
    <s v="да "/>
    <s v="да"/>
    <s v="нет"/>
    <n v="4"/>
    <m/>
    <m/>
    <m/>
    <x v="0"/>
    <x v="17"/>
    <x v="179"/>
    <x v="7"/>
    <n v="9"/>
    <x v="1"/>
    <x v="0"/>
    <x v="6"/>
    <s v="соверш."/>
    <x v="11"/>
  </r>
  <r>
    <n v="229"/>
    <d v="2018-07-17T00:00:00"/>
    <x v="228"/>
    <x v="0"/>
    <x v="2"/>
    <x v="3"/>
    <x v="0"/>
    <x v="228"/>
    <s v="229/18-ОиПКММиТП/1"/>
    <x v="0"/>
    <s v="нет"/>
    <x v="0"/>
    <d v="1990-05-30T00:00:00"/>
    <x v="0"/>
    <m/>
    <x v="47"/>
    <m/>
    <m/>
    <m/>
    <s v="впервые"/>
    <x v="1"/>
    <m/>
    <n v="2007"/>
    <s v="англ.яз."/>
    <s v="нет"/>
    <s v="нет"/>
    <m/>
    <x v="2"/>
    <s v="да "/>
    <s v="да"/>
    <s v="нет"/>
    <n v="4"/>
    <m/>
    <m/>
    <m/>
    <x v="0"/>
    <x v="17"/>
    <x v="179"/>
    <x v="7"/>
    <n v="9"/>
    <x v="1"/>
    <x v="0"/>
    <x v="6"/>
    <s v="соверш."/>
    <x v="10"/>
  </r>
  <r>
    <n v="229"/>
    <d v="2018-07-17T00:00:00"/>
    <x v="228"/>
    <x v="0"/>
    <x v="5"/>
    <x v="6"/>
    <x v="1"/>
    <x v="228"/>
    <s v="229/18-АДТиК/2"/>
    <x v="0"/>
    <s v="нет"/>
    <x v="0"/>
    <d v="1987-05-27T00:00:00"/>
    <x v="0"/>
    <m/>
    <x v="11"/>
    <m/>
    <m/>
    <m/>
    <s v="впервые"/>
    <x v="0"/>
    <m/>
    <n v="2004"/>
    <s v="нем.яз."/>
    <s v="нет"/>
    <s v="нет"/>
    <m/>
    <x v="2"/>
    <s v="да "/>
    <s v="нет"/>
    <s v="нет"/>
    <n v="4"/>
    <m/>
    <m/>
    <m/>
    <x v="0"/>
    <x v="60"/>
    <x v="81"/>
    <x v="1"/>
    <n v="9.83"/>
    <x v="1"/>
    <x v="0"/>
    <x v="14"/>
    <s v="соверш."/>
    <x v="45"/>
  </r>
  <r>
    <n v="229"/>
    <d v="2018-07-12T00:00:00"/>
    <x v="228"/>
    <x v="0"/>
    <x v="2"/>
    <x v="2"/>
    <x v="2"/>
    <x v="228"/>
    <s v="229/18-ОКДД/3"/>
    <x v="0"/>
    <s v="да"/>
    <x v="0"/>
    <d v="2002-06-22T00:00:00"/>
    <x v="0"/>
    <m/>
    <x v="9"/>
    <m/>
    <m/>
    <m/>
    <s v="впервые"/>
    <x v="1"/>
    <m/>
    <n v="2018"/>
    <s v="англ.яз."/>
    <s v="нет"/>
    <s v="нет"/>
    <m/>
    <x v="1"/>
    <s v="да "/>
    <s v="да"/>
    <s v="копия"/>
    <n v="4"/>
    <m/>
    <m/>
    <m/>
    <x v="0"/>
    <x v="77"/>
    <x v="184"/>
    <x v="0"/>
    <n v="7.88"/>
    <x v="1"/>
    <x v="0"/>
    <x v="1"/>
    <s v="несовер."/>
    <x v="81"/>
  </r>
  <r>
    <n v="230"/>
    <d v="2018-07-17T00:00:00"/>
    <x v="229"/>
    <x v="1"/>
    <x v="2"/>
    <x v="3"/>
    <x v="0"/>
    <x v="229"/>
    <s v="230/18-ОиПКММиТП/1"/>
    <x v="0"/>
    <s v="да"/>
    <x v="0"/>
    <d v="1999-04-05T00:00:00"/>
    <x v="0"/>
    <m/>
    <x v="9"/>
    <m/>
    <m/>
    <m/>
    <s v="впервые"/>
    <x v="1"/>
    <m/>
    <n v="2015"/>
    <s v="англ.яз."/>
    <s v="нет"/>
    <s v="нет"/>
    <m/>
    <x v="2"/>
    <s v="да "/>
    <s v="нет"/>
    <s v="оригинал"/>
    <n v="4"/>
    <m/>
    <m/>
    <m/>
    <x v="6"/>
    <x v="33"/>
    <x v="123"/>
    <x v="1"/>
    <n v="14.629999999999999"/>
    <x v="1"/>
    <x v="0"/>
    <x v="4"/>
    <s v="соверш."/>
    <x v="10"/>
  </r>
  <r>
    <n v="231"/>
    <d v="2018-07-13T00:00:00"/>
    <x v="230"/>
    <x v="1"/>
    <x v="2"/>
    <x v="3"/>
    <x v="0"/>
    <x v="230"/>
    <s v="231/18-ОиПКММиТП/1"/>
    <x v="0"/>
    <s v="да"/>
    <x v="0"/>
    <d v="2000-06-21T00:00:00"/>
    <x v="0"/>
    <m/>
    <x v="12"/>
    <m/>
    <m/>
    <m/>
    <s v="впервые"/>
    <x v="1"/>
    <m/>
    <n v="2016"/>
    <s v="нем.яз."/>
    <s v="нет"/>
    <s v="нет"/>
    <m/>
    <x v="1"/>
    <s v="да "/>
    <s v="да"/>
    <s v="копия"/>
    <s v="-"/>
    <m/>
    <m/>
    <m/>
    <x v="0"/>
    <x v="76"/>
    <x v="114"/>
    <x v="11"/>
    <n v="8.6999999999999993"/>
    <x v="1"/>
    <x v="0"/>
    <x v="3"/>
    <s v="соверш."/>
    <x v="62"/>
  </r>
  <r>
    <n v="231"/>
    <d v="2018-07-12T00:00:00"/>
    <x v="230"/>
    <x v="1"/>
    <x v="2"/>
    <x v="2"/>
    <x v="1"/>
    <x v="230"/>
    <s v="231/18-ОКДД/2"/>
    <x v="0"/>
    <s v="нет"/>
    <x v="0"/>
    <d v="2002-05-17T00:00:00"/>
    <x v="0"/>
    <m/>
    <x v="7"/>
    <m/>
    <m/>
    <m/>
    <s v="впервые"/>
    <x v="1"/>
    <m/>
    <n v="2018"/>
    <s v="англ.яз."/>
    <s v="нет"/>
    <s v="да"/>
    <m/>
    <x v="2"/>
    <s v="да "/>
    <s v="нет"/>
    <s v="оригинал"/>
    <n v="4"/>
    <m/>
    <m/>
    <m/>
    <x v="10"/>
    <x v="36"/>
    <x v="223"/>
    <x v="10"/>
    <n v="9.94"/>
    <x v="1"/>
    <x v="0"/>
    <x v="1"/>
    <s v="несовер."/>
    <x v="11"/>
  </r>
  <r>
    <n v="232"/>
    <d v="2018-07-23T00:00:00"/>
    <x v="20"/>
    <x v="2"/>
    <x v="8"/>
    <x v="12"/>
    <x v="1"/>
    <x v="231"/>
    <s v="232/18-ХТ/2"/>
    <x v="0"/>
    <s v="да"/>
    <x v="1"/>
    <d v="2002-07-05T00:00:00"/>
    <x v="0"/>
    <m/>
    <x v="18"/>
    <m/>
    <m/>
    <m/>
    <s v="впервые"/>
    <x v="1"/>
    <m/>
    <n v="2018"/>
    <s v="англ.яз."/>
    <s v="нет"/>
    <s v="нет"/>
    <m/>
    <x v="1"/>
    <s v="да "/>
    <s v="да"/>
    <s v="оригинал"/>
    <n v="4"/>
    <m/>
    <m/>
    <m/>
    <x v="9"/>
    <x v="98"/>
    <x v="212"/>
    <x v="10"/>
    <n v="8.9700000000000006"/>
    <x v="1"/>
    <x v="0"/>
    <x v="1"/>
    <s v="несовер."/>
    <x v="50"/>
  </r>
  <r>
    <n v="233"/>
    <d v="2018-07-09T00:00:00"/>
    <x v="231"/>
    <x v="0"/>
    <x v="6"/>
    <x v="8"/>
    <x v="0"/>
    <x v="232"/>
    <s v="233/18-ХОД/1"/>
    <x v="0"/>
    <s v="нет"/>
    <x v="0"/>
    <d v="2000-06-08T00:00:00"/>
    <x v="0"/>
    <m/>
    <x v="45"/>
    <m/>
    <m/>
    <m/>
    <s v="впервые"/>
    <x v="0"/>
    <m/>
    <n v="2018"/>
    <s v="англ.яз."/>
    <s v="нет"/>
    <s v="нет"/>
    <m/>
    <x v="1"/>
    <s v="да "/>
    <s v="да"/>
    <s v="копия"/>
    <n v="4"/>
    <m/>
    <m/>
    <m/>
    <x v="0"/>
    <x v="45"/>
    <x v="236"/>
    <x v="2"/>
    <n v="8.1999999999999993"/>
    <x v="1"/>
    <x v="0"/>
    <x v="3"/>
    <s v="соверш."/>
    <x v="79"/>
  </r>
  <r>
    <n v="233"/>
    <d v="2018-06-29T00:00:00"/>
    <x v="231"/>
    <x v="0"/>
    <x v="7"/>
    <x v="10"/>
    <x v="1"/>
    <x v="232"/>
    <s v="233/18-ТДЖ/2"/>
    <x v="0"/>
    <s v="да"/>
    <x v="0"/>
    <d v="2001-02-11T00:00:00"/>
    <x v="0"/>
    <m/>
    <x v="9"/>
    <m/>
    <m/>
    <m/>
    <s v="впервые"/>
    <x v="0"/>
    <m/>
    <n v="2018"/>
    <s v="нем.яз."/>
    <s v="нет"/>
    <s v="да"/>
    <m/>
    <x v="2"/>
    <s v="да "/>
    <s v="нет"/>
    <s v="оригинал"/>
    <n v="4"/>
    <m/>
    <m/>
    <m/>
    <x v="0"/>
    <x v="11"/>
    <x v="235"/>
    <x v="0"/>
    <n v="7.9399999999999995"/>
    <x v="1"/>
    <x v="0"/>
    <x v="2"/>
    <s v="соверш."/>
    <x v="49"/>
  </r>
  <r>
    <n v="234"/>
    <d v="2018-07-16T00:00:00"/>
    <x v="232"/>
    <x v="0"/>
    <x v="0"/>
    <x v="0"/>
    <x v="0"/>
    <x v="233"/>
    <s v="234/18-ЭП/1"/>
    <x v="0"/>
    <s v="нет"/>
    <x v="0"/>
    <d v="2000-02-04T00:00:00"/>
    <x v="0"/>
    <m/>
    <x v="32"/>
    <m/>
    <m/>
    <m/>
    <s v="впервые"/>
    <x v="0"/>
    <m/>
    <n v="2018"/>
    <s v="англ.яз."/>
    <s v="нет"/>
    <s v="нет"/>
    <m/>
    <x v="1"/>
    <s v="да "/>
    <s v="да"/>
    <s v="копия"/>
    <n v="4"/>
    <m/>
    <m/>
    <m/>
    <x v="0"/>
    <x v="62"/>
    <x v="141"/>
    <x v="4"/>
    <n v="8.92"/>
    <x v="1"/>
    <x v="0"/>
    <x v="3"/>
    <s v="соверш."/>
    <x v="52"/>
  </r>
  <r>
    <n v="234"/>
    <d v="2018-06-29T00:00:00"/>
    <x v="232"/>
    <x v="0"/>
    <x v="1"/>
    <x v="1"/>
    <x v="1"/>
    <x v="233"/>
    <s v="234/18-ХНП/2"/>
    <x v="0"/>
    <s v="нет"/>
    <x v="0"/>
    <d v="2002-07-23T00:00:00"/>
    <x v="0"/>
    <m/>
    <x v="7"/>
    <m/>
    <m/>
    <m/>
    <s v="впервые"/>
    <x v="1"/>
    <m/>
    <n v="2018"/>
    <s v="франц.яз."/>
    <s v="нет"/>
    <s v="нет"/>
    <m/>
    <x v="1"/>
    <s v="да "/>
    <s v="да"/>
    <s v="оригинал"/>
    <n v="4"/>
    <m/>
    <m/>
    <m/>
    <x v="0"/>
    <x v="77"/>
    <x v="184"/>
    <x v="0"/>
    <n v="7.88"/>
    <x v="1"/>
    <x v="0"/>
    <x v="1"/>
    <s v="несовер."/>
    <x v="1"/>
  </r>
  <r>
    <n v="235"/>
    <d v="2018-07-02T00:00:00"/>
    <x v="233"/>
    <x v="1"/>
    <x v="2"/>
    <x v="3"/>
    <x v="0"/>
    <x v="234"/>
    <s v="235/18-ОиПКММиТП/1"/>
    <x v="0"/>
    <s v="нет"/>
    <x v="0"/>
    <d v="2002-04-06T00:00:00"/>
    <x v="0"/>
    <m/>
    <x v="7"/>
    <m/>
    <m/>
    <m/>
    <s v="впервые"/>
    <x v="1"/>
    <m/>
    <n v="2018"/>
    <s v="англ.яз."/>
    <s v="нет"/>
    <s v="нет"/>
    <m/>
    <x v="1"/>
    <s v="да "/>
    <s v="да"/>
    <s v="копия"/>
    <n v="4"/>
    <m/>
    <m/>
    <m/>
    <x v="0"/>
    <x v="11"/>
    <x v="235"/>
    <x v="0"/>
    <n v="7.9399999999999995"/>
    <x v="1"/>
    <x v="0"/>
    <x v="1"/>
    <s v="несовер."/>
    <x v="62"/>
  </r>
  <r>
    <n v="236"/>
    <d v="2018-07-10T00:00:00"/>
    <x v="234"/>
    <x v="0"/>
    <x v="3"/>
    <x v="11"/>
    <x v="0"/>
    <x v="235"/>
    <s v="236/18-ХТ нар./1"/>
    <x v="0"/>
    <s v="да"/>
    <x v="0"/>
    <d v="2000-07-01T00:00:00"/>
    <x v="0"/>
    <m/>
    <x v="18"/>
    <m/>
    <m/>
    <m/>
    <s v="впервые"/>
    <x v="1"/>
    <m/>
    <n v="2018"/>
    <s v="англ.яз."/>
    <s v="нет"/>
    <s v="нет"/>
    <m/>
    <x v="1"/>
    <s v="да "/>
    <s v="да"/>
    <s v="копия"/>
    <n v="3"/>
    <m/>
    <m/>
    <m/>
    <x v="0"/>
    <x v="41"/>
    <x v="97"/>
    <x v="2"/>
    <n v="8.77"/>
    <x v="1"/>
    <x v="0"/>
    <x v="3"/>
    <s v="соверш."/>
    <x v="80"/>
  </r>
  <r>
    <n v="236"/>
    <d v="2018-07-20T00:00:00"/>
    <x v="234"/>
    <x v="0"/>
    <x v="2"/>
    <x v="3"/>
    <x v="1"/>
    <x v="235"/>
    <s v="236/18-ОиПКММиТП/2"/>
    <x v="0"/>
    <s v="нет"/>
    <x v="0"/>
    <d v="2000-05-16T00:00:00"/>
    <x v="0"/>
    <m/>
    <x v="7"/>
    <m/>
    <m/>
    <m/>
    <s v="впервые"/>
    <x v="0"/>
    <m/>
    <n v="2018"/>
    <s v="англ.яз."/>
    <s v="нет"/>
    <s v="нет"/>
    <m/>
    <x v="1"/>
    <s v="да "/>
    <s v="да"/>
    <s v="копия"/>
    <n v="6"/>
    <m/>
    <m/>
    <m/>
    <x v="0"/>
    <x v="95"/>
    <x v="208"/>
    <x v="0"/>
    <n v="7.8100000000000005"/>
    <x v="1"/>
    <x v="0"/>
    <x v="3"/>
    <s v="соверш."/>
    <x v="63"/>
  </r>
  <r>
    <n v="236"/>
    <d v="2018-06-29T00:00:00"/>
    <x v="234"/>
    <x v="0"/>
    <x v="2"/>
    <x v="2"/>
    <x v="2"/>
    <x v="235"/>
    <s v="236/18-ОКДД/3"/>
    <x v="0"/>
    <s v="нет"/>
    <x v="0"/>
    <d v="2002-07-23T00:00:00"/>
    <x v="0"/>
    <m/>
    <x v="7"/>
    <m/>
    <m/>
    <m/>
    <s v="впервые"/>
    <x v="1"/>
    <m/>
    <n v="2018"/>
    <s v="франц.яз."/>
    <s v="нет"/>
    <s v="нет"/>
    <m/>
    <x v="1"/>
    <s v="да "/>
    <s v="да"/>
    <s v="оригинал"/>
    <n v="4"/>
    <m/>
    <m/>
    <m/>
    <x v="0"/>
    <x v="77"/>
    <x v="184"/>
    <x v="0"/>
    <n v="7.88"/>
    <x v="1"/>
    <x v="0"/>
    <x v="1"/>
    <s v="несовер."/>
    <x v="81"/>
  </r>
  <r>
    <n v="237"/>
    <d v="2018-06-29T00:00:00"/>
    <x v="235"/>
    <x v="0"/>
    <x v="5"/>
    <x v="6"/>
    <x v="0"/>
    <x v="236"/>
    <s v="237/18-АДТиК/1"/>
    <x v="0"/>
    <s v="нет"/>
    <x v="1"/>
    <d v="2002-12-12T00:00:00"/>
    <x v="0"/>
    <m/>
    <x v="7"/>
    <m/>
    <m/>
    <m/>
    <s v="впервые"/>
    <x v="1"/>
    <m/>
    <n v="2018"/>
    <s v="англ.яз."/>
    <s v="нет"/>
    <s v="нет"/>
    <m/>
    <x v="2"/>
    <s v="да "/>
    <s v="нет"/>
    <s v="оригинал"/>
    <n v="4"/>
    <m/>
    <m/>
    <m/>
    <x v="0"/>
    <x v="26"/>
    <x v="29"/>
    <x v="11"/>
    <n v="8.6"/>
    <x v="1"/>
    <x v="0"/>
    <x v="1"/>
    <s v="несовер."/>
    <x v="8"/>
  </r>
  <r>
    <n v="237"/>
    <d v="2018-07-04T00:00:00"/>
    <x v="235"/>
    <x v="0"/>
    <x v="3"/>
    <x v="4"/>
    <x v="1"/>
    <x v="236"/>
    <s v="237/18-ТТ/2"/>
    <x v="0"/>
    <s v="да"/>
    <x v="0"/>
    <d v="2000-01-02T00:00:00"/>
    <x v="0"/>
    <m/>
    <x v="29"/>
    <m/>
    <m/>
    <m/>
    <s v="впервые"/>
    <x v="0"/>
    <m/>
    <n v="2018"/>
    <s v="нем.яз."/>
    <s v="нет"/>
    <s v="да"/>
    <m/>
    <x v="1"/>
    <s v="да "/>
    <s v="да"/>
    <s v="копия"/>
    <n v="4"/>
    <m/>
    <m/>
    <m/>
    <x v="0"/>
    <x v="27"/>
    <x v="30"/>
    <x v="2"/>
    <n v="8.5300000000000011"/>
    <x v="1"/>
    <x v="0"/>
    <x v="4"/>
    <s v="соверш."/>
    <x v="61"/>
  </r>
  <r>
    <n v="238"/>
    <d v="2018-07-24T00:00:00"/>
    <x v="236"/>
    <x v="0"/>
    <x v="5"/>
    <x v="6"/>
    <x v="0"/>
    <x v="237"/>
    <s v="238/18-АДТиК/1"/>
    <x v="0"/>
    <s v="нет"/>
    <x v="0"/>
    <d v="2000-05-29T00:00:00"/>
    <x v="0"/>
    <m/>
    <x v="7"/>
    <m/>
    <m/>
    <m/>
    <s v="впервые"/>
    <x v="0"/>
    <m/>
    <n v="2018"/>
    <s v="англ.яз."/>
    <s v="нет"/>
    <s v="нет"/>
    <m/>
    <x v="1"/>
    <s v="да "/>
    <s v="да"/>
    <s v="нет"/>
    <s v="-"/>
    <m/>
    <m/>
    <m/>
    <x v="0"/>
    <x v="34"/>
    <x v="216"/>
    <x v="0"/>
    <n v="8.17"/>
    <x v="1"/>
    <x v="0"/>
    <x v="3"/>
    <s v="соверш."/>
    <x v="46"/>
  </r>
  <r>
    <n v="239"/>
    <d v="2018-07-04T00:00:00"/>
    <x v="237"/>
    <x v="0"/>
    <x v="7"/>
    <x v="10"/>
    <x v="0"/>
    <x v="238"/>
    <s v="239/18-ТДЖ/1"/>
    <x v="0"/>
    <s v="нет"/>
    <x v="0"/>
    <d v="2001-11-30T00:00:00"/>
    <x v="0"/>
    <m/>
    <x v="4"/>
    <m/>
    <m/>
    <m/>
    <s v="впервые"/>
    <x v="1"/>
    <m/>
    <n v="2018"/>
    <s v="нем.яз."/>
    <s v="нет"/>
    <s v="да"/>
    <m/>
    <x v="2"/>
    <s v="да "/>
    <s v="да"/>
    <s v="оригинал"/>
    <n v="4"/>
    <m/>
    <m/>
    <m/>
    <x v="0"/>
    <x v="80"/>
    <x v="237"/>
    <x v="0"/>
    <n v="7.83"/>
    <x v="1"/>
    <x v="0"/>
    <x v="2"/>
    <s v="соверш."/>
    <x v="72"/>
  </r>
  <r>
    <n v="240"/>
    <d v="2018-07-06T00:00:00"/>
    <x v="238"/>
    <x v="0"/>
    <x v="1"/>
    <x v="1"/>
    <x v="0"/>
    <x v="239"/>
    <s v="240/18-ХНП/1"/>
    <x v="0"/>
    <s v="нет"/>
    <x v="0"/>
    <d v="2002-01-11T00:00:00"/>
    <x v="0"/>
    <m/>
    <x v="21"/>
    <m/>
    <m/>
    <m/>
    <s v="впервые"/>
    <x v="1"/>
    <m/>
    <n v="2018"/>
    <s v="англ.яз."/>
    <s v="нет"/>
    <s v="нет"/>
    <m/>
    <x v="2"/>
    <s v="да "/>
    <s v="да"/>
    <s v="оригинал"/>
    <n v="4"/>
    <m/>
    <m/>
    <m/>
    <x v="0"/>
    <x v="37"/>
    <x v="238"/>
    <x v="0"/>
    <n v="7.7799999999999994"/>
    <x v="1"/>
    <x v="0"/>
    <x v="1"/>
    <s v="несовер."/>
    <x v="76"/>
  </r>
  <r>
    <n v="240"/>
    <d v="2018-07-23T00:00:00"/>
    <x v="238"/>
    <x v="0"/>
    <x v="0"/>
    <x v="0"/>
    <x v="1"/>
    <x v="239"/>
    <s v="240/18-ЭП/2"/>
    <x v="0"/>
    <s v="нет"/>
    <x v="0"/>
    <d v="1986-08-13T00:00:00"/>
    <x v="0"/>
    <m/>
    <x v="7"/>
    <m/>
    <m/>
    <m/>
    <s v="впервые"/>
    <x v="0"/>
    <m/>
    <n v="2003"/>
    <s v="англ.яз."/>
    <s v="нет"/>
    <s v="да"/>
    <m/>
    <x v="1"/>
    <s v="да "/>
    <s v="да"/>
    <s v="нет"/>
    <n v="4"/>
    <m/>
    <m/>
    <m/>
    <x v="0"/>
    <x v="2"/>
    <x v="138"/>
    <x v="2"/>
    <n v="8.6"/>
    <x v="1"/>
    <x v="0"/>
    <x v="28"/>
    <s v="соверш."/>
    <x v="89"/>
  </r>
  <r>
    <n v="241"/>
    <d v="2018-07-16T00:00:00"/>
    <x v="239"/>
    <x v="0"/>
    <x v="0"/>
    <x v="0"/>
    <x v="0"/>
    <x v="240"/>
    <s v="241/18-ЭП/1"/>
    <x v="0"/>
    <s v="да"/>
    <x v="0"/>
    <d v="2001-05-26T00:00:00"/>
    <x v="0"/>
    <m/>
    <x v="41"/>
    <m/>
    <m/>
    <m/>
    <s v="впервые"/>
    <x v="1"/>
    <m/>
    <n v="2017"/>
    <s v="англ.яз."/>
    <s v="нет"/>
    <s v="нет"/>
    <m/>
    <x v="1"/>
    <s v="да "/>
    <s v="да"/>
    <s v="копия"/>
    <n v="4"/>
    <m/>
    <m/>
    <m/>
    <x v="0"/>
    <x v="97"/>
    <x v="239"/>
    <x v="0"/>
    <n v="7.62"/>
    <x v="1"/>
    <x v="0"/>
    <x v="2"/>
    <s v="соверш."/>
    <x v="52"/>
  </r>
  <r>
    <n v="241"/>
    <d v="2018-07-04T00:00:00"/>
    <x v="239"/>
    <x v="0"/>
    <x v="4"/>
    <x v="5"/>
    <x v="1"/>
    <x v="240"/>
    <s v="241/18-НИНР/2"/>
    <x v="0"/>
    <s v="да"/>
    <x v="0"/>
    <d v="2002-09-12T00:00:00"/>
    <x v="0"/>
    <m/>
    <x v="41"/>
    <m/>
    <m/>
    <m/>
    <s v="впервые"/>
    <x v="1"/>
    <m/>
    <n v="2018"/>
    <s v="англ.яз."/>
    <s v="нет"/>
    <s v="нет"/>
    <m/>
    <x v="2"/>
    <s v="да "/>
    <s v="нет"/>
    <s v="оригинал"/>
    <n v="6"/>
    <m/>
    <m/>
    <m/>
    <x v="0"/>
    <x v="2"/>
    <x v="138"/>
    <x v="0"/>
    <n v="8.27"/>
    <x v="1"/>
    <x v="0"/>
    <x v="1"/>
    <s v="несовер."/>
    <x v="28"/>
  </r>
  <r>
    <n v="242"/>
    <d v="2018-07-19T00:00:00"/>
    <x v="240"/>
    <x v="0"/>
    <x v="2"/>
    <x v="3"/>
    <x v="0"/>
    <x v="241"/>
    <s v="242/18-ОиПКММиТП/1"/>
    <x v="0"/>
    <s v="да"/>
    <x v="0"/>
    <d v="1989-03-22T00:00:00"/>
    <x v="0"/>
    <m/>
    <x v="29"/>
    <m/>
    <m/>
    <m/>
    <s v="впервые"/>
    <x v="0"/>
    <m/>
    <n v="2006"/>
    <s v="англ.яз."/>
    <s v="нет"/>
    <s v="нет"/>
    <m/>
    <x v="2"/>
    <s v="да "/>
    <s v="нет"/>
    <s v="нет"/>
    <n v="4"/>
    <m/>
    <m/>
    <m/>
    <x v="0"/>
    <x v="80"/>
    <x v="237"/>
    <x v="7"/>
    <n v="8.33"/>
    <x v="1"/>
    <x v="0"/>
    <x v="24"/>
    <s v="соверш."/>
    <x v="10"/>
  </r>
  <r>
    <n v="242"/>
    <d v="2018-07-20T00:00:00"/>
    <x v="240"/>
    <x v="0"/>
    <x v="2"/>
    <x v="2"/>
    <x v="1"/>
    <x v="241"/>
    <s v="242/18-ОКДД/2"/>
    <x v="0"/>
    <s v="нет"/>
    <x v="0"/>
    <d v="1983-05-05T00:00:00"/>
    <x v="0"/>
    <m/>
    <x v="41"/>
    <m/>
    <m/>
    <m/>
    <s v="впервые"/>
    <x v="0"/>
    <m/>
    <n v="2000"/>
    <s v="англ.яз."/>
    <s v="нет"/>
    <s v="нет"/>
    <m/>
    <x v="2"/>
    <s v="да "/>
    <s v="нет"/>
    <s v="нет"/>
    <n v="4"/>
    <m/>
    <m/>
    <m/>
    <x v="0"/>
    <x v="106"/>
    <x v="240"/>
    <x v="3"/>
    <n v="6.3100000000000005"/>
    <x v="1"/>
    <x v="0"/>
    <x v="12"/>
    <s v="соверш."/>
    <x v="11"/>
  </r>
  <r>
    <n v="243"/>
    <d v="2018-07-20T00:00:00"/>
    <x v="241"/>
    <x v="1"/>
    <x v="2"/>
    <x v="2"/>
    <x v="0"/>
    <x v="242"/>
    <s v="243/18-ОКДД/1"/>
    <x v="0"/>
    <s v="да"/>
    <x v="0"/>
    <d v="1977-10-27T00:00:00"/>
    <x v="0"/>
    <m/>
    <x v="41"/>
    <m/>
    <m/>
    <m/>
    <s v="впервые"/>
    <x v="0"/>
    <m/>
    <n v="1994"/>
    <s v="англ.яз."/>
    <s v="нет"/>
    <s v="нет"/>
    <m/>
    <x v="2"/>
    <s v="да "/>
    <s v="нет"/>
    <s v="нет"/>
    <n v="4"/>
    <m/>
    <m/>
    <m/>
    <x v="0"/>
    <x v="71"/>
    <x v="230"/>
    <x v="5"/>
    <n v="6.79"/>
    <x v="1"/>
    <x v="0"/>
    <x v="17"/>
    <s v="соверш."/>
    <x v="5"/>
  </r>
  <r>
    <n v="244"/>
    <d v="2018-07-06T00:00:00"/>
    <x v="242"/>
    <x v="0"/>
    <x v="2"/>
    <x v="2"/>
    <x v="0"/>
    <x v="243"/>
    <s v="244/18-ОКДД/1"/>
    <x v="0"/>
    <s v="нет"/>
    <x v="0"/>
    <d v="2000-03-14T00:00:00"/>
    <x v="0"/>
    <m/>
    <x v="7"/>
    <m/>
    <m/>
    <m/>
    <s v="впервые"/>
    <x v="0"/>
    <m/>
    <n v="2018"/>
    <s v="англ.яз."/>
    <s v="нет"/>
    <s v="нет"/>
    <m/>
    <x v="1"/>
    <s v="да "/>
    <s v="да"/>
    <s v="копия"/>
    <n v="4"/>
    <m/>
    <m/>
    <m/>
    <x v="0"/>
    <x v="23"/>
    <x v="146"/>
    <x v="0"/>
    <n v="8"/>
    <x v="1"/>
    <x v="0"/>
    <x v="3"/>
    <s v="соверш."/>
    <x v="2"/>
  </r>
  <r>
    <n v="244"/>
    <d v="2018-07-12T00:00:00"/>
    <x v="242"/>
    <x v="0"/>
    <x v="0"/>
    <x v="0"/>
    <x v="1"/>
    <x v="243"/>
    <s v="244/18-ЭП/2"/>
    <x v="0"/>
    <s v="да"/>
    <x v="0"/>
    <d v="2000-04-01T00:00:00"/>
    <x v="0"/>
    <m/>
    <x v="14"/>
    <m/>
    <m/>
    <m/>
    <s v="впервые"/>
    <x v="0"/>
    <m/>
    <n v="2018"/>
    <s v="англ.яз."/>
    <s v="нет"/>
    <s v="нет"/>
    <m/>
    <x v="2"/>
    <s v="да "/>
    <s v="да"/>
    <s v="оригинал"/>
    <n v="4"/>
    <m/>
    <m/>
    <m/>
    <x v="0"/>
    <x v="66"/>
    <x v="241"/>
    <x v="0"/>
    <n v="7.85"/>
    <x v="1"/>
    <x v="0"/>
    <x v="3"/>
    <s v="соверш."/>
    <x v="17"/>
  </r>
  <r>
    <n v="245"/>
    <d v="2018-07-10T00:00:00"/>
    <x v="243"/>
    <x v="0"/>
    <x v="3"/>
    <x v="4"/>
    <x v="0"/>
    <x v="244"/>
    <s v="245/18-ТТ/1"/>
    <x v="0"/>
    <s v="да"/>
    <x v="1"/>
    <d v="2001-04-03T00:00:00"/>
    <x v="0"/>
    <m/>
    <x v="19"/>
    <m/>
    <m/>
    <m/>
    <s v="впервые"/>
    <x v="0"/>
    <m/>
    <n v="2018"/>
    <s v="нем.яз."/>
    <s v="нет"/>
    <s v="нет"/>
    <m/>
    <x v="1"/>
    <s v="да "/>
    <s v="да"/>
    <s v="копия"/>
    <n v="4"/>
    <m/>
    <m/>
    <m/>
    <x v="0"/>
    <x v="104"/>
    <x v="227"/>
    <x v="2"/>
    <n v="8.4499999999999993"/>
    <x v="1"/>
    <x v="0"/>
    <x v="2"/>
    <s v="соверш."/>
    <x v="77"/>
  </r>
  <r>
    <n v="246"/>
    <d v="2018-06-29T00:00:00"/>
    <x v="244"/>
    <x v="0"/>
    <x v="3"/>
    <x v="11"/>
    <x v="0"/>
    <x v="245"/>
    <s v="246/18-ХТ нар./1"/>
    <x v="0"/>
    <s v="да"/>
    <x v="0"/>
    <d v="2002-06-23T00:00:00"/>
    <x v="0"/>
    <m/>
    <x v="0"/>
    <m/>
    <m/>
    <s v="опекаемый"/>
    <s v="впервые"/>
    <x v="1"/>
    <m/>
    <n v="2018"/>
    <s v="англ.яз."/>
    <s v="нет"/>
    <s v="нет"/>
    <m/>
    <x v="2"/>
    <s v="да "/>
    <s v="нет"/>
    <s v="оригинал"/>
    <n v="4"/>
    <m/>
    <m/>
    <m/>
    <x v="9"/>
    <x v="36"/>
    <x v="242"/>
    <x v="10"/>
    <n v="8.94"/>
    <x v="1"/>
    <x v="0"/>
    <x v="1"/>
    <s v="несовер."/>
    <x v="64"/>
  </r>
  <r>
    <n v="246"/>
    <d v="2018-07-25T00:00:00"/>
    <x v="244"/>
    <x v="0"/>
    <x v="3"/>
    <x v="9"/>
    <x v="1"/>
    <x v="245"/>
    <s v="246/18-ХТ эстр./2"/>
    <x v="0"/>
    <s v="да"/>
    <x v="0"/>
    <d v="2002-12-11T00:00:00"/>
    <x v="1"/>
    <m/>
    <x v="2"/>
    <m/>
    <m/>
    <m/>
    <s v="впервые"/>
    <x v="1"/>
    <m/>
    <n v="2018"/>
    <s v="англ.яз."/>
    <s v="нет"/>
    <s v="нет"/>
    <m/>
    <x v="2"/>
    <s v="да "/>
    <s v="нет"/>
    <s v="оригинал"/>
    <n v="4"/>
    <m/>
    <m/>
    <m/>
    <x v="0"/>
    <x v="44"/>
    <x v="243"/>
    <x v="2"/>
    <n v="8.7800000000000011"/>
    <x v="1"/>
    <x v="0"/>
    <x v="1"/>
    <s v="несовер."/>
    <x v="31"/>
  </r>
  <r>
    <n v="246"/>
    <d v="2018-08-07T00:00:00"/>
    <x v="244"/>
    <x v="0"/>
    <x v="2"/>
    <x v="2"/>
    <x v="2"/>
    <x v="245"/>
    <s v="246/18-ОКДД/3"/>
    <x v="0"/>
    <s v="да"/>
    <x v="0"/>
    <d v="2000-10-26T00:00:00"/>
    <x v="0"/>
    <m/>
    <x v="44"/>
    <m/>
    <m/>
    <m/>
    <s v="впервые"/>
    <x v="0"/>
    <m/>
    <n v="2018"/>
    <s v="англ.яз."/>
    <s v="нет"/>
    <s v="нет"/>
    <m/>
    <x v="1"/>
    <s v="да "/>
    <s v="да"/>
    <s v="нет"/>
    <n v="4"/>
    <m/>
    <m/>
    <m/>
    <x v="0"/>
    <x v="104"/>
    <x v="227"/>
    <x v="4"/>
    <n v="8.7800000000000011"/>
    <x v="1"/>
    <x v="0"/>
    <x v="3"/>
    <s v="соверш."/>
    <x v="81"/>
  </r>
  <r>
    <n v="247"/>
    <d v="2018-07-09T00:00:00"/>
    <x v="245"/>
    <x v="0"/>
    <x v="5"/>
    <x v="6"/>
    <x v="0"/>
    <x v="246"/>
    <s v="247/18-АДТиК/1"/>
    <x v="0"/>
    <s v="нет"/>
    <x v="1"/>
    <d v="2002-01-18T00:00:00"/>
    <x v="0"/>
    <m/>
    <x v="29"/>
    <m/>
    <m/>
    <m/>
    <s v="впервые"/>
    <x v="1"/>
    <m/>
    <n v="2018"/>
    <s v="англ.яз."/>
    <s v="нет"/>
    <s v="нет"/>
    <m/>
    <x v="1"/>
    <s v="да "/>
    <s v="да"/>
    <s v="нет"/>
    <n v="4"/>
    <m/>
    <m/>
    <m/>
    <x v="0"/>
    <x v="88"/>
    <x v="163"/>
    <x v="0"/>
    <n v="7.7"/>
    <x v="1"/>
    <x v="0"/>
    <x v="1"/>
    <s v="несовер."/>
    <x v="46"/>
  </r>
  <r>
    <n v="247"/>
    <d v="2018-07-20T00:00:00"/>
    <x v="245"/>
    <x v="0"/>
    <x v="3"/>
    <x v="4"/>
    <x v="1"/>
    <x v="246"/>
    <s v="247/18-ТТ/2"/>
    <x v="0"/>
    <s v="нет"/>
    <x v="0"/>
    <d v="2000-05-16T00:00:00"/>
    <x v="0"/>
    <m/>
    <x v="7"/>
    <m/>
    <m/>
    <m/>
    <s v="впервые"/>
    <x v="0"/>
    <m/>
    <n v="2018"/>
    <s v="англ.яз."/>
    <s v="нет"/>
    <s v="нет"/>
    <m/>
    <x v="1"/>
    <s v="да "/>
    <s v="да"/>
    <s v="копия"/>
    <n v="6"/>
    <m/>
    <m/>
    <m/>
    <x v="0"/>
    <x v="95"/>
    <x v="208"/>
    <x v="0"/>
    <n v="7.8100000000000005"/>
    <x v="1"/>
    <x v="0"/>
    <x v="3"/>
    <s v="соверш."/>
    <x v="61"/>
  </r>
  <r>
    <n v="247"/>
    <d v="2018-06-29T00:00:00"/>
    <x v="245"/>
    <x v="0"/>
    <x v="2"/>
    <x v="3"/>
    <x v="2"/>
    <x v="246"/>
    <s v="247/18-ОиПКММиТП/3"/>
    <x v="0"/>
    <s v="нет"/>
    <x v="0"/>
    <d v="2002-09-13T00:00:00"/>
    <x v="0"/>
    <m/>
    <x v="7"/>
    <m/>
    <m/>
    <m/>
    <s v="впервые"/>
    <x v="1"/>
    <m/>
    <n v="2018"/>
    <s v="франц.яз."/>
    <s v="нет"/>
    <s v="нет"/>
    <m/>
    <x v="1"/>
    <s v="да "/>
    <s v="да"/>
    <s v="оригинал"/>
    <n v="4"/>
    <m/>
    <m/>
    <m/>
    <x v="9"/>
    <x v="6"/>
    <x v="244"/>
    <x v="3"/>
    <n v="8.6"/>
    <x v="1"/>
    <x v="0"/>
    <x v="1"/>
    <s v="несовер."/>
    <x v="71"/>
  </r>
  <r>
    <n v="248"/>
    <d v="2018-07-04T00:00:00"/>
    <x v="246"/>
    <x v="0"/>
    <x v="7"/>
    <x v="10"/>
    <x v="0"/>
    <x v="247"/>
    <s v="248/18-ТДЖ/1"/>
    <x v="0"/>
    <s v="нет"/>
    <x v="0"/>
    <d v="2002-07-07T00:00:00"/>
    <x v="0"/>
    <m/>
    <x v="18"/>
    <m/>
    <m/>
    <m/>
    <s v="впервые"/>
    <x v="1"/>
    <m/>
    <n v="2018"/>
    <s v="англ.яз."/>
    <s v="нет"/>
    <s v="нет"/>
    <m/>
    <x v="1"/>
    <s v="да "/>
    <s v="да"/>
    <s v="копия"/>
    <n v="4"/>
    <m/>
    <m/>
    <m/>
    <x v="0"/>
    <x v="85"/>
    <x v="245"/>
    <x v="0"/>
    <n v="7.76"/>
    <x v="1"/>
    <x v="0"/>
    <x v="1"/>
    <s v="несовер."/>
    <x v="24"/>
  </r>
  <r>
    <n v="248"/>
    <d v="2018-08-09T00:00:00"/>
    <x v="246"/>
    <x v="0"/>
    <x v="6"/>
    <x v="8"/>
    <x v="1"/>
    <x v="247"/>
    <s v="248/18-ХОД/2"/>
    <x v="0"/>
    <s v="нет"/>
    <x v="1"/>
    <d v="2000-08-08T00:00:00"/>
    <x v="0"/>
    <m/>
    <x v="7"/>
    <m/>
    <m/>
    <m/>
    <s v="впервые"/>
    <x v="1"/>
    <m/>
    <n v="2016"/>
    <s v="англ.яз."/>
    <s v="нет"/>
    <s v="да"/>
    <m/>
    <x v="2"/>
    <s v="да "/>
    <s v="нет"/>
    <s v="оригинал"/>
    <n v="4"/>
    <m/>
    <m/>
    <m/>
    <x v="0"/>
    <x v="55"/>
    <x v="246"/>
    <x v="0"/>
    <n v="7.7200000000000006"/>
    <x v="1"/>
    <x v="0"/>
    <x v="3"/>
    <s v="соверш."/>
    <x v="38"/>
  </r>
  <r>
    <n v="249"/>
    <d v="2018-06-27T00:00:00"/>
    <x v="247"/>
    <x v="0"/>
    <x v="3"/>
    <x v="9"/>
    <x v="0"/>
    <x v="248"/>
    <s v="249/18-ХТ эстр./1"/>
    <x v="0"/>
    <s v="нет"/>
    <x v="0"/>
    <d v="2000-07-09T00:00:00"/>
    <x v="0"/>
    <m/>
    <x v="0"/>
    <m/>
    <m/>
    <m/>
    <s v="впервые"/>
    <x v="0"/>
    <m/>
    <n v="2018"/>
    <s v="англ.яз."/>
    <s v="нет"/>
    <s v="нет"/>
    <m/>
    <x v="1"/>
    <s v="да "/>
    <s v="да"/>
    <s v="копия"/>
    <n v="5"/>
    <m/>
    <m/>
    <m/>
    <x v="0"/>
    <x v="39"/>
    <x v="126"/>
    <x v="2"/>
    <n v="8.4400000000000013"/>
    <x v="1"/>
    <x v="0"/>
    <x v="3"/>
    <s v="соверш."/>
    <x v="25"/>
  </r>
  <r>
    <n v="250"/>
    <d v="2018-07-11T00:00:00"/>
    <x v="248"/>
    <x v="0"/>
    <x v="0"/>
    <x v="0"/>
    <x v="0"/>
    <x v="249"/>
    <s v="250/18-ЭП/1"/>
    <x v="0"/>
    <s v="да"/>
    <x v="0"/>
    <d v="2001-03-02T00:00:00"/>
    <x v="0"/>
    <m/>
    <x v="43"/>
    <m/>
    <m/>
    <m/>
    <s v="впервые"/>
    <x v="1"/>
    <m/>
    <n v="2018"/>
    <s v="англ.яз."/>
    <s v="нет"/>
    <s v="нет"/>
    <m/>
    <x v="1"/>
    <s v="да "/>
    <s v="да"/>
    <s v="нет"/>
    <s v="-"/>
    <m/>
    <m/>
    <m/>
    <x v="0"/>
    <x v="78"/>
    <x v="125"/>
    <x v="0"/>
    <n v="8.14"/>
    <x v="1"/>
    <x v="0"/>
    <x v="2"/>
    <s v="соверш."/>
    <x v="52"/>
  </r>
  <r>
    <n v="250"/>
    <d v="2018-08-09T00:00:00"/>
    <x v="248"/>
    <x v="0"/>
    <x v="1"/>
    <x v="1"/>
    <x v="1"/>
    <x v="249"/>
    <s v="250/18-ХНП/2"/>
    <x v="0"/>
    <s v="да"/>
    <x v="0"/>
    <d v="2001-12-27T00:00:00"/>
    <x v="0"/>
    <m/>
    <x v="10"/>
    <m/>
    <m/>
    <m/>
    <s v="впервые"/>
    <x v="1"/>
    <m/>
    <n v="2018"/>
    <s v="англ.яз."/>
    <s v="нет"/>
    <s v="нет"/>
    <m/>
    <x v="1"/>
    <s v="да "/>
    <s v="да"/>
    <s v="копия"/>
    <n v="4"/>
    <m/>
    <m/>
    <m/>
    <x v="0"/>
    <x v="96"/>
    <x v="232"/>
    <x v="0"/>
    <n v="7.75"/>
    <x v="1"/>
    <x v="0"/>
    <x v="2"/>
    <s v="соверш."/>
    <x v="1"/>
  </r>
  <r>
    <n v="251"/>
    <d v="2018-07-09T00:00:00"/>
    <x v="249"/>
    <x v="0"/>
    <x v="3"/>
    <x v="4"/>
    <x v="0"/>
    <x v="250"/>
    <s v="251/18-ТТ/1"/>
    <x v="0"/>
    <s v="нет"/>
    <x v="0"/>
    <d v="2002-12-17T00:00:00"/>
    <x v="0"/>
    <m/>
    <x v="7"/>
    <m/>
    <m/>
    <m/>
    <s v="впервые"/>
    <x v="1"/>
    <m/>
    <n v="2018"/>
    <s v="англ.яз."/>
    <s v="нет"/>
    <s v="да"/>
    <m/>
    <x v="2"/>
    <s v="да "/>
    <s v="да"/>
    <s v="оригинал"/>
    <n v="6"/>
    <m/>
    <m/>
    <m/>
    <x v="0"/>
    <x v="55"/>
    <x v="246"/>
    <x v="0"/>
    <n v="7.7200000000000006"/>
    <x v="1"/>
    <x v="0"/>
    <x v="1"/>
    <s v="несовер."/>
    <x v="42"/>
  </r>
  <r>
    <n v="251"/>
    <d v="2018-07-27T00:00:00"/>
    <x v="249"/>
    <x v="0"/>
    <x v="2"/>
    <x v="3"/>
    <x v="1"/>
    <x v="250"/>
    <s v="251/18-ОиПКММиТП/2"/>
    <x v="0"/>
    <s v="нет"/>
    <x v="1"/>
    <d v="2000-06-30T00:00:00"/>
    <x v="0"/>
    <m/>
    <x v="7"/>
    <m/>
    <m/>
    <m/>
    <s v="впервые"/>
    <x v="1"/>
    <m/>
    <n v="2018"/>
    <s v="англ.яз."/>
    <s v="нет"/>
    <s v="нет"/>
    <m/>
    <x v="1"/>
    <s v="да "/>
    <s v="да"/>
    <s v="нет"/>
    <n v="4"/>
    <m/>
    <m/>
    <m/>
    <x v="0"/>
    <x v="73"/>
    <x v="132"/>
    <x v="2"/>
    <n v="8.43"/>
    <x v="1"/>
    <x v="0"/>
    <x v="3"/>
    <s v="соверш."/>
    <x v="63"/>
  </r>
  <r>
    <n v="251"/>
    <d v="2018-07-09T00:00:00"/>
    <x v="249"/>
    <x v="1"/>
    <x v="2"/>
    <x v="3"/>
    <x v="2"/>
    <x v="250"/>
    <s v="251/18-ОиПКММиТП/3"/>
    <x v="0"/>
    <s v="нет"/>
    <x v="0"/>
    <d v="2000-06-08T00:00:00"/>
    <x v="0"/>
    <m/>
    <x v="45"/>
    <m/>
    <m/>
    <m/>
    <s v="впервые"/>
    <x v="0"/>
    <m/>
    <n v="2018"/>
    <s v="англ.яз."/>
    <s v="нет"/>
    <s v="нет"/>
    <m/>
    <x v="1"/>
    <s v="да "/>
    <s v="да"/>
    <s v="копия"/>
    <n v="4"/>
    <m/>
    <m/>
    <m/>
    <x v="0"/>
    <x v="45"/>
    <x v="236"/>
    <x v="2"/>
    <n v="8.1999999999999993"/>
    <x v="1"/>
    <x v="0"/>
    <x v="3"/>
    <s v="соверш."/>
    <x v="71"/>
  </r>
  <r>
    <n v="252"/>
    <d v="2018-07-05T00:00:00"/>
    <x v="250"/>
    <x v="0"/>
    <x v="5"/>
    <x v="6"/>
    <x v="0"/>
    <x v="251"/>
    <s v="252/18-АДТиК/1"/>
    <x v="0"/>
    <s v="да"/>
    <x v="1"/>
    <d v="1999-11-11T00:00:00"/>
    <x v="0"/>
    <m/>
    <x v="36"/>
    <m/>
    <m/>
    <m/>
    <s v="впервые"/>
    <x v="1"/>
    <m/>
    <n v="2018"/>
    <s v="англ.яз."/>
    <s v="нет"/>
    <s v="нет"/>
    <m/>
    <x v="1"/>
    <s v="да "/>
    <s v="да"/>
    <s v="копия"/>
    <n v="4"/>
    <m/>
    <m/>
    <m/>
    <x v="0"/>
    <x v="13"/>
    <x v="150"/>
    <x v="0"/>
    <n v="8.0599999999999987"/>
    <x v="1"/>
    <x v="0"/>
    <x v="4"/>
    <s v="соверш."/>
    <x v="46"/>
  </r>
  <r>
    <n v="252"/>
    <d v="2018-07-24T00:00:00"/>
    <x v="250"/>
    <x v="0"/>
    <x v="3"/>
    <x v="4"/>
    <x v="1"/>
    <x v="251"/>
    <s v="252/18-ТТ/2"/>
    <x v="0"/>
    <s v="нет"/>
    <x v="0"/>
    <d v="2000-05-29T00:00:00"/>
    <x v="0"/>
    <m/>
    <x v="7"/>
    <m/>
    <m/>
    <m/>
    <s v="впервые"/>
    <x v="0"/>
    <m/>
    <n v="2018"/>
    <s v="англ.яз."/>
    <s v="нет"/>
    <s v="нет"/>
    <m/>
    <x v="1"/>
    <s v="да "/>
    <s v="да"/>
    <s v="нет"/>
    <s v="-"/>
    <m/>
    <m/>
    <m/>
    <x v="0"/>
    <x v="34"/>
    <x v="216"/>
    <x v="0"/>
    <n v="8.17"/>
    <x v="1"/>
    <x v="0"/>
    <x v="3"/>
    <s v="соверш."/>
    <x v="61"/>
  </r>
  <r>
    <n v="253"/>
    <d v="2018-07-09T00:00:00"/>
    <x v="251"/>
    <x v="2"/>
    <x v="8"/>
    <x v="12"/>
    <x v="0"/>
    <x v="252"/>
    <s v="253/18-ХТ/1"/>
    <x v="0"/>
    <s v="да"/>
    <x v="1"/>
    <d v="2001-01-04T00:00:00"/>
    <x v="0"/>
    <m/>
    <x v="22"/>
    <m/>
    <m/>
    <m/>
    <s v="впервые"/>
    <x v="0"/>
    <m/>
    <n v="2018"/>
    <s v="англ.яз."/>
    <s v="нет"/>
    <s v="да"/>
    <m/>
    <x v="1"/>
    <s v="да "/>
    <s v="да"/>
    <s v="нет"/>
    <n v="6"/>
    <m/>
    <m/>
    <m/>
    <x v="0"/>
    <x v="23"/>
    <x v="146"/>
    <x v="0"/>
    <n v="8"/>
    <x v="1"/>
    <x v="0"/>
    <x v="3"/>
    <s v="соверш."/>
    <x v="85"/>
  </r>
  <r>
    <n v="254"/>
    <d v="2018-07-23T00:00:00"/>
    <x v="252"/>
    <x v="0"/>
    <x v="3"/>
    <x v="9"/>
    <x v="0"/>
    <x v="253"/>
    <s v="254/18-ХТ эстр./1"/>
    <x v="0"/>
    <s v="да"/>
    <x v="0"/>
    <d v="1982-06-07T00:00:00"/>
    <x v="0"/>
    <m/>
    <x v="36"/>
    <m/>
    <m/>
    <m/>
    <s v="впервые"/>
    <x v="0"/>
    <m/>
    <n v="1999"/>
    <s v="не изуч."/>
    <s v="нет"/>
    <s v="нет"/>
    <m/>
    <x v="2"/>
    <s v="да "/>
    <s v="да"/>
    <s v="нет"/>
    <n v="4"/>
    <m/>
    <m/>
    <m/>
    <x v="0"/>
    <x v="107"/>
    <x v="247"/>
    <x v="5"/>
    <n v="6.67"/>
    <x v="1"/>
    <x v="0"/>
    <x v="29"/>
    <s v="соверш."/>
    <x v="19"/>
  </r>
  <r>
    <n v="255"/>
    <d v="2018-07-23T00:00:00"/>
    <x v="253"/>
    <x v="0"/>
    <x v="5"/>
    <x v="6"/>
    <x v="0"/>
    <x v="254"/>
    <s v="255/18-АДТиК/1"/>
    <x v="0"/>
    <s v="да"/>
    <x v="0"/>
    <d v="1982-06-07T00:00:00"/>
    <x v="0"/>
    <m/>
    <x v="36"/>
    <m/>
    <m/>
    <m/>
    <s v="впервые"/>
    <x v="0"/>
    <m/>
    <n v="1999"/>
    <s v="не изуч."/>
    <s v="нет"/>
    <s v="нет"/>
    <m/>
    <x v="2"/>
    <s v="да "/>
    <s v="да"/>
    <s v="нет"/>
    <n v="4"/>
    <m/>
    <m/>
    <m/>
    <x v="0"/>
    <x v="107"/>
    <x v="247"/>
    <x v="5"/>
    <n v="6.67"/>
    <x v="1"/>
    <x v="0"/>
    <x v="29"/>
    <s v="соверш."/>
    <x v="8"/>
  </r>
  <r>
    <n v="255"/>
    <d v="2018-07-05T00:00:00"/>
    <x v="253"/>
    <x v="0"/>
    <x v="3"/>
    <x v="11"/>
    <x v="1"/>
    <x v="254"/>
    <s v="255/18-ХТ нар./2"/>
    <x v="0"/>
    <s v="да"/>
    <x v="0"/>
    <d v="2002-11-18T00:00:00"/>
    <x v="0"/>
    <m/>
    <x v="9"/>
    <m/>
    <m/>
    <m/>
    <s v="впервые"/>
    <x v="1"/>
    <m/>
    <n v="2018"/>
    <s v="англ.яз."/>
    <s v="нет"/>
    <s v="нет"/>
    <m/>
    <x v="1"/>
    <s v="да "/>
    <s v="да"/>
    <s v="копия"/>
    <n v="5"/>
    <m/>
    <m/>
    <m/>
    <x v="0"/>
    <x v="63"/>
    <x v="248"/>
    <x v="0"/>
    <n v="7.66"/>
    <x v="1"/>
    <x v="0"/>
    <x v="1"/>
    <s v="несовер."/>
    <x v="90"/>
  </r>
  <r>
    <n v="256"/>
    <d v="2018-06-29T00:00:00"/>
    <x v="254"/>
    <x v="1"/>
    <x v="2"/>
    <x v="2"/>
    <x v="0"/>
    <x v="255"/>
    <s v="256/18-ОКДД/1"/>
    <x v="0"/>
    <s v="да"/>
    <x v="0"/>
    <d v="2001-02-11T00:00:00"/>
    <x v="0"/>
    <m/>
    <x v="9"/>
    <m/>
    <m/>
    <m/>
    <s v="впервые"/>
    <x v="0"/>
    <m/>
    <n v="2018"/>
    <s v="нем.яз."/>
    <s v="нет"/>
    <s v="да"/>
    <m/>
    <x v="2"/>
    <s v="да "/>
    <s v="нет"/>
    <s v="оригинал"/>
    <n v="4"/>
    <m/>
    <m/>
    <m/>
    <x v="0"/>
    <x v="11"/>
    <x v="235"/>
    <x v="0"/>
    <n v="7.9399999999999995"/>
    <x v="1"/>
    <x v="0"/>
    <x v="2"/>
    <s v="соверш."/>
    <x v="5"/>
  </r>
  <r>
    <n v="257"/>
    <d v="2018-06-29T00:00:00"/>
    <x v="255"/>
    <x v="0"/>
    <x v="3"/>
    <x v="4"/>
    <x v="0"/>
    <x v="256"/>
    <s v="257/18-ТТ/1"/>
    <x v="0"/>
    <s v="да"/>
    <x v="0"/>
    <d v="2002-04-09T00:00:00"/>
    <x v="0"/>
    <m/>
    <x v="14"/>
    <m/>
    <m/>
    <m/>
    <s v="впервые"/>
    <x v="0"/>
    <m/>
    <n v="2018"/>
    <s v="нем.яз."/>
    <s v="нет"/>
    <s v="нет"/>
    <m/>
    <x v="2"/>
    <s v="да "/>
    <s v="нет"/>
    <s v="оригинал"/>
    <n v="4"/>
    <m/>
    <m/>
    <m/>
    <x v="0"/>
    <x v="55"/>
    <x v="246"/>
    <x v="0"/>
    <n v="7.7200000000000006"/>
    <x v="1"/>
    <x v="0"/>
    <x v="1"/>
    <s v="несовер."/>
    <x v="42"/>
  </r>
  <r>
    <n v="257"/>
    <d v="2018-07-18T00:00:00"/>
    <x v="255"/>
    <x v="0"/>
    <x v="2"/>
    <x v="3"/>
    <x v="1"/>
    <x v="256"/>
    <s v="257/18-ОиПКММиТП/2"/>
    <x v="0"/>
    <s v="да"/>
    <x v="0"/>
    <d v="2000-02-02T00:00:00"/>
    <x v="0"/>
    <m/>
    <x v="42"/>
    <m/>
    <m/>
    <m/>
    <s v="впервые"/>
    <x v="1"/>
    <m/>
    <n v="2016"/>
    <s v="англ.яз."/>
    <s v="нет"/>
    <s v="нет"/>
    <m/>
    <x v="1"/>
    <s v="да "/>
    <s v="да"/>
    <s v="копия"/>
    <n v="6"/>
    <m/>
    <m/>
    <m/>
    <x v="0"/>
    <x v="42"/>
    <x v="214"/>
    <x v="0"/>
    <n v="8.16"/>
    <x v="1"/>
    <x v="0"/>
    <x v="3"/>
    <s v="соверш."/>
    <x v="63"/>
  </r>
  <r>
    <n v="257"/>
    <d v="2018-07-19T00:00:00"/>
    <x v="255"/>
    <x v="0"/>
    <x v="2"/>
    <x v="2"/>
    <x v="2"/>
    <x v="256"/>
    <s v="257/18-ОКДД/3"/>
    <x v="0"/>
    <s v="да"/>
    <x v="0"/>
    <d v="2002-05-16T00:00:00"/>
    <x v="0"/>
    <m/>
    <x v="15"/>
    <m/>
    <m/>
    <m/>
    <s v="впервые"/>
    <x v="1"/>
    <m/>
    <n v="2018"/>
    <s v="англ.яз."/>
    <s v="нет"/>
    <s v="нет"/>
    <m/>
    <x v="1"/>
    <s v="да "/>
    <s v="да"/>
    <s v="копия"/>
    <n v="3"/>
    <m/>
    <m/>
    <m/>
    <x v="0"/>
    <x v="93"/>
    <x v="249"/>
    <x v="0"/>
    <n v="7.84"/>
    <x v="1"/>
    <x v="0"/>
    <x v="1"/>
    <s v="несовер."/>
    <x v="81"/>
  </r>
  <r>
    <n v="258"/>
    <d v="2018-06-28T00:00:00"/>
    <x v="256"/>
    <x v="0"/>
    <x v="7"/>
    <x v="10"/>
    <x v="0"/>
    <x v="257"/>
    <s v="258/18-ТДЖ/1"/>
    <x v="0"/>
    <s v="нет"/>
    <x v="0"/>
    <d v="2001-05-19T00:00:00"/>
    <x v="0"/>
    <m/>
    <x v="0"/>
    <m/>
    <m/>
    <m/>
    <s v="впервые"/>
    <x v="1"/>
    <m/>
    <n v="2017"/>
    <s v="англ.яз."/>
    <s v="нет"/>
    <s v="да"/>
    <m/>
    <x v="1"/>
    <s v="да "/>
    <s v="да"/>
    <s v="копия"/>
    <n v="4"/>
    <m/>
    <m/>
    <m/>
    <x v="0"/>
    <x v="39"/>
    <x v="126"/>
    <x v="2"/>
    <n v="8.4400000000000013"/>
    <x v="1"/>
    <x v="0"/>
    <x v="2"/>
    <s v="соверш."/>
    <x v="24"/>
  </r>
  <r>
    <n v="259"/>
    <d v="2018-07-11T00:00:00"/>
    <x v="257"/>
    <x v="0"/>
    <x v="0"/>
    <x v="0"/>
    <x v="0"/>
    <x v="258"/>
    <s v="259/18-ЭП/1"/>
    <x v="0"/>
    <s v="да"/>
    <x v="0"/>
    <d v="2001-03-02T00:00:00"/>
    <x v="0"/>
    <m/>
    <x v="43"/>
    <m/>
    <m/>
    <m/>
    <s v="впервые"/>
    <x v="1"/>
    <m/>
    <n v="2018"/>
    <s v="англ.яз."/>
    <s v="нет"/>
    <s v="нет"/>
    <m/>
    <x v="1"/>
    <s v="да "/>
    <s v="да"/>
    <s v="нет"/>
    <s v="-"/>
    <m/>
    <m/>
    <m/>
    <x v="0"/>
    <x v="78"/>
    <x v="125"/>
    <x v="0"/>
    <n v="8.14"/>
    <x v="1"/>
    <x v="0"/>
    <x v="2"/>
    <s v="соверш."/>
    <x v="52"/>
  </r>
  <r>
    <n v="259"/>
    <d v="2018-07-09T00:00:00"/>
    <x v="257"/>
    <x v="0"/>
    <x v="3"/>
    <x v="9"/>
    <x v="1"/>
    <x v="258"/>
    <s v="259/18-ХТ эстр./2"/>
    <x v="0"/>
    <s v="нет"/>
    <x v="1"/>
    <d v="2002-01-18T00:00:00"/>
    <x v="0"/>
    <m/>
    <x v="29"/>
    <m/>
    <m/>
    <m/>
    <s v="впервые"/>
    <x v="1"/>
    <m/>
    <n v="2018"/>
    <s v="англ.яз."/>
    <s v="нет"/>
    <s v="нет"/>
    <m/>
    <x v="1"/>
    <s v="да "/>
    <s v="да"/>
    <s v="нет"/>
    <n v="4"/>
    <m/>
    <m/>
    <m/>
    <x v="0"/>
    <x v="88"/>
    <x v="163"/>
    <x v="0"/>
    <n v="7.7"/>
    <x v="1"/>
    <x v="0"/>
    <x v="1"/>
    <s v="несовер."/>
    <x v="91"/>
  </r>
  <r>
    <n v="259"/>
    <d v="2018-07-09T00:00:00"/>
    <x v="257"/>
    <x v="2"/>
    <x v="8"/>
    <x v="12"/>
    <x v="2"/>
    <x v="258"/>
    <s v="259/18-ХТ/3"/>
    <x v="0"/>
    <s v="нет"/>
    <x v="0"/>
    <d v="2000-06-08T00:00:00"/>
    <x v="0"/>
    <m/>
    <x v="45"/>
    <m/>
    <m/>
    <m/>
    <s v="впервые"/>
    <x v="0"/>
    <m/>
    <n v="2018"/>
    <s v="англ.яз."/>
    <s v="нет"/>
    <s v="нет"/>
    <m/>
    <x v="1"/>
    <s v="да "/>
    <s v="да"/>
    <s v="копия"/>
    <n v="4"/>
    <m/>
    <m/>
    <m/>
    <x v="0"/>
    <x v="45"/>
    <x v="236"/>
    <x v="2"/>
    <n v="8.1999999999999993"/>
    <x v="1"/>
    <x v="0"/>
    <x v="3"/>
    <s v="соверш."/>
    <x v="78"/>
  </r>
  <r>
    <n v="260"/>
    <d v="2018-07-17T00:00:00"/>
    <x v="258"/>
    <x v="0"/>
    <x v="3"/>
    <x v="9"/>
    <x v="0"/>
    <x v="259"/>
    <s v="260/18-ХТ эстр./1"/>
    <x v="0"/>
    <s v="да"/>
    <x v="0"/>
    <d v="2000-12-15T00:00:00"/>
    <x v="0"/>
    <m/>
    <x v="45"/>
    <m/>
    <m/>
    <m/>
    <s v="впервые"/>
    <x v="1"/>
    <m/>
    <n v="2016"/>
    <s v="нем.яз."/>
    <s v="нет"/>
    <s v="нет"/>
    <m/>
    <x v="1"/>
    <s v="да "/>
    <s v="да"/>
    <s v="копия"/>
    <n v="4"/>
    <m/>
    <m/>
    <m/>
    <x v="0"/>
    <x v="41"/>
    <x v="97"/>
    <x v="2"/>
    <n v="8.77"/>
    <x v="1"/>
    <x v="0"/>
    <x v="3"/>
    <s v="соверш."/>
    <x v="25"/>
  </r>
  <r>
    <n v="260"/>
    <d v="2018-07-02T00:00:00"/>
    <x v="258"/>
    <x v="0"/>
    <x v="3"/>
    <x v="11"/>
    <x v="1"/>
    <x v="259"/>
    <s v="260/18-ХТ нар./2"/>
    <x v="0"/>
    <s v="да"/>
    <x v="0"/>
    <d v="2001-04-10T00:00:00"/>
    <x v="0"/>
    <m/>
    <x v="38"/>
    <m/>
    <m/>
    <m/>
    <s v="впервые"/>
    <x v="1"/>
    <m/>
    <n v="2017"/>
    <s v="англ.яз."/>
    <s v="нет"/>
    <s v="да"/>
    <m/>
    <x v="2"/>
    <s v="да "/>
    <s v="да"/>
    <s v="оригинал"/>
    <n v="4"/>
    <m/>
    <m/>
    <m/>
    <x v="0"/>
    <x v="88"/>
    <x v="163"/>
    <x v="0"/>
    <n v="7.7"/>
    <x v="1"/>
    <x v="0"/>
    <x v="2"/>
    <s v="соверш."/>
    <x v="26"/>
  </r>
  <r>
    <n v="261"/>
    <d v="2018-07-02T00:00:00"/>
    <x v="259"/>
    <x v="0"/>
    <x v="6"/>
    <x v="8"/>
    <x v="0"/>
    <x v="260"/>
    <s v="261/18-ХОД/1"/>
    <x v="0"/>
    <s v="да"/>
    <x v="0"/>
    <d v="2001-04-10T00:00:00"/>
    <x v="0"/>
    <m/>
    <x v="38"/>
    <m/>
    <m/>
    <m/>
    <s v="впервые"/>
    <x v="1"/>
    <m/>
    <n v="2017"/>
    <s v="англ.яз."/>
    <s v="нет"/>
    <s v="да"/>
    <m/>
    <x v="2"/>
    <s v="да "/>
    <s v="да"/>
    <s v="оригинал"/>
    <n v="4"/>
    <m/>
    <m/>
    <m/>
    <x v="0"/>
    <x v="88"/>
    <x v="163"/>
    <x v="0"/>
    <n v="7.7"/>
    <x v="1"/>
    <x v="0"/>
    <x v="2"/>
    <s v="соверш."/>
    <x v="59"/>
  </r>
  <r>
    <n v="261"/>
    <d v="2018-07-03T00:00:00"/>
    <x v="259"/>
    <x v="0"/>
    <x v="7"/>
    <x v="10"/>
    <x v="1"/>
    <x v="260"/>
    <s v="261/18-ТДЖ/2"/>
    <x v="0"/>
    <s v="да"/>
    <x v="1"/>
    <d v="2000-02-08T00:00:00"/>
    <x v="0"/>
    <m/>
    <x v="0"/>
    <m/>
    <m/>
    <m/>
    <s v="впервые"/>
    <x v="1"/>
    <m/>
    <n v="2018"/>
    <s v="англ.яз."/>
    <s v="нет"/>
    <s v="нет"/>
    <m/>
    <x v="2"/>
    <s v="да "/>
    <s v="нет"/>
    <s v="копия"/>
    <n v="4"/>
    <m/>
    <m/>
    <m/>
    <x v="0"/>
    <x v="63"/>
    <x v="248"/>
    <x v="0"/>
    <n v="7.66"/>
    <x v="1"/>
    <x v="0"/>
    <x v="3"/>
    <s v="соверш."/>
    <x v="49"/>
  </r>
  <r>
    <n v="262"/>
    <d v="2018-08-09T00:00:00"/>
    <x v="260"/>
    <x v="1"/>
    <x v="2"/>
    <x v="3"/>
    <x v="0"/>
    <x v="261"/>
    <s v="262/18-ОиПКММиТП/1"/>
    <x v="0"/>
    <s v="да"/>
    <x v="0"/>
    <d v="2000-05-23T00:00:00"/>
    <x v="0"/>
    <m/>
    <x v="9"/>
    <m/>
    <m/>
    <m/>
    <s v="впервые"/>
    <x v="1"/>
    <m/>
    <n v="2016"/>
    <s v="англ.яз."/>
    <s v="нет"/>
    <s v="нет"/>
    <m/>
    <x v="1"/>
    <s v="да "/>
    <s v="да"/>
    <s v="нет"/>
    <n v="4"/>
    <m/>
    <m/>
    <m/>
    <x v="0"/>
    <x v="108"/>
    <x v="250"/>
    <x v="0"/>
    <n v="7.63"/>
    <x v="1"/>
    <x v="0"/>
    <x v="3"/>
    <s v="соверш."/>
    <x v="62"/>
  </r>
  <r>
    <n v="262"/>
    <d v="2018-07-05T00:00:00"/>
    <x v="260"/>
    <x v="1"/>
    <x v="2"/>
    <x v="2"/>
    <x v="1"/>
    <x v="261"/>
    <s v="262/18-ОКДД/2"/>
    <x v="0"/>
    <s v="да"/>
    <x v="1"/>
    <d v="1999-11-11T00:00:00"/>
    <x v="0"/>
    <m/>
    <x v="36"/>
    <m/>
    <m/>
    <m/>
    <s v="впервые"/>
    <x v="1"/>
    <m/>
    <n v="2018"/>
    <s v="англ.яз."/>
    <s v="нет"/>
    <s v="нет"/>
    <m/>
    <x v="1"/>
    <s v="да "/>
    <s v="да"/>
    <s v="копия"/>
    <n v="4"/>
    <m/>
    <m/>
    <m/>
    <x v="0"/>
    <x v="13"/>
    <x v="150"/>
    <x v="0"/>
    <n v="8.0599999999999987"/>
    <x v="1"/>
    <x v="0"/>
    <x v="4"/>
    <s v="соверш."/>
    <x v="67"/>
  </r>
  <r>
    <n v="263"/>
    <d v="2018-07-03T00:00:00"/>
    <x v="261"/>
    <x v="0"/>
    <x v="2"/>
    <x v="3"/>
    <x v="0"/>
    <x v="262"/>
    <s v="263/18-ОиПКММиТП/1"/>
    <x v="0"/>
    <s v="нет"/>
    <x v="0"/>
    <d v="2002-07-28T00:00:00"/>
    <x v="0"/>
    <m/>
    <x v="7"/>
    <m/>
    <m/>
    <m/>
    <s v="впервые"/>
    <x v="1"/>
    <m/>
    <n v="2018"/>
    <s v="англ.яз."/>
    <s v="нет"/>
    <s v="нет"/>
    <m/>
    <x v="1"/>
    <s v="да "/>
    <s v="да"/>
    <s v="нет"/>
    <n v="4"/>
    <m/>
    <m/>
    <m/>
    <x v="0"/>
    <x v="34"/>
    <x v="216"/>
    <x v="6"/>
    <n v="8.84"/>
    <x v="1"/>
    <x v="0"/>
    <x v="1"/>
    <s v="несовер."/>
    <x v="62"/>
  </r>
  <r>
    <n v="264"/>
    <d v="2018-07-04T00:00:00"/>
    <x v="262"/>
    <x v="0"/>
    <x v="3"/>
    <x v="4"/>
    <x v="0"/>
    <x v="263"/>
    <s v="264/18-ТТ/1"/>
    <x v="0"/>
    <s v="нет"/>
    <x v="0"/>
    <d v="2002-02-22T00:00:00"/>
    <x v="0"/>
    <m/>
    <x v="4"/>
    <m/>
    <m/>
    <m/>
    <s v="впервые"/>
    <x v="1"/>
    <m/>
    <n v="2018"/>
    <s v="англ.яз."/>
    <s v="нет"/>
    <s v="да"/>
    <m/>
    <x v="2"/>
    <s v="да "/>
    <s v="да"/>
    <s v="нет"/>
    <n v="4"/>
    <m/>
    <m/>
    <m/>
    <x v="0"/>
    <x v="50"/>
    <x v="251"/>
    <x v="9"/>
    <n v="7.23"/>
    <x v="1"/>
    <x v="0"/>
    <x v="1"/>
    <s v="несовер."/>
    <x v="42"/>
  </r>
  <r>
    <n v="264"/>
    <d v="2018-07-20T00:00:00"/>
    <x v="262"/>
    <x v="0"/>
    <x v="1"/>
    <x v="1"/>
    <x v="1"/>
    <x v="263"/>
    <s v="264/18-ХНП/2"/>
    <x v="0"/>
    <s v="да"/>
    <x v="0"/>
    <d v="2000-11-13T00:00:00"/>
    <x v="0"/>
    <m/>
    <x v="1"/>
    <m/>
    <m/>
    <m/>
    <s v="впервые"/>
    <x v="0"/>
    <m/>
    <n v="2018"/>
    <s v="англ.яз."/>
    <s v="нет"/>
    <s v="нет"/>
    <m/>
    <x v="1"/>
    <s v="да "/>
    <s v="да"/>
    <s v="копия"/>
    <n v="4"/>
    <m/>
    <m/>
    <m/>
    <x v="0"/>
    <x v="39"/>
    <x v="126"/>
    <x v="2"/>
    <n v="8.4400000000000013"/>
    <x v="1"/>
    <x v="0"/>
    <x v="3"/>
    <s v="соверш."/>
    <x v="1"/>
  </r>
  <r>
    <n v="265"/>
    <d v="2018-07-25T00:00:00"/>
    <x v="263"/>
    <x v="0"/>
    <x v="3"/>
    <x v="11"/>
    <x v="0"/>
    <x v="264"/>
    <s v="265/18-ХТ нар./1"/>
    <x v="0"/>
    <s v="да"/>
    <x v="0"/>
    <d v="1973-10-24T00:00:00"/>
    <x v="0"/>
    <m/>
    <x v="36"/>
    <m/>
    <m/>
    <m/>
    <s v="впервые"/>
    <x v="0"/>
    <m/>
    <n v="2003"/>
    <s v="англ.яз."/>
    <s v="нет"/>
    <s v="нет"/>
    <m/>
    <x v="2"/>
    <s v="да "/>
    <s v="да"/>
    <s v="нет"/>
    <n v="4"/>
    <m/>
    <m/>
    <m/>
    <x v="0"/>
    <x v="89"/>
    <x v="194"/>
    <x v="0"/>
    <n v="7.33"/>
    <x v="1"/>
    <x v="0"/>
    <x v="23"/>
    <s v="соверш."/>
    <x v="64"/>
  </r>
  <r>
    <n v="266"/>
    <d v="2018-07-25T00:00:00"/>
    <x v="162"/>
    <x v="0"/>
    <x v="3"/>
    <x v="11"/>
    <x v="1"/>
    <x v="265"/>
    <s v="266/18-ХТ нар./2"/>
    <x v="0"/>
    <s v="да"/>
    <x v="0"/>
    <d v="1973-10-24T00:00:00"/>
    <x v="0"/>
    <m/>
    <x v="36"/>
    <m/>
    <m/>
    <m/>
    <s v="впервые"/>
    <x v="0"/>
    <m/>
    <n v="2003"/>
    <s v="англ.яз."/>
    <s v="нет"/>
    <s v="нет"/>
    <m/>
    <x v="2"/>
    <s v="да "/>
    <s v="да"/>
    <s v="нет"/>
    <n v="4"/>
    <m/>
    <m/>
    <m/>
    <x v="0"/>
    <x v="89"/>
    <x v="194"/>
    <x v="0"/>
    <n v="7.33"/>
    <x v="1"/>
    <x v="0"/>
    <x v="23"/>
    <s v="соверш."/>
    <x v="26"/>
  </r>
  <r>
    <n v="267"/>
    <d v="2018-07-25T00:00:00"/>
    <x v="264"/>
    <x v="0"/>
    <x v="2"/>
    <x v="3"/>
    <x v="0"/>
    <x v="266"/>
    <s v="267/18-ОиПКММиТП/1"/>
    <x v="0"/>
    <s v="да"/>
    <x v="0"/>
    <d v="1976-01-08T00:00:00"/>
    <x v="0"/>
    <m/>
    <x v="36"/>
    <m/>
    <m/>
    <m/>
    <s v="впервые"/>
    <x v="1"/>
    <m/>
    <n v="1992"/>
    <s v="англ.яз."/>
    <s v="нет"/>
    <s v="нет"/>
    <m/>
    <x v="2"/>
    <s v="да "/>
    <s v="да"/>
    <s v="нет"/>
    <n v="6"/>
    <m/>
    <m/>
    <m/>
    <x v="0"/>
    <x v="4"/>
    <x v="4"/>
    <x v="5"/>
    <n v="6.9"/>
    <x v="1"/>
    <x v="0"/>
    <x v="30"/>
    <s v="соверш."/>
    <x v="10"/>
  </r>
  <r>
    <n v="267"/>
    <d v="2018-07-25T00:00:00"/>
    <x v="264"/>
    <x v="0"/>
    <x v="5"/>
    <x v="6"/>
    <x v="1"/>
    <x v="266"/>
    <s v="267/18-АДТиК/2"/>
    <x v="0"/>
    <s v="да"/>
    <x v="0"/>
    <d v="1976-01-08T00:00:00"/>
    <x v="0"/>
    <m/>
    <x v="36"/>
    <m/>
    <m/>
    <m/>
    <s v="впервые"/>
    <x v="1"/>
    <m/>
    <n v="1992"/>
    <s v="англ.яз."/>
    <s v="нет"/>
    <s v="нет"/>
    <m/>
    <x v="2"/>
    <s v="да "/>
    <s v="да"/>
    <s v="нет"/>
    <n v="6"/>
    <m/>
    <m/>
    <m/>
    <x v="0"/>
    <x v="4"/>
    <x v="4"/>
    <x v="5"/>
    <n v="6.9"/>
    <x v="1"/>
    <x v="0"/>
    <x v="30"/>
    <s v="соверш."/>
    <x v="45"/>
  </r>
  <r>
    <n v="268"/>
    <d v="2018-07-25T00:00:00"/>
    <x v="265"/>
    <x v="1"/>
    <x v="2"/>
    <x v="3"/>
    <x v="0"/>
    <x v="267"/>
    <s v="268/18-ОиПКММиТП/1"/>
    <x v="0"/>
    <s v="да"/>
    <x v="0"/>
    <d v="1991-07-23T00:00:00"/>
    <x v="0"/>
    <m/>
    <x v="36"/>
    <m/>
    <m/>
    <m/>
    <s v="впервые"/>
    <x v="0"/>
    <m/>
    <n v="2018"/>
    <s v="англ.яз."/>
    <s v="нет"/>
    <s v="нет"/>
    <m/>
    <x v="2"/>
    <s v="да "/>
    <s v="да"/>
    <s v="нет"/>
    <n v="4"/>
    <m/>
    <m/>
    <m/>
    <x v="0"/>
    <x v="98"/>
    <x v="252"/>
    <x v="5"/>
    <n v="7.1400000000000006"/>
    <x v="1"/>
    <x v="0"/>
    <x v="18"/>
    <s v="соверш."/>
    <x v="10"/>
  </r>
  <r>
    <n v="268"/>
    <d v="2018-07-25T00:00:00"/>
    <x v="265"/>
    <x v="1"/>
    <x v="2"/>
    <x v="2"/>
    <x v="1"/>
    <x v="267"/>
    <s v="268/18-ОКДД/2"/>
    <x v="0"/>
    <s v="да"/>
    <x v="0"/>
    <d v="1991-07-23T00:00:00"/>
    <x v="0"/>
    <m/>
    <x v="36"/>
    <m/>
    <m/>
    <m/>
    <s v="впервые"/>
    <x v="0"/>
    <m/>
    <n v="2018"/>
    <s v="англ.яз."/>
    <s v="нет"/>
    <s v="нет"/>
    <m/>
    <x v="2"/>
    <s v="да "/>
    <s v="да"/>
    <s v="нет"/>
    <n v="4"/>
    <m/>
    <m/>
    <m/>
    <x v="0"/>
    <x v="98"/>
    <x v="252"/>
    <x v="5"/>
    <n v="7.1400000000000006"/>
    <x v="1"/>
    <x v="0"/>
    <x v="18"/>
    <s v="соверш."/>
    <x v="11"/>
  </r>
  <r>
    <n v="269"/>
    <d v="2018-07-26T00:00:00"/>
    <x v="266"/>
    <x v="0"/>
    <x v="7"/>
    <x v="10"/>
    <x v="0"/>
    <x v="268"/>
    <s v="269/18-ТДЖ/1"/>
    <x v="0"/>
    <s v="да"/>
    <x v="0"/>
    <d v="1975-12-25T00:00:00"/>
    <x v="0"/>
    <m/>
    <x v="20"/>
    <m/>
    <m/>
    <m/>
    <s v="впервые"/>
    <x v="0"/>
    <m/>
    <n v="1993"/>
    <s v="франц.яз."/>
    <s v="нет"/>
    <s v="нет"/>
    <m/>
    <x v="2"/>
    <s v="да "/>
    <s v="нет"/>
    <s v="нет"/>
    <n v="4"/>
    <m/>
    <m/>
    <m/>
    <x v="0"/>
    <x v="91"/>
    <x v="180"/>
    <x v="0"/>
    <n v="7.93"/>
    <x v="1"/>
    <x v="0"/>
    <x v="19"/>
    <s v="соверш."/>
    <x v="72"/>
  </r>
  <r>
    <n v="269"/>
    <d v="2018-07-26T00:00:00"/>
    <x v="266"/>
    <x v="0"/>
    <x v="6"/>
    <x v="8"/>
    <x v="1"/>
    <x v="268"/>
    <s v="269/18-ХОД/2"/>
    <x v="0"/>
    <s v="да"/>
    <x v="0"/>
    <d v="1975-12-25T00:00:00"/>
    <x v="0"/>
    <m/>
    <x v="20"/>
    <m/>
    <m/>
    <m/>
    <s v="впервые"/>
    <x v="0"/>
    <m/>
    <n v="1993"/>
    <s v="франц.яз."/>
    <s v="нет"/>
    <s v="нет"/>
    <m/>
    <x v="2"/>
    <s v="да "/>
    <s v="нет"/>
    <s v="нет"/>
    <n v="4"/>
    <m/>
    <m/>
    <m/>
    <x v="0"/>
    <x v="91"/>
    <x v="180"/>
    <x v="0"/>
    <n v="7.93"/>
    <x v="1"/>
    <x v="0"/>
    <x v="19"/>
    <s v="соверш."/>
    <x v="38"/>
  </r>
  <r>
    <n v="270"/>
    <d v="2018-07-26T00:00:00"/>
    <x v="267"/>
    <x v="1"/>
    <x v="2"/>
    <x v="2"/>
    <x v="0"/>
    <x v="269"/>
    <s v="270/18-ОКДД/1"/>
    <x v="0"/>
    <s v="да"/>
    <x v="0"/>
    <d v="1981-10-19T00:00:00"/>
    <x v="0"/>
    <m/>
    <x v="12"/>
    <m/>
    <m/>
    <m/>
    <s v="впервые"/>
    <x v="1"/>
    <m/>
    <n v="1999"/>
    <s v="нем.яз."/>
    <s v="нет"/>
    <s v="нет"/>
    <m/>
    <x v="2"/>
    <s v="да "/>
    <s v="нет"/>
    <s v="нет"/>
    <n v="4"/>
    <m/>
    <m/>
    <m/>
    <x v="0"/>
    <x v="101"/>
    <x v="220"/>
    <x v="7"/>
    <n v="8.879999999999999"/>
    <x v="1"/>
    <x v="0"/>
    <x v="5"/>
    <s v="соверш."/>
    <x v="5"/>
  </r>
  <r>
    <n v="271"/>
    <d v="2018-07-26T00:00:00"/>
    <x v="268"/>
    <x v="1"/>
    <x v="2"/>
    <x v="2"/>
    <x v="0"/>
    <x v="270"/>
    <s v="271/18-ОКДД/1"/>
    <x v="0"/>
    <s v="нет"/>
    <x v="0"/>
    <d v="1974-07-31T00:00:00"/>
    <x v="0"/>
    <m/>
    <x v="28"/>
    <m/>
    <m/>
    <m/>
    <s v="впервые"/>
    <x v="0"/>
    <m/>
    <n v="1991"/>
    <s v="англ.яз."/>
    <s v="нет"/>
    <s v="нет"/>
    <m/>
    <x v="2"/>
    <s v="да "/>
    <s v="нет"/>
    <s v="нет"/>
    <n v="4"/>
    <m/>
    <m/>
    <m/>
    <x v="0"/>
    <x v="72"/>
    <x v="253"/>
    <x v="0"/>
    <n v="7.38"/>
    <x v="1"/>
    <x v="0"/>
    <x v="25"/>
    <s v="соверш."/>
    <x v="5"/>
  </r>
  <r>
    <n v="272"/>
    <d v="2018-07-27T00:00:00"/>
    <x v="269"/>
    <x v="0"/>
    <x v="0"/>
    <x v="0"/>
    <x v="0"/>
    <x v="271"/>
    <s v="272/18-ЭП/1"/>
    <x v="0"/>
    <s v="да"/>
    <x v="0"/>
    <d v="1989-08-05T00:00:00"/>
    <x v="0"/>
    <m/>
    <x v="41"/>
    <m/>
    <m/>
    <m/>
    <s v="впервые"/>
    <x v="0"/>
    <m/>
    <n v="2009"/>
    <s v="англ.яз."/>
    <s v="нет"/>
    <s v="нет"/>
    <m/>
    <x v="1"/>
    <s v="да "/>
    <s v="да"/>
    <s v="нет"/>
    <n v="4"/>
    <m/>
    <m/>
    <m/>
    <x v="0"/>
    <x v="3"/>
    <x v="102"/>
    <x v="7"/>
    <n v="8.91"/>
    <x v="1"/>
    <x v="0"/>
    <x v="24"/>
    <s v="соверш."/>
    <x v="52"/>
  </r>
  <r>
    <n v="272"/>
    <d v="2018-07-27T00:00:00"/>
    <x v="269"/>
    <x v="0"/>
    <x v="1"/>
    <x v="1"/>
    <x v="1"/>
    <x v="271"/>
    <s v="272/18-ХНП/2"/>
    <x v="0"/>
    <s v="да"/>
    <x v="0"/>
    <d v="1990-05-27T00:00:00"/>
    <x v="0"/>
    <m/>
    <x v="36"/>
    <m/>
    <m/>
    <m/>
    <s v="впервые"/>
    <x v="1"/>
    <m/>
    <n v="2009"/>
    <s v="англ.яз."/>
    <s v="нет"/>
    <s v="нет"/>
    <m/>
    <x v="2"/>
    <s v="да "/>
    <s v="да"/>
    <s v="нет"/>
    <n v="4"/>
    <m/>
    <m/>
    <m/>
    <x v="0"/>
    <x v="55"/>
    <x v="246"/>
    <x v="0"/>
    <n v="7.7200000000000006"/>
    <x v="1"/>
    <x v="0"/>
    <x v="6"/>
    <s v="соверш."/>
    <x v="43"/>
  </r>
  <r>
    <n v="273"/>
    <d v="2018-07-27T00:00:00"/>
    <x v="270"/>
    <x v="0"/>
    <x v="0"/>
    <x v="0"/>
    <x v="0"/>
    <x v="272"/>
    <s v="273/18-ЭП/1"/>
    <x v="0"/>
    <s v="да"/>
    <x v="0"/>
    <d v="1990-05-27T00:00:00"/>
    <x v="0"/>
    <m/>
    <x v="36"/>
    <m/>
    <m/>
    <m/>
    <s v="впервые"/>
    <x v="1"/>
    <m/>
    <n v="2009"/>
    <s v="англ.яз."/>
    <s v="нет"/>
    <s v="нет"/>
    <m/>
    <x v="2"/>
    <s v="да "/>
    <s v="да"/>
    <s v="нет"/>
    <n v="4"/>
    <m/>
    <m/>
    <m/>
    <x v="0"/>
    <x v="55"/>
    <x v="246"/>
    <x v="0"/>
    <n v="7.7200000000000006"/>
    <x v="1"/>
    <x v="0"/>
    <x v="6"/>
    <s v="соверш."/>
    <x v="13"/>
  </r>
  <r>
    <n v="273"/>
    <d v="2018-07-09T00:00:00"/>
    <x v="270"/>
    <x v="0"/>
    <x v="0"/>
    <x v="7"/>
    <x v="1"/>
    <x v="272"/>
    <s v="273/18-ИЭО/2"/>
    <x v="0"/>
    <s v="да"/>
    <x v="1"/>
    <d v="2001-01-04T00:00:00"/>
    <x v="0"/>
    <m/>
    <x v="22"/>
    <m/>
    <m/>
    <m/>
    <s v="впервые"/>
    <x v="0"/>
    <m/>
    <n v="2018"/>
    <s v="англ.яз."/>
    <s v="нет"/>
    <s v="да"/>
    <m/>
    <x v="1"/>
    <s v="да "/>
    <s v="да"/>
    <s v="нет"/>
    <n v="6"/>
    <m/>
    <m/>
    <m/>
    <x v="0"/>
    <x v="23"/>
    <x v="146"/>
    <x v="0"/>
    <n v="8"/>
    <x v="1"/>
    <x v="0"/>
    <x v="3"/>
    <s v="соверш."/>
    <x v="92"/>
  </r>
  <r>
    <n v="274"/>
    <d v="2018-07-19T00:00:00"/>
    <x v="271"/>
    <x v="0"/>
    <x v="3"/>
    <x v="11"/>
    <x v="0"/>
    <x v="273"/>
    <s v="274/18-ХТ нар./1"/>
    <x v="0"/>
    <s v="да"/>
    <x v="0"/>
    <d v="2002-05-16T00:00:00"/>
    <x v="0"/>
    <m/>
    <x v="15"/>
    <m/>
    <m/>
    <m/>
    <s v="впервые"/>
    <x v="1"/>
    <m/>
    <n v="2018"/>
    <s v="англ.яз."/>
    <s v="нет"/>
    <s v="нет"/>
    <m/>
    <x v="1"/>
    <s v="да "/>
    <s v="да"/>
    <s v="копия"/>
    <n v="3"/>
    <m/>
    <m/>
    <m/>
    <x v="0"/>
    <x v="93"/>
    <x v="249"/>
    <x v="0"/>
    <n v="7.84"/>
    <x v="1"/>
    <x v="0"/>
    <x v="1"/>
    <s v="несовер."/>
    <x v="80"/>
  </r>
  <r>
    <n v="275"/>
    <d v="2018-07-04T00:00:00"/>
    <x v="272"/>
    <x v="0"/>
    <x v="7"/>
    <x v="10"/>
    <x v="0"/>
    <x v="274"/>
    <s v="275/18-ТДЖ/1"/>
    <x v="0"/>
    <s v="да"/>
    <x v="0"/>
    <d v="2000-01-02T00:00:00"/>
    <x v="0"/>
    <m/>
    <x v="29"/>
    <m/>
    <m/>
    <m/>
    <s v="впервые"/>
    <x v="0"/>
    <m/>
    <n v="2018"/>
    <s v="нем.яз."/>
    <s v="нет"/>
    <s v="да"/>
    <m/>
    <x v="1"/>
    <s v="да "/>
    <s v="да"/>
    <s v="копия"/>
    <n v="4"/>
    <m/>
    <m/>
    <m/>
    <x v="0"/>
    <x v="27"/>
    <x v="30"/>
    <x v="2"/>
    <n v="8.5300000000000011"/>
    <x v="1"/>
    <x v="0"/>
    <x v="4"/>
    <s v="соверш."/>
    <x v="24"/>
  </r>
  <r>
    <n v="276"/>
    <d v="2018-07-19T00:00:00"/>
    <x v="273"/>
    <x v="0"/>
    <x v="3"/>
    <x v="4"/>
    <x v="0"/>
    <x v="275"/>
    <s v="276/18-ТТ/1"/>
    <x v="0"/>
    <s v="да"/>
    <x v="0"/>
    <d v="2002-05-16T00:00:00"/>
    <x v="0"/>
    <m/>
    <x v="15"/>
    <m/>
    <m/>
    <m/>
    <s v="впервые"/>
    <x v="1"/>
    <m/>
    <n v="2018"/>
    <s v="англ.яз."/>
    <s v="нет"/>
    <s v="нет"/>
    <m/>
    <x v="1"/>
    <s v="да "/>
    <s v="да"/>
    <s v="копия"/>
    <n v="3"/>
    <m/>
    <m/>
    <m/>
    <x v="0"/>
    <x v="93"/>
    <x v="249"/>
    <x v="0"/>
    <n v="7.84"/>
    <x v="1"/>
    <x v="0"/>
    <x v="1"/>
    <s v="несовер."/>
    <x v="77"/>
  </r>
  <r>
    <n v="276"/>
    <d v="2018-07-10T00:00:00"/>
    <x v="273"/>
    <x v="0"/>
    <x v="5"/>
    <x v="6"/>
    <x v="1"/>
    <x v="275"/>
    <s v="276/18-АДТиК/2"/>
    <x v="0"/>
    <s v="да"/>
    <x v="0"/>
    <d v="2002-08-10T00:00:00"/>
    <x v="1"/>
    <m/>
    <x v="2"/>
    <m/>
    <m/>
    <m/>
    <s v="впервые"/>
    <x v="1"/>
    <m/>
    <n v="2018"/>
    <s v="англ.яз."/>
    <s v="нет"/>
    <s v="да"/>
    <m/>
    <x v="1"/>
    <s v="да "/>
    <s v="да"/>
    <s v="копия"/>
    <n v="4"/>
    <m/>
    <m/>
    <m/>
    <x v="0"/>
    <x v="99"/>
    <x v="215"/>
    <x v="0"/>
    <n v="7.68"/>
    <x v="1"/>
    <x v="0"/>
    <x v="1"/>
    <s v="несовер."/>
    <x v="73"/>
  </r>
  <r>
    <n v="276"/>
    <d v="2018-07-16T00:00:00"/>
    <x v="273"/>
    <x v="0"/>
    <x v="2"/>
    <x v="2"/>
    <x v="2"/>
    <x v="275"/>
    <s v="276/18-ОКДД/3"/>
    <x v="0"/>
    <s v="да"/>
    <x v="0"/>
    <d v="2001-05-26T00:00:00"/>
    <x v="0"/>
    <m/>
    <x v="41"/>
    <m/>
    <m/>
    <m/>
    <s v="впервые"/>
    <x v="1"/>
    <m/>
    <n v="2017"/>
    <s v="англ.яз."/>
    <s v="нет"/>
    <s v="нет"/>
    <m/>
    <x v="1"/>
    <s v="да "/>
    <s v="да"/>
    <s v="копия"/>
    <n v="4"/>
    <m/>
    <m/>
    <m/>
    <x v="0"/>
    <x v="97"/>
    <x v="239"/>
    <x v="0"/>
    <n v="7.62"/>
    <x v="1"/>
    <x v="0"/>
    <x v="2"/>
    <s v="соверш."/>
    <x v="81"/>
  </r>
  <r>
    <n v="277"/>
    <d v="2018-07-30T00:00:00"/>
    <x v="274"/>
    <x v="0"/>
    <x v="5"/>
    <x v="6"/>
    <x v="0"/>
    <x v="276"/>
    <s v="277/18-АДТиК/1"/>
    <x v="0"/>
    <s v="да"/>
    <x v="0"/>
    <d v="1975-05-15T00:00:00"/>
    <x v="0"/>
    <m/>
    <x v="36"/>
    <m/>
    <m/>
    <m/>
    <s v="впервые"/>
    <x v="0"/>
    <m/>
    <n v="1992"/>
    <s v="нем.яз."/>
    <s v="нет"/>
    <s v="нет"/>
    <m/>
    <x v="2"/>
    <s v="да "/>
    <s v="нет"/>
    <s v="нет"/>
    <n v="4"/>
    <m/>
    <m/>
    <m/>
    <x v="0"/>
    <x v="0"/>
    <x v="0"/>
    <x v="0"/>
    <n v="7.5"/>
    <x v="1"/>
    <x v="0"/>
    <x v="19"/>
    <s v="соверш."/>
    <x v="8"/>
  </r>
  <r>
    <n v="277"/>
    <d v="2018-07-30T00:00:00"/>
    <x v="274"/>
    <x v="0"/>
    <x v="3"/>
    <x v="4"/>
    <x v="1"/>
    <x v="276"/>
    <s v="277/18-ТТ/2"/>
    <x v="0"/>
    <s v="да"/>
    <x v="0"/>
    <d v="1975-05-15T00:00:00"/>
    <x v="0"/>
    <m/>
    <x v="36"/>
    <m/>
    <m/>
    <m/>
    <s v="впервые"/>
    <x v="0"/>
    <m/>
    <n v="1992"/>
    <s v="нем.яз."/>
    <s v="нет"/>
    <s v="нет"/>
    <m/>
    <x v="2"/>
    <s v="да "/>
    <s v="нет"/>
    <s v="нет"/>
    <n v="4"/>
    <m/>
    <m/>
    <m/>
    <x v="0"/>
    <x v="0"/>
    <x v="0"/>
    <x v="0"/>
    <n v="7.5"/>
    <x v="1"/>
    <x v="0"/>
    <x v="19"/>
    <s v="соверш."/>
    <x v="9"/>
  </r>
  <r>
    <n v="278"/>
    <d v="2018-07-09T00:00:00"/>
    <x v="275"/>
    <x v="0"/>
    <x v="1"/>
    <x v="1"/>
    <x v="0"/>
    <x v="277"/>
    <s v="278/18-ХНП/1"/>
    <x v="0"/>
    <s v="нет"/>
    <x v="1"/>
    <d v="2002-01-18T00:00:00"/>
    <x v="0"/>
    <m/>
    <x v="29"/>
    <m/>
    <m/>
    <m/>
    <s v="впервые"/>
    <x v="1"/>
    <m/>
    <n v="2018"/>
    <s v="англ.яз."/>
    <s v="нет"/>
    <s v="нет"/>
    <m/>
    <x v="1"/>
    <s v="да "/>
    <s v="да"/>
    <s v="нет"/>
    <n v="4"/>
    <m/>
    <m/>
    <m/>
    <x v="0"/>
    <x v="88"/>
    <x v="163"/>
    <x v="0"/>
    <n v="7.7"/>
    <x v="1"/>
    <x v="0"/>
    <x v="1"/>
    <s v="несовер."/>
    <x v="93"/>
  </r>
  <r>
    <n v="279"/>
    <d v="2018-07-04T00:00:00"/>
    <x v="276"/>
    <x v="2"/>
    <x v="8"/>
    <x v="12"/>
    <x v="0"/>
    <x v="278"/>
    <s v="279/18-ХТ/1"/>
    <x v="0"/>
    <s v="нет"/>
    <x v="0"/>
    <d v="2002-07-07T00:00:00"/>
    <x v="0"/>
    <m/>
    <x v="18"/>
    <m/>
    <m/>
    <m/>
    <s v="впервые"/>
    <x v="1"/>
    <m/>
    <n v="2018"/>
    <s v="англ.яз."/>
    <s v="нет"/>
    <s v="нет"/>
    <m/>
    <x v="1"/>
    <s v="да "/>
    <s v="да"/>
    <s v="копия"/>
    <n v="4"/>
    <m/>
    <m/>
    <m/>
    <x v="0"/>
    <x v="85"/>
    <x v="245"/>
    <x v="9"/>
    <n v="7.42"/>
    <x v="1"/>
    <x v="0"/>
    <x v="1"/>
    <s v="несовер."/>
    <x v="85"/>
  </r>
  <r>
    <n v="280"/>
    <d v="2018-07-09T00:00:00"/>
    <x v="277"/>
    <x v="0"/>
    <x v="5"/>
    <x v="6"/>
    <x v="0"/>
    <x v="279"/>
    <s v="280/18-АДТиК/1"/>
    <x v="0"/>
    <s v="нет"/>
    <x v="1"/>
    <d v="2002-07-18T00:00:00"/>
    <x v="0"/>
    <m/>
    <x v="7"/>
    <m/>
    <m/>
    <m/>
    <s v="впервые"/>
    <x v="1"/>
    <m/>
    <n v="2018"/>
    <s v="англ.яз."/>
    <s v="нет"/>
    <s v="нет"/>
    <m/>
    <x v="2"/>
    <s v="да "/>
    <s v="нет"/>
    <s v="оригинал"/>
    <n v="4"/>
    <m/>
    <m/>
    <m/>
    <x v="0"/>
    <x v="82"/>
    <x v="234"/>
    <x v="0"/>
    <n v="7.55"/>
    <x v="1"/>
    <x v="0"/>
    <x v="1"/>
    <s v="несовер."/>
    <x v="8"/>
  </r>
  <r>
    <n v="280"/>
    <d v="2018-07-30T00:00:00"/>
    <x v="277"/>
    <x v="0"/>
    <x v="3"/>
    <x v="4"/>
    <x v="1"/>
    <x v="279"/>
    <s v="280/18-ТТ/2"/>
    <x v="0"/>
    <s v="да"/>
    <x v="0"/>
    <d v="1977-03-21T00:00:00"/>
    <x v="0"/>
    <m/>
    <x v="15"/>
    <m/>
    <m/>
    <m/>
    <s v="впервые"/>
    <x v="1"/>
    <m/>
    <n v="1992"/>
    <s v="нем.яз."/>
    <s v="нет"/>
    <s v="нет"/>
    <m/>
    <x v="2"/>
    <s v="да "/>
    <s v="нет"/>
    <s v="нет"/>
    <n v="4"/>
    <m/>
    <m/>
    <m/>
    <x v="0"/>
    <x v="72"/>
    <x v="253"/>
    <x v="5"/>
    <n v="6.88"/>
    <x v="1"/>
    <x v="0"/>
    <x v="17"/>
    <s v="соверш."/>
    <x v="9"/>
  </r>
  <r>
    <n v="280"/>
    <d v="2018-07-09T00:00:00"/>
    <x v="277"/>
    <x v="0"/>
    <x v="2"/>
    <x v="2"/>
    <x v="2"/>
    <x v="279"/>
    <s v="280/18-ОКДД/3"/>
    <x v="0"/>
    <s v="да"/>
    <x v="0"/>
    <d v="2002-03-15T00:00:00"/>
    <x v="0"/>
    <m/>
    <x v="10"/>
    <m/>
    <m/>
    <m/>
    <s v="впервые"/>
    <x v="1"/>
    <m/>
    <n v="2018"/>
    <s v="англ.яз."/>
    <s v="нет"/>
    <s v="нет"/>
    <m/>
    <x v="1"/>
    <s v="да "/>
    <s v="да"/>
    <s v="нет"/>
    <n v="4"/>
    <m/>
    <m/>
    <m/>
    <x v="0"/>
    <x v="23"/>
    <x v="146"/>
    <x v="5"/>
    <n v="7.5"/>
    <x v="1"/>
    <x v="0"/>
    <x v="1"/>
    <s v="несовер."/>
    <x v="81"/>
  </r>
  <r>
    <n v="281"/>
    <d v="2018-07-16T00:00:00"/>
    <x v="278"/>
    <x v="0"/>
    <x v="3"/>
    <x v="11"/>
    <x v="0"/>
    <x v="280"/>
    <s v="281/18-ХТ нар./1"/>
    <x v="0"/>
    <s v="да"/>
    <x v="0"/>
    <d v="2001-05-26T00:00:00"/>
    <x v="0"/>
    <m/>
    <x v="41"/>
    <m/>
    <m/>
    <m/>
    <s v="впервые"/>
    <x v="1"/>
    <m/>
    <n v="2017"/>
    <s v="англ.яз."/>
    <s v="нет"/>
    <s v="нет"/>
    <m/>
    <x v="1"/>
    <s v="да "/>
    <s v="да"/>
    <s v="копия"/>
    <n v="4"/>
    <m/>
    <m/>
    <m/>
    <x v="0"/>
    <x v="97"/>
    <x v="239"/>
    <x v="0"/>
    <n v="7.62"/>
    <x v="1"/>
    <x v="0"/>
    <x v="2"/>
    <s v="соверш."/>
    <x v="80"/>
  </r>
  <r>
    <n v="281"/>
    <d v="2018-07-10T00:00:00"/>
    <x v="278"/>
    <x v="0"/>
    <x v="3"/>
    <x v="9"/>
    <x v="1"/>
    <x v="280"/>
    <s v="281/18-ХТ эстр./2"/>
    <x v="0"/>
    <s v="нет"/>
    <x v="0"/>
    <d v="1996-06-03T00:00:00"/>
    <x v="0"/>
    <m/>
    <x v="0"/>
    <m/>
    <m/>
    <m/>
    <s v="впервые"/>
    <x v="1"/>
    <m/>
    <n v="2016"/>
    <s v="англ.яз."/>
    <s v="нет"/>
    <s v="нет"/>
    <m/>
    <x v="1"/>
    <s v="да "/>
    <s v="да"/>
    <s v="копия"/>
    <n v="4"/>
    <m/>
    <m/>
    <m/>
    <x v="0"/>
    <x v="63"/>
    <x v="248"/>
    <x v="0"/>
    <n v="7.66"/>
    <x v="1"/>
    <x v="0"/>
    <x v="21"/>
    <s v="соверш."/>
    <x v="91"/>
  </r>
  <r>
    <n v="281"/>
    <d v="2018-07-02T00:00:00"/>
    <x v="278"/>
    <x v="0"/>
    <x v="3"/>
    <x v="13"/>
    <x v="2"/>
    <x v="280"/>
    <s v="281/18-ХТ бал./3"/>
    <x v="0"/>
    <s v="нет"/>
    <x v="0"/>
    <d v="2002-07-18T00:00:00"/>
    <x v="0"/>
    <m/>
    <x v="48"/>
    <m/>
    <m/>
    <m/>
    <s v="впервые"/>
    <x v="1"/>
    <m/>
    <n v="2018"/>
    <s v="англ.яз."/>
    <s v="нет"/>
    <s v="нет"/>
    <m/>
    <x v="2"/>
    <s v="да "/>
    <s v="нет"/>
    <s v="оригинал"/>
    <n v="6"/>
    <m/>
    <m/>
    <m/>
    <x v="0"/>
    <x v="80"/>
    <x v="237"/>
    <x v="9"/>
    <n v="7.49"/>
    <x v="1"/>
    <x v="0"/>
    <x v="1"/>
    <s v="несовер."/>
    <x v="94"/>
  </r>
  <r>
    <n v="282"/>
    <d v="2018-07-09T00:00:00"/>
    <x v="279"/>
    <x v="1"/>
    <x v="2"/>
    <x v="2"/>
    <x v="0"/>
    <x v="281"/>
    <s v="282/18-ОКДД/1"/>
    <x v="0"/>
    <s v="нет"/>
    <x v="0"/>
    <d v="2002-08-11T00:00:00"/>
    <x v="0"/>
    <m/>
    <x v="7"/>
    <m/>
    <m/>
    <m/>
    <s v="впервые"/>
    <x v="1"/>
    <m/>
    <n v="2018"/>
    <s v="англ.яз."/>
    <s v="нет"/>
    <s v="нет"/>
    <m/>
    <x v="1"/>
    <s v="да "/>
    <s v="да"/>
    <s v="оригинал"/>
    <n v="4"/>
    <m/>
    <m/>
    <m/>
    <x v="0"/>
    <x v="80"/>
    <x v="237"/>
    <x v="0"/>
    <n v="7.83"/>
    <x v="1"/>
    <x v="0"/>
    <x v="1"/>
    <s v="несовер."/>
    <x v="2"/>
  </r>
  <r>
    <n v="283"/>
    <d v="2018-07-09T00:00:00"/>
    <x v="280"/>
    <x v="0"/>
    <x v="0"/>
    <x v="7"/>
    <x v="0"/>
    <x v="282"/>
    <s v="283/18-ИЭО/1"/>
    <x v="0"/>
    <s v="нет"/>
    <x v="1"/>
    <d v="2002-07-18T00:00:00"/>
    <x v="0"/>
    <m/>
    <x v="7"/>
    <m/>
    <m/>
    <m/>
    <s v="впервые"/>
    <x v="1"/>
    <m/>
    <n v="2018"/>
    <s v="англ.яз."/>
    <s v="нет"/>
    <s v="нет"/>
    <m/>
    <x v="2"/>
    <s v="да "/>
    <s v="нет"/>
    <s v="оригинал"/>
    <n v="4"/>
    <m/>
    <m/>
    <m/>
    <x v="0"/>
    <x v="82"/>
    <x v="234"/>
    <x v="0"/>
    <n v="7.55"/>
    <x v="0"/>
    <x v="1"/>
    <x v="1"/>
    <s v="несовер."/>
    <x v="12"/>
  </r>
  <r>
    <n v="283"/>
    <d v="2018-06-29T00:00:00"/>
    <x v="280"/>
    <x v="0"/>
    <x v="4"/>
    <x v="5"/>
    <x v="1"/>
    <x v="282"/>
    <s v="283/18-НИНР/2"/>
    <x v="0"/>
    <s v="нет"/>
    <x v="0"/>
    <d v="2001-12-28T00:00:00"/>
    <x v="0"/>
    <m/>
    <x v="7"/>
    <m/>
    <m/>
    <m/>
    <s v="впервые"/>
    <x v="1"/>
    <m/>
    <n v="2018"/>
    <s v="англ.яз."/>
    <s v="да"/>
    <s v="да"/>
    <m/>
    <x v="1"/>
    <s v="да "/>
    <s v="нет"/>
    <s v="оригинал"/>
    <n v="4"/>
    <m/>
    <m/>
    <m/>
    <x v="0"/>
    <x v="53"/>
    <x v="254"/>
    <x v="10"/>
    <n v="7.48"/>
    <x v="1"/>
    <x v="0"/>
    <x v="2"/>
    <s v="соверш."/>
    <x v="95"/>
  </r>
  <r>
    <n v="284"/>
    <d v="2018-07-09T00:00:00"/>
    <x v="281"/>
    <x v="0"/>
    <x v="3"/>
    <x v="11"/>
    <x v="0"/>
    <x v="283"/>
    <s v="284/18-ХТ нар./1"/>
    <x v="0"/>
    <s v="да"/>
    <x v="0"/>
    <d v="2002-03-15T00:00:00"/>
    <x v="0"/>
    <m/>
    <x v="10"/>
    <m/>
    <m/>
    <m/>
    <s v="впервые"/>
    <x v="1"/>
    <m/>
    <n v="2018"/>
    <s v="англ.яз."/>
    <s v="нет"/>
    <s v="нет"/>
    <m/>
    <x v="1"/>
    <s v="да "/>
    <s v="да"/>
    <s v="нет"/>
    <n v="4"/>
    <m/>
    <m/>
    <m/>
    <x v="0"/>
    <x v="23"/>
    <x v="146"/>
    <x v="9"/>
    <n v="7.66"/>
    <x v="1"/>
    <x v="0"/>
    <x v="1"/>
    <s v="несовер."/>
    <x v="80"/>
  </r>
  <r>
    <n v="285"/>
    <d v="2018-08-01T00:00:00"/>
    <x v="282"/>
    <x v="0"/>
    <x v="0"/>
    <x v="0"/>
    <x v="0"/>
    <x v="284"/>
    <s v="285/18-ЭП/1"/>
    <x v="0"/>
    <s v="да"/>
    <x v="1"/>
    <d v="1998-10-23T00:00:00"/>
    <x v="0"/>
    <m/>
    <x v="5"/>
    <m/>
    <m/>
    <m/>
    <s v="впервые"/>
    <x v="0"/>
    <m/>
    <n v="2017"/>
    <s v="нем.яз."/>
    <s v="нет"/>
    <s v="нет"/>
    <m/>
    <x v="2"/>
    <s v="да "/>
    <s v="нет"/>
    <s v="нет"/>
    <n v="2"/>
    <m/>
    <m/>
    <m/>
    <x v="0"/>
    <x v="49"/>
    <x v="255"/>
    <x v="7"/>
    <n v="7.92"/>
    <x v="1"/>
    <x v="0"/>
    <x v="20"/>
    <s v="соверш."/>
    <x v="13"/>
  </r>
  <r>
    <n v="285"/>
    <d v="2018-07-20T00:00:00"/>
    <x v="282"/>
    <x v="0"/>
    <x v="2"/>
    <x v="3"/>
    <x v="1"/>
    <x v="284"/>
    <s v="285/18-ОиПКММиТП/2"/>
    <x v="0"/>
    <s v="нет"/>
    <x v="0"/>
    <d v="2000-05-16T00:00:00"/>
    <x v="0"/>
    <m/>
    <x v="7"/>
    <m/>
    <m/>
    <m/>
    <s v="впервые"/>
    <x v="0"/>
    <m/>
    <n v="2018"/>
    <s v="англ.яз."/>
    <s v="нет"/>
    <s v="нет"/>
    <m/>
    <x v="1"/>
    <s v="да "/>
    <s v="да"/>
    <s v="копия"/>
    <n v="6"/>
    <m/>
    <m/>
    <m/>
    <x v="0"/>
    <x v="95"/>
    <x v="208"/>
    <x v="2"/>
    <n v="8.14"/>
    <x v="1"/>
    <x v="0"/>
    <x v="3"/>
    <s v="соверш."/>
    <x v="63"/>
  </r>
  <r>
    <n v="286"/>
    <d v="2018-08-01T00:00:00"/>
    <x v="283"/>
    <x v="0"/>
    <x v="2"/>
    <x v="2"/>
    <x v="0"/>
    <x v="285"/>
    <s v="286/18-ОКДД/1"/>
    <x v="0"/>
    <s v="нет"/>
    <x v="0"/>
    <d v="1986-08-02T00:00:00"/>
    <x v="0"/>
    <m/>
    <x v="7"/>
    <m/>
    <m/>
    <m/>
    <s v="впервые"/>
    <x v="0"/>
    <m/>
    <n v="2008"/>
    <s v="англ.яз."/>
    <s v="нет"/>
    <s v="нет"/>
    <m/>
    <x v="2"/>
    <s v="да "/>
    <s v="да"/>
    <s v="нет"/>
    <n v="4"/>
    <m/>
    <m/>
    <m/>
    <x v="0"/>
    <x v="109"/>
    <x v="256"/>
    <x v="3"/>
    <n v="6.5299999999999994"/>
    <x v="1"/>
    <x v="0"/>
    <x v="28"/>
    <s v="соверш."/>
    <x v="5"/>
  </r>
  <r>
    <n v="286"/>
    <d v="2018-07-09T00:00:00"/>
    <x v="283"/>
    <x v="0"/>
    <x v="2"/>
    <x v="3"/>
    <x v="1"/>
    <x v="285"/>
    <s v="286/18-ОиПКММиТП/2"/>
    <x v="0"/>
    <s v="да"/>
    <x v="0"/>
    <d v="2003-04-25T00:00:00"/>
    <x v="0"/>
    <m/>
    <x v="5"/>
    <m/>
    <m/>
    <m/>
    <s v="впервые"/>
    <x v="1"/>
    <m/>
    <n v="2018"/>
    <s v="франц.яз."/>
    <s v="нет"/>
    <s v="нет"/>
    <m/>
    <x v="1"/>
    <s v="да "/>
    <s v="да"/>
    <s v="копия"/>
    <n v="4"/>
    <m/>
    <m/>
    <m/>
    <x v="0"/>
    <x v="57"/>
    <x v="231"/>
    <x v="0"/>
    <n v="7.4399999999999995"/>
    <x v="1"/>
    <x v="0"/>
    <x v="10"/>
    <s v="несовер."/>
    <x v="63"/>
  </r>
  <r>
    <n v="287"/>
    <d v="2018-07-09T00:00:00"/>
    <x v="284"/>
    <x v="0"/>
    <x v="7"/>
    <x v="10"/>
    <x v="0"/>
    <x v="286"/>
    <s v="287/18-ТДЖ/1"/>
    <x v="0"/>
    <s v="да"/>
    <x v="0"/>
    <d v="2002-03-15T00:00:00"/>
    <x v="0"/>
    <m/>
    <x v="10"/>
    <m/>
    <m/>
    <m/>
    <s v="впервые"/>
    <x v="1"/>
    <m/>
    <n v="2018"/>
    <s v="англ.яз."/>
    <s v="нет"/>
    <s v="нет"/>
    <m/>
    <x v="1"/>
    <s v="да "/>
    <s v="да"/>
    <s v="нет"/>
    <n v="4"/>
    <m/>
    <m/>
    <m/>
    <x v="0"/>
    <x v="23"/>
    <x v="146"/>
    <x v="5"/>
    <n v="7.5"/>
    <x v="1"/>
    <x v="0"/>
    <x v="1"/>
    <s v="несовер."/>
    <x v="24"/>
  </r>
  <r>
    <n v="287"/>
    <d v="2018-07-09T00:00:00"/>
    <x v="284"/>
    <x v="0"/>
    <x v="6"/>
    <x v="8"/>
    <x v="1"/>
    <x v="286"/>
    <s v="287/18-ХОД/2"/>
    <x v="0"/>
    <s v="нет"/>
    <x v="0"/>
    <d v="2002-08-11T00:00:00"/>
    <x v="0"/>
    <m/>
    <x v="7"/>
    <m/>
    <m/>
    <m/>
    <s v="впервые"/>
    <x v="1"/>
    <m/>
    <n v="2018"/>
    <s v="англ.яз."/>
    <s v="нет"/>
    <s v="нет"/>
    <m/>
    <x v="1"/>
    <s v="да "/>
    <s v="да"/>
    <s v="оригинал"/>
    <n v="4"/>
    <m/>
    <m/>
    <m/>
    <x v="0"/>
    <x v="80"/>
    <x v="237"/>
    <x v="0"/>
    <n v="7.83"/>
    <x v="1"/>
    <x v="0"/>
    <x v="1"/>
    <s v="несовер."/>
    <x v="75"/>
  </r>
  <r>
    <n v="288"/>
    <d v="2018-07-10T00:00:00"/>
    <x v="285"/>
    <x v="0"/>
    <x v="3"/>
    <x v="4"/>
    <x v="0"/>
    <x v="287"/>
    <s v="288/18-ТТ/1"/>
    <x v="0"/>
    <s v="да"/>
    <x v="0"/>
    <d v="2002-10-15T00:00:00"/>
    <x v="0"/>
    <m/>
    <x v="41"/>
    <m/>
    <m/>
    <m/>
    <s v="впервые"/>
    <x v="1"/>
    <m/>
    <n v="2018"/>
    <s v="англ.яз."/>
    <s v="нет"/>
    <s v="да"/>
    <m/>
    <x v="1"/>
    <s v="да "/>
    <s v="да"/>
    <s v="нет"/>
    <n v="6"/>
    <m/>
    <m/>
    <m/>
    <x v="0"/>
    <x v="63"/>
    <x v="248"/>
    <x v="10"/>
    <n v="6.99"/>
    <x v="1"/>
    <x v="0"/>
    <x v="1"/>
    <s v="несовер."/>
    <x v="77"/>
  </r>
  <r>
    <n v="289"/>
    <d v="2018-07-31T00:00:00"/>
    <x v="286"/>
    <x v="0"/>
    <x v="5"/>
    <x v="6"/>
    <x v="0"/>
    <x v="288"/>
    <s v="289/18-АДТиК/1"/>
    <x v="0"/>
    <s v="да"/>
    <x v="1"/>
    <d v="1998-05-22T00:00:00"/>
    <x v="0"/>
    <m/>
    <x v="46"/>
    <m/>
    <m/>
    <m/>
    <s v="впервые"/>
    <x v="1"/>
    <m/>
    <n v="2014"/>
    <s v="англ.яз."/>
    <s v="нет"/>
    <s v="нет"/>
    <m/>
    <x v="1"/>
    <s v="да "/>
    <s v="да"/>
    <s v="нет"/>
    <n v="4"/>
    <m/>
    <m/>
    <m/>
    <x v="0"/>
    <x v="23"/>
    <x v="146"/>
    <x v="9"/>
    <n v="7.66"/>
    <x v="1"/>
    <x v="0"/>
    <x v="20"/>
    <s v="соверш."/>
    <x v="46"/>
  </r>
  <r>
    <n v="289"/>
    <d v="2018-07-02T00:00:00"/>
    <x v="286"/>
    <x v="0"/>
    <x v="3"/>
    <x v="4"/>
    <x v="1"/>
    <x v="288"/>
    <s v="289/18-ТТ/2"/>
    <x v="0"/>
    <s v="нет"/>
    <x v="0"/>
    <d v="2002-07-18T00:00:00"/>
    <x v="0"/>
    <m/>
    <x v="48"/>
    <m/>
    <m/>
    <m/>
    <s v="впервые"/>
    <x v="1"/>
    <m/>
    <n v="2018"/>
    <s v="англ.яз."/>
    <s v="нет"/>
    <s v="нет"/>
    <m/>
    <x v="2"/>
    <s v="да "/>
    <s v="нет"/>
    <s v="оригинал"/>
    <n v="6"/>
    <m/>
    <m/>
    <m/>
    <x v="0"/>
    <x v="80"/>
    <x v="237"/>
    <x v="9"/>
    <n v="7.49"/>
    <x v="0"/>
    <x v="1"/>
    <x v="1"/>
    <s v="несовер."/>
    <x v="9"/>
  </r>
  <r>
    <n v="290"/>
    <d v="2018-07-25T00:00:00"/>
    <x v="287"/>
    <x v="0"/>
    <x v="2"/>
    <x v="2"/>
    <x v="0"/>
    <x v="289"/>
    <s v="290/18-ОКДД/1"/>
    <x v="0"/>
    <s v="нет"/>
    <x v="0"/>
    <d v="2001-11-26T00:00:00"/>
    <x v="0"/>
    <m/>
    <x v="7"/>
    <m/>
    <m/>
    <m/>
    <s v="впервые"/>
    <x v="1"/>
    <m/>
    <n v="2018"/>
    <s v="англ.яз."/>
    <s v="нет"/>
    <s v="нет"/>
    <m/>
    <x v="2"/>
    <s v="да "/>
    <s v="нет"/>
    <s v="оригинал"/>
    <n v="4"/>
    <m/>
    <m/>
    <m/>
    <x v="0"/>
    <x v="31"/>
    <x v="257"/>
    <x v="5"/>
    <n v="7.4"/>
    <x v="1"/>
    <x v="0"/>
    <x v="2"/>
    <s v="соверш."/>
    <x v="5"/>
  </r>
  <r>
    <n v="290"/>
    <d v="2018-08-03T00:00:00"/>
    <x v="287"/>
    <x v="0"/>
    <x v="2"/>
    <x v="3"/>
    <x v="0"/>
    <x v="289"/>
    <s v="290/18-ОиПКММиТП/1"/>
    <x v="0"/>
    <s v="нет"/>
    <x v="0"/>
    <d v="2000-09-08T00:00:00"/>
    <x v="0"/>
    <m/>
    <x v="30"/>
    <m/>
    <m/>
    <m/>
    <s v="впервые"/>
    <x v="0"/>
    <m/>
    <n v="2018"/>
    <s v="англ.яз."/>
    <s v="нет"/>
    <s v="нет"/>
    <m/>
    <x v="2"/>
    <s v="да "/>
    <s v="нет"/>
    <s v="нет"/>
    <n v="4"/>
    <m/>
    <m/>
    <m/>
    <x v="0"/>
    <x v="110"/>
    <x v="258"/>
    <x v="7"/>
    <n v="8.93"/>
    <x v="1"/>
    <x v="0"/>
    <x v="3"/>
    <s v="соверш."/>
    <x v="10"/>
  </r>
  <r>
    <n v="291"/>
    <d v="2018-08-06T00:00:00"/>
    <x v="288"/>
    <x v="0"/>
    <x v="3"/>
    <x v="11"/>
    <x v="0"/>
    <x v="290"/>
    <s v="291/18-ХТ нар./1"/>
    <x v="0"/>
    <s v="да"/>
    <x v="1"/>
    <d v="1992-04-09T00:00:00"/>
    <x v="0"/>
    <m/>
    <x v="49"/>
    <m/>
    <m/>
    <m/>
    <s v="впервые"/>
    <x v="0"/>
    <m/>
    <n v="2011"/>
    <s v="англ.яз."/>
    <s v="нет"/>
    <s v="нет"/>
    <m/>
    <x v="2"/>
    <s v="да "/>
    <s v="нет"/>
    <s v="нет"/>
    <s v="-"/>
    <m/>
    <m/>
    <m/>
    <x v="0"/>
    <x v="111"/>
    <x v="259"/>
    <x v="5"/>
    <n v="7.41"/>
    <x v="1"/>
    <x v="0"/>
    <x v="15"/>
    <s v="соверш."/>
    <x v="64"/>
  </r>
  <r>
    <n v="291"/>
    <d v="2018-08-06T00:00:00"/>
    <x v="288"/>
    <x v="0"/>
    <x v="3"/>
    <x v="9"/>
    <x v="1"/>
    <x v="290"/>
    <s v="291/18-ХТ эстр./2"/>
    <x v="0"/>
    <s v="нет"/>
    <x v="0"/>
    <d v="1989-01-06T00:00:00"/>
    <x v="0"/>
    <m/>
    <x v="7"/>
    <m/>
    <m/>
    <m/>
    <s v="впервые"/>
    <x v="1"/>
    <m/>
    <n v="2007"/>
    <s v="англ.яз."/>
    <s v="нет"/>
    <s v="нет"/>
    <m/>
    <x v="2"/>
    <s v="да "/>
    <s v="нет"/>
    <s v="нет"/>
    <n v="4"/>
    <m/>
    <m/>
    <m/>
    <x v="0"/>
    <x v="1"/>
    <x v="1"/>
    <x v="1"/>
    <n v="10"/>
    <x v="1"/>
    <x v="0"/>
    <x v="31"/>
    <s v="соверш."/>
    <x v="31"/>
  </r>
  <r>
    <n v="291"/>
    <d v="2018-08-06T00:00:00"/>
    <x v="288"/>
    <x v="0"/>
    <x v="3"/>
    <x v="13"/>
    <x v="2"/>
    <x v="290"/>
    <s v="291/18-ХТ бал./3"/>
    <x v="0"/>
    <s v="нет"/>
    <x v="0"/>
    <d v="1989-01-06T00:00:00"/>
    <x v="0"/>
    <m/>
    <x v="7"/>
    <m/>
    <m/>
    <m/>
    <s v="впервые"/>
    <x v="1"/>
    <m/>
    <n v="2007"/>
    <s v="англ.яз."/>
    <s v="нет"/>
    <s v="нет"/>
    <m/>
    <x v="2"/>
    <s v="да "/>
    <s v="нет"/>
    <s v="нет"/>
    <n v="4"/>
    <m/>
    <m/>
    <m/>
    <x v="0"/>
    <x v="1"/>
    <x v="1"/>
    <x v="1"/>
    <n v="10"/>
    <x v="1"/>
    <x v="0"/>
    <x v="31"/>
    <s v="соверш."/>
    <x v="94"/>
  </r>
  <r>
    <n v="292"/>
    <d v="2018-08-07T00:00:00"/>
    <x v="289"/>
    <x v="0"/>
    <x v="0"/>
    <x v="7"/>
    <x v="0"/>
    <x v="291"/>
    <s v="292/18-ИЭО/1"/>
    <x v="0"/>
    <s v="да"/>
    <x v="0"/>
    <d v="1973-03-16T00:00:00"/>
    <x v="0"/>
    <m/>
    <x v="7"/>
    <m/>
    <m/>
    <m/>
    <s v="впервые"/>
    <x v="0"/>
    <m/>
    <n v="1991"/>
    <s v="нем.яз."/>
    <s v="нет"/>
    <s v="нет"/>
    <m/>
    <x v="2"/>
    <s v="да "/>
    <s v="нет"/>
    <s v="нет"/>
    <n v="4"/>
    <m/>
    <m/>
    <m/>
    <x v="0"/>
    <x v="112"/>
    <x v="260"/>
    <x v="7"/>
    <n v="9.120000000000001"/>
    <x v="1"/>
    <x v="0"/>
    <x v="23"/>
    <s v="соверш."/>
    <x v="12"/>
  </r>
  <r>
    <n v="293"/>
    <d v="2018-07-09T00:00:00"/>
    <x v="290"/>
    <x v="0"/>
    <x v="5"/>
    <x v="6"/>
    <x v="0"/>
    <x v="292"/>
    <s v="293/18-АДТиК/1"/>
    <x v="0"/>
    <s v="да"/>
    <x v="0"/>
    <d v="2003-04-24T00:00:00"/>
    <x v="0"/>
    <m/>
    <x v="5"/>
    <m/>
    <m/>
    <m/>
    <s v="впервые"/>
    <x v="1"/>
    <m/>
    <n v="2018"/>
    <s v="франц.яз."/>
    <s v="нет"/>
    <s v="нет"/>
    <m/>
    <x v="1"/>
    <s v="да "/>
    <s v="да"/>
    <s v="копия"/>
    <n v="4"/>
    <m/>
    <m/>
    <m/>
    <x v="0"/>
    <x v="57"/>
    <x v="231"/>
    <x v="12"/>
    <n v="7.1099999999999994"/>
    <x v="1"/>
    <x v="0"/>
    <x v="10"/>
    <s v="несовер."/>
    <x v="46"/>
  </r>
  <r>
    <n v="293"/>
    <d v="2018-07-20T00:00:00"/>
    <x v="290"/>
    <x v="0"/>
    <x v="2"/>
    <x v="2"/>
    <x v="1"/>
    <x v="292"/>
    <s v="293/18-ОКДД/2"/>
    <x v="0"/>
    <s v="нет"/>
    <x v="0"/>
    <d v="2003-02-14T00:00:00"/>
    <x v="0"/>
    <m/>
    <x v="7"/>
    <m/>
    <m/>
    <m/>
    <s v="впервые"/>
    <x v="1"/>
    <m/>
    <n v="2018"/>
    <s v="англ.яз."/>
    <s v="нет"/>
    <s v="да"/>
    <m/>
    <x v="2"/>
    <s v="да "/>
    <s v="нет"/>
    <s v="оригинал"/>
    <n v="4"/>
    <m/>
    <m/>
    <m/>
    <x v="0"/>
    <x v="23"/>
    <x v="146"/>
    <x v="12"/>
    <n v="7.67"/>
    <x v="1"/>
    <x v="0"/>
    <x v="10"/>
    <s v="несовер."/>
    <x v="11"/>
  </r>
  <r>
    <n v="293"/>
    <d v="2018-08-08T00:00:00"/>
    <x v="290"/>
    <x v="1"/>
    <x v="2"/>
    <x v="3"/>
    <x v="2"/>
    <x v="292"/>
    <s v="293/18-ОиПКММиТП/3"/>
    <x v="0"/>
    <s v="нет"/>
    <x v="0"/>
    <d v="1982-12-01T00:00:00"/>
    <x v="0"/>
    <m/>
    <x v="7"/>
    <m/>
    <m/>
    <m/>
    <s v="впервые"/>
    <x v="0"/>
    <m/>
    <n v="2000"/>
    <s v="нем.яз."/>
    <s v="нет"/>
    <s v="нет"/>
    <m/>
    <x v="2"/>
    <s v="да "/>
    <s v="нет"/>
    <s v="нет"/>
    <n v="5"/>
    <m/>
    <m/>
    <m/>
    <x v="0"/>
    <x v="68"/>
    <x v="261"/>
    <x v="5"/>
    <n v="7.02"/>
    <x v="1"/>
    <x v="0"/>
    <x v="29"/>
    <s v="соверш."/>
    <x v="40"/>
  </r>
  <r>
    <n v="294"/>
    <d v="2018-08-08T00:00:00"/>
    <x v="291"/>
    <x v="0"/>
    <x v="3"/>
    <x v="11"/>
    <x v="0"/>
    <x v="293"/>
    <s v="294/18-ХТ нар./1"/>
    <x v="0"/>
    <s v="нет"/>
    <x v="0"/>
    <d v="1998-06-09T00:00:00"/>
    <x v="0"/>
    <m/>
    <x v="3"/>
    <m/>
    <m/>
    <m/>
    <s v="впервые"/>
    <x v="1"/>
    <m/>
    <n v="2010"/>
    <s v="англ.яз."/>
    <s v="нет"/>
    <s v="нет"/>
    <m/>
    <x v="2"/>
    <s v="да "/>
    <s v="нет"/>
    <s v="нет"/>
    <n v="4"/>
    <m/>
    <m/>
    <m/>
    <x v="0"/>
    <x v="36"/>
    <x v="228"/>
    <x v="5"/>
    <n v="7.1099999999999994"/>
    <x v="1"/>
    <x v="0"/>
    <x v="20"/>
    <s v="соверш."/>
    <x v="64"/>
  </r>
  <r>
    <n v="295"/>
    <d v="2018-08-08T00:00:00"/>
    <x v="292"/>
    <x v="0"/>
    <x v="5"/>
    <x v="6"/>
    <x v="0"/>
    <x v="294"/>
    <s v="295/18-АДТиК/1"/>
    <x v="1"/>
    <s v="нет"/>
    <x v="0"/>
    <d v="1979-09-17T00:00:00"/>
    <x v="0"/>
    <m/>
    <x v="7"/>
    <m/>
    <m/>
    <m/>
    <s v="не впервые"/>
    <x v="1"/>
    <m/>
    <n v="1996"/>
    <s v="нем.яз."/>
    <s v="нет"/>
    <s v="нет"/>
    <m/>
    <x v="2"/>
    <s v="да "/>
    <s v="нет"/>
    <s v="нет"/>
    <n v="4"/>
    <m/>
    <m/>
    <m/>
    <x v="0"/>
    <x v="97"/>
    <x v="239"/>
    <x v="7"/>
    <n v="8.120000000000001"/>
    <x v="1"/>
    <x v="0"/>
    <x v="32"/>
    <s v="соверш."/>
    <x v="8"/>
  </r>
  <r>
    <n v="295"/>
    <d v="2018-07-05T00:00:00"/>
    <x v="292"/>
    <x v="0"/>
    <x v="3"/>
    <x v="4"/>
    <x v="1"/>
    <x v="294"/>
    <s v="295/18-ТТ/2"/>
    <x v="0"/>
    <s v="да"/>
    <x v="0"/>
    <d v="2001-12-19T00:00:00"/>
    <x v="0"/>
    <m/>
    <x v="31"/>
    <m/>
    <m/>
    <m/>
    <s v="впервые"/>
    <x v="1"/>
    <m/>
    <n v="2018"/>
    <s v="франц.яз."/>
    <s v="нет"/>
    <s v="нет"/>
    <m/>
    <x v="1"/>
    <s v="да "/>
    <s v="да"/>
    <s v="копия"/>
    <n v="6"/>
    <m/>
    <m/>
    <m/>
    <x v="0"/>
    <x v="113"/>
    <x v="262"/>
    <x v="0"/>
    <n v="7.2799999999999994"/>
    <x v="1"/>
    <x v="0"/>
    <x v="2"/>
    <s v="соверш."/>
    <x v="61"/>
  </r>
  <r>
    <n v="296"/>
    <d v="2018-07-05T00:00:00"/>
    <x v="293"/>
    <x v="0"/>
    <x v="3"/>
    <x v="11"/>
    <x v="0"/>
    <x v="295"/>
    <s v="296/18-ХТ нар./1"/>
    <x v="0"/>
    <s v="нет"/>
    <x v="0"/>
    <d v="2002-01-06T00:00:00"/>
    <x v="0"/>
    <m/>
    <x v="7"/>
    <m/>
    <m/>
    <m/>
    <s v="впервые"/>
    <x v="1"/>
    <m/>
    <n v="2018"/>
    <s v="англ.яз."/>
    <s v="нет"/>
    <s v="да"/>
    <m/>
    <x v="1"/>
    <s v="да "/>
    <s v="да"/>
    <s v="копия"/>
    <s v="-"/>
    <m/>
    <m/>
    <m/>
    <x v="0"/>
    <x v="31"/>
    <x v="257"/>
    <x v="9"/>
    <n v="7.5600000000000005"/>
    <x v="1"/>
    <x v="0"/>
    <x v="2"/>
    <s v="соверш."/>
    <x v="80"/>
  </r>
  <r>
    <n v="297"/>
    <d v="2018-07-02T00:00:00"/>
    <x v="294"/>
    <x v="0"/>
    <x v="5"/>
    <x v="6"/>
    <x v="1"/>
    <x v="296"/>
    <s v="297/18-АДТиК/2"/>
    <x v="0"/>
    <s v="нет"/>
    <x v="0"/>
    <d v="2002-08-17T00:00:00"/>
    <x v="0"/>
    <m/>
    <x v="7"/>
    <m/>
    <m/>
    <m/>
    <s v="впервые"/>
    <x v="1"/>
    <m/>
    <n v="2018"/>
    <s v="англ.яз."/>
    <s v="нет"/>
    <s v="нет"/>
    <m/>
    <x v="2"/>
    <s v="да "/>
    <s v="да"/>
    <s v="оригинал"/>
    <n v="4"/>
    <m/>
    <m/>
    <m/>
    <x v="0"/>
    <x v="39"/>
    <x v="126"/>
    <x v="10"/>
    <n v="7.44"/>
    <x v="1"/>
    <x v="0"/>
    <x v="1"/>
    <s v="несовер."/>
    <x v="45"/>
  </r>
  <r>
    <n v="297"/>
    <d v="2018-07-09T00:00:00"/>
    <x v="294"/>
    <x v="0"/>
    <x v="3"/>
    <x v="4"/>
    <x v="0"/>
    <x v="296"/>
    <s v="297/18-ТТ/1"/>
    <x v="0"/>
    <s v="нет"/>
    <x v="0"/>
    <d v="2002-05-06T00:00:00"/>
    <x v="0"/>
    <m/>
    <x v="32"/>
    <m/>
    <m/>
    <m/>
    <s v="впервые"/>
    <x v="1"/>
    <m/>
    <n v="2018"/>
    <s v="англ.яз."/>
    <s v="нет"/>
    <s v="нет"/>
    <m/>
    <x v="1"/>
    <s v="да "/>
    <s v="да"/>
    <s v="копия"/>
    <n v="4"/>
    <m/>
    <m/>
    <m/>
    <x v="0"/>
    <x v="0"/>
    <x v="0"/>
    <x v="0"/>
    <n v="7.5"/>
    <x v="1"/>
    <x v="0"/>
    <x v="1"/>
    <s v="несовер."/>
    <x v="77"/>
  </r>
  <r>
    <n v="297"/>
    <d v="2018-07-25T00:00:00"/>
    <x v="294"/>
    <x v="0"/>
    <x v="2"/>
    <x v="3"/>
    <x v="2"/>
    <x v="296"/>
    <s v="297/18-ОиПКММиТП/3"/>
    <x v="0"/>
    <s v="нет"/>
    <x v="0"/>
    <d v="2001-11-26T00:00:00"/>
    <x v="0"/>
    <m/>
    <x v="7"/>
    <m/>
    <m/>
    <m/>
    <s v="впервые"/>
    <x v="1"/>
    <m/>
    <n v="2018"/>
    <s v="англ.яз."/>
    <s v="нет"/>
    <s v="нет"/>
    <m/>
    <x v="2"/>
    <s v="да "/>
    <s v="нет"/>
    <s v="оригинал"/>
    <n v="4"/>
    <m/>
    <m/>
    <m/>
    <x v="0"/>
    <x v="31"/>
    <x v="257"/>
    <x v="5"/>
    <n v="7.4"/>
    <x v="0"/>
    <x v="1"/>
    <x v="2"/>
    <s v="соверш."/>
    <x v="40"/>
  </r>
  <r>
    <n v="298"/>
    <d v="2018-08-08T00:00:00"/>
    <x v="295"/>
    <x v="0"/>
    <x v="5"/>
    <x v="6"/>
    <x v="0"/>
    <x v="297"/>
    <s v="298/18-АДТиК/1"/>
    <x v="0"/>
    <s v="да"/>
    <x v="0"/>
    <d v="1984-07-12T00:00:00"/>
    <x v="0"/>
    <m/>
    <x v="41"/>
    <m/>
    <m/>
    <m/>
    <s v="впервые"/>
    <x v="0"/>
    <m/>
    <n v="2001"/>
    <s v="нем.яз."/>
    <s v="нет"/>
    <s v="нет"/>
    <m/>
    <x v="1"/>
    <s v="да "/>
    <s v="да"/>
    <s v="нет"/>
    <n v="2"/>
    <m/>
    <m/>
    <m/>
    <x v="0"/>
    <x v="14"/>
    <x v="93"/>
    <x v="7"/>
    <n v="8.85"/>
    <x v="1"/>
    <x v="0"/>
    <x v="11"/>
    <s v="соверш."/>
    <x v="46"/>
  </r>
  <r>
    <n v="298"/>
    <d v="2018-08-08T00:00:00"/>
    <x v="295"/>
    <x v="0"/>
    <x v="3"/>
    <x v="4"/>
    <x v="1"/>
    <x v="297"/>
    <s v="298/18-ТТ/2"/>
    <x v="0"/>
    <s v="да"/>
    <x v="0"/>
    <d v="1984-07-12T00:00:00"/>
    <x v="0"/>
    <m/>
    <x v="41"/>
    <m/>
    <m/>
    <m/>
    <s v="впервые"/>
    <x v="0"/>
    <m/>
    <n v="2001"/>
    <s v="нем.яз."/>
    <s v="нет"/>
    <s v="нет"/>
    <m/>
    <x v="1"/>
    <s v="да "/>
    <s v="да"/>
    <s v="нет"/>
    <n v="2"/>
    <m/>
    <m/>
    <m/>
    <x v="0"/>
    <x v="14"/>
    <x v="93"/>
    <x v="7"/>
    <n v="8.85"/>
    <x v="1"/>
    <x v="0"/>
    <x v="11"/>
    <s v="соверш."/>
    <x v="61"/>
  </r>
  <r>
    <n v="299"/>
    <d v="2018-07-12T00:00:00"/>
    <x v="296"/>
    <x v="0"/>
    <x v="6"/>
    <x v="8"/>
    <x v="0"/>
    <x v="298"/>
    <s v="299/18-ХОД/1"/>
    <x v="0"/>
    <s v="нет"/>
    <x v="0"/>
    <d v="2000-07-21T00:00:00"/>
    <x v="0"/>
    <m/>
    <x v="7"/>
    <m/>
    <m/>
    <m/>
    <s v="впервые"/>
    <x v="0"/>
    <m/>
    <n v="2018"/>
    <s v="англ.яз."/>
    <s v="нет"/>
    <s v="нет"/>
    <m/>
    <x v="1"/>
    <s v="да "/>
    <s v="да"/>
    <s v="нет"/>
    <n v="2"/>
    <m/>
    <m/>
    <m/>
    <x v="0"/>
    <x v="58"/>
    <x v="76"/>
    <x v="3"/>
    <n v="6.71"/>
    <x v="1"/>
    <x v="0"/>
    <x v="3"/>
    <s v="соверш."/>
    <x v="79"/>
  </r>
  <r>
    <n v="299"/>
    <d v="2018-07-12T00:00:00"/>
    <x v="296"/>
    <x v="0"/>
    <x v="7"/>
    <x v="10"/>
    <x v="1"/>
    <x v="298"/>
    <s v="299/18-ТДЖ/2"/>
    <x v="0"/>
    <s v="нет"/>
    <x v="0"/>
    <d v="2000-07-21T00:00:00"/>
    <x v="0"/>
    <m/>
    <x v="7"/>
    <m/>
    <m/>
    <m/>
    <s v="впервые"/>
    <x v="0"/>
    <m/>
    <n v="2018"/>
    <s v="англ.яз."/>
    <s v="нет"/>
    <s v="нет"/>
    <m/>
    <x v="1"/>
    <s v="да "/>
    <s v="да"/>
    <s v="нет"/>
    <n v="2"/>
    <m/>
    <m/>
    <m/>
    <x v="0"/>
    <x v="58"/>
    <x v="76"/>
    <x v="3"/>
    <n v="6.71"/>
    <x v="1"/>
    <x v="0"/>
    <x v="3"/>
    <s v="соверш."/>
    <x v="66"/>
  </r>
  <r>
    <n v="300"/>
    <d v="2018-08-08T00:00:00"/>
    <x v="297"/>
    <x v="0"/>
    <x v="5"/>
    <x v="6"/>
    <x v="0"/>
    <x v="299"/>
    <s v="300/18-АДТиК/1"/>
    <x v="0"/>
    <s v="нет"/>
    <x v="0"/>
    <d v="2000-11-25T00:00:00"/>
    <x v="0"/>
    <m/>
    <x v="7"/>
    <m/>
    <m/>
    <m/>
    <s v="впервые"/>
    <x v="0"/>
    <m/>
    <n v="2018"/>
    <s v="нем.яз."/>
    <s v="нет"/>
    <s v="нет"/>
    <m/>
    <x v="1"/>
    <s v="да "/>
    <s v="нет"/>
    <s v="оригинал"/>
    <n v="4"/>
    <m/>
    <m/>
    <m/>
    <x v="9"/>
    <x v="62"/>
    <x v="190"/>
    <x v="2"/>
    <n v="10.59"/>
    <x v="1"/>
    <x v="0"/>
    <x v="3"/>
    <s v="соверш."/>
    <x v="46"/>
  </r>
  <r>
    <n v="300"/>
    <d v="2018-08-09T00:00:00"/>
    <x v="297"/>
    <x v="0"/>
    <x v="3"/>
    <x v="4"/>
    <x v="3"/>
    <x v="299"/>
    <s v="300/18-ТТ/4"/>
    <x v="0"/>
    <s v="нет"/>
    <x v="1"/>
    <d v="2000-08-08T00:00:00"/>
    <x v="0"/>
    <m/>
    <x v="7"/>
    <m/>
    <m/>
    <m/>
    <s v="впервые"/>
    <x v="1"/>
    <m/>
    <n v="2016"/>
    <s v="англ.яз."/>
    <s v="нет"/>
    <s v="да"/>
    <m/>
    <x v="2"/>
    <s v="да "/>
    <s v="нет"/>
    <s v="оригинал"/>
    <n v="4"/>
    <m/>
    <m/>
    <m/>
    <x v="0"/>
    <x v="114"/>
    <x v="263"/>
    <x v="9"/>
    <n v="7.07"/>
    <x v="1"/>
    <x v="0"/>
    <x v="3"/>
    <s v="соверш."/>
    <x v="96"/>
  </r>
  <r>
    <n v="301"/>
    <d v="2018-06-29T00:00:00"/>
    <x v="298"/>
    <x v="1"/>
    <x v="2"/>
    <x v="2"/>
    <x v="0"/>
    <x v="300"/>
    <s v="301/18-ОКДД/1"/>
    <x v="0"/>
    <s v="да"/>
    <x v="0"/>
    <d v="2001-02-11T00:00:00"/>
    <x v="0"/>
    <m/>
    <x v="24"/>
    <m/>
    <m/>
    <m/>
    <s v="впервые"/>
    <x v="0"/>
    <m/>
    <n v="2018"/>
    <s v="англ.яз."/>
    <s v="нет"/>
    <s v="нет"/>
    <m/>
    <x v="1"/>
    <s v="да "/>
    <s v="да"/>
    <s v="копия"/>
    <n v="4"/>
    <m/>
    <m/>
    <m/>
    <x v="0"/>
    <x v="4"/>
    <x v="4"/>
    <x v="10"/>
    <n v="6.73"/>
    <x v="1"/>
    <x v="0"/>
    <x v="2"/>
    <s v="соверш."/>
    <x v="2"/>
  </r>
  <r>
    <n v="302"/>
    <d v="2018-07-11T00:00:00"/>
    <x v="299"/>
    <x v="0"/>
    <x v="3"/>
    <x v="4"/>
    <x v="0"/>
    <x v="301"/>
    <s v="302/18-ТТ/1"/>
    <x v="0"/>
    <s v="нет"/>
    <x v="0"/>
    <d v="2001-12-22T00:00:00"/>
    <x v="0"/>
    <m/>
    <x v="37"/>
    <m/>
    <m/>
    <m/>
    <s v="впервые"/>
    <x v="1"/>
    <m/>
    <n v="2018"/>
    <s v="англ.яз."/>
    <s v="нет"/>
    <s v="да"/>
    <m/>
    <x v="1"/>
    <s v="да "/>
    <s v="да"/>
    <s v="копия"/>
    <n v="4"/>
    <m/>
    <m/>
    <m/>
    <x v="0"/>
    <x v="115"/>
    <x v="264"/>
    <x v="3"/>
    <n v="6.35"/>
    <x v="1"/>
    <x v="0"/>
    <x v="2"/>
    <s v="соверш."/>
    <x v="77"/>
  </r>
  <r>
    <n v="303"/>
    <d v="2018-07-24T00:00:00"/>
    <x v="300"/>
    <x v="0"/>
    <x v="3"/>
    <x v="9"/>
    <x v="0"/>
    <x v="302"/>
    <s v="303/18-ХТ эстр./1"/>
    <x v="0"/>
    <s v="да"/>
    <x v="1"/>
    <d v="1998-05-19T00:00:00"/>
    <x v="1"/>
    <m/>
    <x v="2"/>
    <m/>
    <m/>
    <m/>
    <s v="впервые"/>
    <x v="0"/>
    <m/>
    <n v="2018"/>
    <s v="англ.яз."/>
    <s v="нет"/>
    <s v="нет"/>
    <m/>
    <x v="1"/>
    <s v="да "/>
    <s v="да"/>
    <s v="копия"/>
    <n v="4"/>
    <m/>
    <m/>
    <m/>
    <x v="0"/>
    <x v="79"/>
    <x v="185"/>
    <x v="9"/>
    <n v="6.93"/>
    <x v="1"/>
    <x v="0"/>
    <x v="20"/>
    <s v="соверш."/>
    <x v="25"/>
  </r>
  <r>
    <n v="303"/>
    <d v="2018-07-09T00:00:00"/>
    <x v="300"/>
    <x v="0"/>
    <x v="3"/>
    <x v="11"/>
    <x v="1"/>
    <x v="302"/>
    <s v="303/18-ХТ нар./2"/>
    <x v="0"/>
    <s v="да"/>
    <x v="0"/>
    <d v="2003-04-24T00:00:00"/>
    <x v="0"/>
    <m/>
    <x v="5"/>
    <m/>
    <m/>
    <m/>
    <s v="впервые"/>
    <x v="1"/>
    <m/>
    <n v="2018"/>
    <s v="франц.яз."/>
    <s v="нет"/>
    <s v="нет"/>
    <m/>
    <x v="1"/>
    <s v="да "/>
    <s v="да"/>
    <s v="копия"/>
    <n v="4"/>
    <m/>
    <m/>
    <m/>
    <x v="0"/>
    <x v="57"/>
    <x v="231"/>
    <x v="12"/>
    <n v="7.1099999999999994"/>
    <x v="1"/>
    <x v="0"/>
    <x v="10"/>
    <s v="несовер."/>
    <x v="90"/>
  </r>
  <r>
    <n v="304"/>
    <d v="2018-07-05T00:00:00"/>
    <x v="301"/>
    <x v="0"/>
    <x v="3"/>
    <x v="9"/>
    <x v="0"/>
    <x v="303"/>
    <s v="304/18-ХТ эстр./1"/>
    <x v="0"/>
    <s v="да"/>
    <x v="0"/>
    <d v="2001-12-19T00:00:00"/>
    <x v="0"/>
    <m/>
    <x v="31"/>
    <m/>
    <m/>
    <m/>
    <s v="впервые"/>
    <x v="1"/>
    <m/>
    <n v="2018"/>
    <s v="франц.яз."/>
    <s v="нет"/>
    <s v="нет"/>
    <m/>
    <x v="1"/>
    <s v="да "/>
    <s v="да"/>
    <s v="копия"/>
    <n v="6"/>
    <m/>
    <m/>
    <m/>
    <x v="0"/>
    <x v="113"/>
    <x v="262"/>
    <x v="0"/>
    <n v="7.2799999999999994"/>
    <x v="1"/>
    <x v="0"/>
    <x v="2"/>
    <s v="соверш."/>
    <x v="25"/>
  </r>
  <r>
    <n v="305"/>
    <d v="2018-08-03T00:00:00"/>
    <x v="302"/>
    <x v="0"/>
    <x v="0"/>
    <x v="0"/>
    <x v="0"/>
    <x v="304"/>
    <s v="305/18-ЭП/1"/>
    <x v="0"/>
    <s v="да"/>
    <x v="1"/>
    <d v="2000-10-02T00:00:00"/>
    <x v="1"/>
    <m/>
    <x v="2"/>
    <m/>
    <m/>
    <m/>
    <s v="впервые"/>
    <x v="1"/>
    <m/>
    <n v="2018"/>
    <s v="англ.яз."/>
    <s v="нет"/>
    <s v="нет"/>
    <m/>
    <x v="1"/>
    <s v="да "/>
    <s v="да"/>
    <s v="копия"/>
    <s v="-"/>
    <m/>
    <m/>
    <m/>
    <x v="0"/>
    <x v="89"/>
    <x v="194"/>
    <x v="10"/>
    <n v="6.66"/>
    <x v="1"/>
    <x v="0"/>
    <x v="3"/>
    <s v="соверш."/>
    <x v="52"/>
  </r>
  <r>
    <n v="306"/>
    <d v="2018-08-09T00:00:00"/>
    <x v="303"/>
    <x v="0"/>
    <x v="5"/>
    <x v="6"/>
    <x v="1"/>
    <x v="305"/>
    <s v="306/18-АДТиК/2"/>
    <x v="0"/>
    <s v="нет"/>
    <x v="1"/>
    <d v="2000-08-08T00:00:00"/>
    <x v="0"/>
    <m/>
    <x v="7"/>
    <m/>
    <m/>
    <m/>
    <s v="впервые"/>
    <x v="1"/>
    <m/>
    <n v="2016"/>
    <s v="англ.яз."/>
    <s v="нет"/>
    <s v="да"/>
    <m/>
    <x v="2"/>
    <s v="да "/>
    <s v="нет"/>
    <s v="оригинал"/>
    <n v="4"/>
    <m/>
    <m/>
    <m/>
    <x v="0"/>
    <x v="114"/>
    <x v="263"/>
    <x v="9"/>
    <n v="7.07"/>
    <x v="1"/>
    <x v="0"/>
    <x v="3"/>
    <s v="соверш."/>
    <x v="45"/>
  </r>
  <r>
    <n v="306"/>
    <d v="2018-08-09T00:00:00"/>
    <x v="303"/>
    <x v="0"/>
    <x v="3"/>
    <x v="4"/>
    <x v="0"/>
    <x v="305"/>
    <s v="306/18-ТТ/1"/>
    <x v="0"/>
    <s v="нет"/>
    <x v="1"/>
    <d v="1964-09-22T00:00:00"/>
    <x v="0"/>
    <m/>
    <x v="7"/>
    <m/>
    <m/>
    <m/>
    <s v="впервые"/>
    <x v="0"/>
    <m/>
    <n v="1982"/>
    <s v="англ.яз."/>
    <s v="нет"/>
    <s v="нет"/>
    <m/>
    <x v="2"/>
    <s v="да "/>
    <s v="нет"/>
    <s v="нет"/>
    <n v="4"/>
    <m/>
    <m/>
    <m/>
    <x v="0"/>
    <x v="96"/>
    <x v="232"/>
    <x v="0"/>
    <n v="7.75"/>
    <x v="1"/>
    <x v="0"/>
    <x v="33"/>
    <s v="соверш."/>
    <x v="42"/>
  </r>
  <r>
    <n v="307"/>
    <d v="2018-08-09T00:00:00"/>
    <x v="304"/>
    <x v="0"/>
    <x v="5"/>
    <x v="6"/>
    <x v="0"/>
    <x v="306"/>
    <s v="307/18-АДТиК/1"/>
    <x v="0"/>
    <s v="да"/>
    <x v="0"/>
    <d v="1982-02-13T00:00:00"/>
    <x v="0"/>
    <m/>
    <x v="27"/>
    <m/>
    <m/>
    <m/>
    <s v="впервые"/>
    <x v="0"/>
    <m/>
    <n v="2000"/>
    <s v="англ.яз."/>
    <s v="нет"/>
    <s v="нет"/>
    <m/>
    <x v="2"/>
    <s v="да "/>
    <s v="да"/>
    <s v="нет"/>
    <n v="4"/>
    <m/>
    <m/>
    <m/>
    <x v="0"/>
    <x v="40"/>
    <x v="196"/>
    <x v="7"/>
    <n v="8.5500000000000007"/>
    <x v="1"/>
    <x v="0"/>
    <x v="29"/>
    <s v="соверш."/>
    <x v="8"/>
  </r>
  <r>
    <n v="307"/>
    <d v="2018-07-02T00:00:00"/>
    <x v="304"/>
    <x v="0"/>
    <x v="3"/>
    <x v="4"/>
    <x v="1"/>
    <x v="306"/>
    <s v="307/18-ТТ/2"/>
    <x v="0"/>
    <s v="нет"/>
    <x v="1"/>
    <d v="2002-11-20T00:00:00"/>
    <x v="0"/>
    <m/>
    <x v="7"/>
    <m/>
    <m/>
    <m/>
    <s v="впервые"/>
    <x v="1"/>
    <m/>
    <n v="2018"/>
    <s v="англ.яз."/>
    <s v="нет"/>
    <s v="нет"/>
    <m/>
    <x v="1"/>
    <s v="да "/>
    <s v="да"/>
    <s v="копия"/>
    <n v="4"/>
    <m/>
    <m/>
    <m/>
    <x v="0"/>
    <x v="50"/>
    <x v="251"/>
    <x v="3"/>
    <n v="6.57"/>
    <x v="1"/>
    <x v="0"/>
    <x v="1"/>
    <s v="несовер."/>
    <x v="61"/>
  </r>
  <r>
    <n v="307"/>
    <d v="2018-07-24T00:00:00"/>
    <x v="304"/>
    <x v="0"/>
    <x v="2"/>
    <x v="2"/>
    <x v="2"/>
    <x v="306"/>
    <s v="307/18-ОКДД/3"/>
    <x v="0"/>
    <s v="да"/>
    <x v="1"/>
    <d v="1998-05-19T00:00:00"/>
    <x v="1"/>
    <m/>
    <x v="2"/>
    <m/>
    <m/>
    <m/>
    <s v="впервые"/>
    <x v="0"/>
    <m/>
    <n v="2018"/>
    <s v="англ.яз."/>
    <s v="нет"/>
    <s v="нет"/>
    <m/>
    <x v="1"/>
    <s v="да "/>
    <s v="да"/>
    <s v="копия"/>
    <n v="4"/>
    <m/>
    <m/>
    <m/>
    <x v="0"/>
    <x v="79"/>
    <x v="185"/>
    <x v="9"/>
    <n v="6.93"/>
    <x v="1"/>
    <x v="0"/>
    <x v="20"/>
    <s v="соверш."/>
    <x v="81"/>
  </r>
  <r>
    <n v="308"/>
    <d v="2018-07-27T00:00:00"/>
    <x v="305"/>
    <x v="0"/>
    <x v="3"/>
    <x v="13"/>
    <x v="0"/>
    <x v="307"/>
    <s v="308/18-ХТ бал./1"/>
    <x v="0"/>
    <s v="да"/>
    <x v="1"/>
    <d v="2002-07-06T00:00:00"/>
    <x v="0"/>
    <m/>
    <x v="27"/>
    <m/>
    <m/>
    <m/>
    <s v="впервые"/>
    <x v="1"/>
    <m/>
    <n v="2018"/>
    <s v="англ.яз."/>
    <s v="нет"/>
    <s v="нет"/>
    <m/>
    <x v="2"/>
    <s v="да "/>
    <s v="нет"/>
    <s v="копия"/>
    <n v="4"/>
    <m/>
    <m/>
    <m/>
    <x v="0"/>
    <x v="57"/>
    <x v="231"/>
    <x v="9"/>
    <n v="7.1"/>
    <x v="1"/>
    <x v="0"/>
    <x v="1"/>
    <s v="несовер."/>
    <x v="55"/>
  </r>
  <r>
    <n v="309"/>
    <d v="2018-08-09T00:00:00"/>
    <x v="306"/>
    <x v="1"/>
    <x v="2"/>
    <x v="2"/>
    <x v="0"/>
    <x v="308"/>
    <s v="309/18-ОКДД/1"/>
    <x v="0"/>
    <s v="да"/>
    <x v="0"/>
    <d v="2000-05-23T00:00:00"/>
    <x v="0"/>
    <m/>
    <x v="9"/>
    <m/>
    <m/>
    <m/>
    <s v="впервые"/>
    <x v="1"/>
    <m/>
    <n v="2016"/>
    <s v="англ.яз."/>
    <s v="нет"/>
    <s v="нет"/>
    <m/>
    <x v="1"/>
    <s v="да "/>
    <s v="да"/>
    <s v="нет"/>
    <n v="4"/>
    <m/>
    <m/>
    <m/>
    <x v="0"/>
    <x v="108"/>
    <x v="250"/>
    <x v="9"/>
    <n v="7.29"/>
    <x v="1"/>
    <x v="0"/>
    <x v="3"/>
    <s v="соверш."/>
    <x v="2"/>
  </r>
  <r>
    <n v="309"/>
    <d v="2018-07-12T00:00:00"/>
    <x v="306"/>
    <x v="1"/>
    <x v="2"/>
    <x v="3"/>
    <x v="1"/>
    <x v="308"/>
    <s v="309/18-ОиПКММиТП/2"/>
    <x v="0"/>
    <s v="да"/>
    <x v="0"/>
    <d v="2002-11-14T00:00:00"/>
    <x v="0"/>
    <m/>
    <x v="12"/>
    <m/>
    <m/>
    <m/>
    <s v="впервые"/>
    <x v="1"/>
    <m/>
    <n v="2018"/>
    <s v="нем.яз."/>
    <s v="нет"/>
    <s v="нет"/>
    <m/>
    <x v="1"/>
    <s v="да "/>
    <s v="да"/>
    <s v="копия"/>
    <n v="4"/>
    <m/>
    <m/>
    <m/>
    <x v="0"/>
    <x v="50"/>
    <x v="251"/>
    <x v="5"/>
    <n v="7.07"/>
    <x v="1"/>
    <x v="0"/>
    <x v="1"/>
    <s v="несовер."/>
    <x v="63"/>
  </r>
  <r>
    <n v="310"/>
    <d v="2018-08-09T00:00:00"/>
    <x v="307"/>
    <x v="0"/>
    <x v="0"/>
    <x v="0"/>
    <x v="2"/>
    <x v="309"/>
    <s v="310/18-ЭП/3"/>
    <x v="0"/>
    <s v="да"/>
    <x v="0"/>
    <d v="2000-05-23T00:00:00"/>
    <x v="0"/>
    <m/>
    <x v="9"/>
    <m/>
    <m/>
    <m/>
    <s v="впервые"/>
    <x v="1"/>
    <m/>
    <n v="2016"/>
    <s v="англ.яз."/>
    <s v="нет"/>
    <s v="нет"/>
    <m/>
    <x v="1"/>
    <s v="да "/>
    <s v="да"/>
    <s v="нет"/>
    <n v="4"/>
    <m/>
    <m/>
    <m/>
    <x v="0"/>
    <x v="108"/>
    <x v="250"/>
    <x v="0"/>
    <n v="7.63"/>
    <x v="1"/>
    <x v="0"/>
    <x v="3"/>
    <s v="соверш."/>
    <x v="97"/>
  </r>
  <r>
    <n v="311"/>
    <d v="2018-07-19T00:00:00"/>
    <x v="308"/>
    <x v="1"/>
    <x v="2"/>
    <x v="3"/>
    <x v="0"/>
    <x v="310"/>
    <s v="311/18-ОиПКММиТП/1"/>
    <x v="0"/>
    <s v="нет"/>
    <x v="1"/>
    <d v="1999-05-21T00:00:00"/>
    <x v="0"/>
    <m/>
    <x v="20"/>
    <m/>
    <m/>
    <m/>
    <s v="впервые"/>
    <x v="1"/>
    <m/>
    <n v="2015"/>
    <s v="франц.яз."/>
    <s v="нет"/>
    <s v="нет"/>
    <m/>
    <x v="2"/>
    <s v="да "/>
    <s v="нет"/>
    <s v="оригинал"/>
    <n v="4"/>
    <m/>
    <m/>
    <m/>
    <x v="0"/>
    <x v="72"/>
    <x v="253"/>
    <x v="9"/>
    <n v="7.04"/>
    <x v="1"/>
    <x v="0"/>
    <x v="4"/>
    <s v="соверш."/>
    <x v="10"/>
  </r>
  <r>
    <n v="311"/>
    <d v="2018-07-02T00:00:00"/>
    <x v="308"/>
    <x v="1"/>
    <x v="2"/>
    <x v="2"/>
    <x v="1"/>
    <x v="310"/>
    <s v="311/18-ОКДД/2"/>
    <x v="0"/>
    <s v="нет"/>
    <x v="1"/>
    <d v="2002-11-20T00:00:00"/>
    <x v="0"/>
    <m/>
    <x v="7"/>
    <m/>
    <m/>
    <m/>
    <s v="впервые"/>
    <x v="1"/>
    <m/>
    <n v="2018"/>
    <s v="англ.яз."/>
    <s v="нет"/>
    <s v="нет"/>
    <m/>
    <x v="1"/>
    <s v="да "/>
    <s v="да"/>
    <s v="копия"/>
    <n v="4"/>
    <m/>
    <m/>
    <m/>
    <x v="0"/>
    <x v="50"/>
    <x v="251"/>
    <x v="3"/>
    <n v="6.57"/>
    <x v="1"/>
    <x v="0"/>
    <x v="1"/>
    <s v="несовер."/>
    <x v="67"/>
  </r>
  <r>
    <n v="312"/>
    <d v="2018-07-12T00:00:00"/>
    <x v="309"/>
    <x v="0"/>
    <x v="6"/>
    <x v="8"/>
    <x v="1"/>
    <x v="311"/>
    <s v="312/18-ХОД/2"/>
    <x v="0"/>
    <s v="да"/>
    <x v="0"/>
    <d v="2002-11-14T00:00:00"/>
    <x v="0"/>
    <m/>
    <x v="12"/>
    <m/>
    <m/>
    <m/>
    <s v="впервые"/>
    <x v="1"/>
    <m/>
    <n v="2018"/>
    <s v="нем.яз."/>
    <s v="нет"/>
    <s v="нет"/>
    <m/>
    <x v="1"/>
    <s v="да "/>
    <s v="да"/>
    <s v="копия"/>
    <n v="4"/>
    <m/>
    <m/>
    <m/>
    <x v="0"/>
    <x v="50"/>
    <x v="251"/>
    <x v="5"/>
    <n v="7.07"/>
    <x v="1"/>
    <x v="0"/>
    <x v="1"/>
    <s v="несовер."/>
    <x v="75"/>
  </r>
  <r>
    <n v="313"/>
    <d v="2018-08-09T00:00:00"/>
    <x v="310"/>
    <x v="1"/>
    <x v="2"/>
    <x v="3"/>
    <x v="0"/>
    <x v="312"/>
    <s v="313/18-ОиПКММиТП/1"/>
    <x v="0"/>
    <s v="нет"/>
    <x v="0"/>
    <d v="1998-04-08T00:00:00"/>
    <x v="0"/>
    <m/>
    <x v="0"/>
    <m/>
    <m/>
    <m/>
    <s v="впервые"/>
    <x v="1"/>
    <m/>
    <n v="2014"/>
    <s v="нем.яз."/>
    <s v="нет"/>
    <s v="нет"/>
    <m/>
    <x v="1"/>
    <s v="да "/>
    <s v="да"/>
    <s v="нет"/>
    <n v="4"/>
    <m/>
    <m/>
    <m/>
    <x v="0"/>
    <x v="1"/>
    <x v="1"/>
    <x v="1"/>
    <n v="10"/>
    <x v="1"/>
    <x v="0"/>
    <x v="20"/>
    <s v="соверш."/>
    <x v="62"/>
  </r>
  <r>
    <n v="314"/>
    <d v="2018-07-11T00:00:00"/>
    <x v="311"/>
    <x v="0"/>
    <x v="7"/>
    <x v="10"/>
    <x v="0"/>
    <x v="313"/>
    <s v="314/18-ТДЖ/1"/>
    <x v="0"/>
    <s v="нет"/>
    <x v="0"/>
    <d v="2001-12-22T00:00:00"/>
    <x v="0"/>
    <m/>
    <x v="37"/>
    <m/>
    <m/>
    <m/>
    <s v="впервые"/>
    <x v="1"/>
    <m/>
    <n v="2018"/>
    <s v="англ.яз."/>
    <s v="нет"/>
    <s v="да"/>
    <m/>
    <x v="1"/>
    <s v="да "/>
    <s v="да"/>
    <s v="копия"/>
    <n v="4"/>
    <m/>
    <m/>
    <m/>
    <x v="0"/>
    <x v="115"/>
    <x v="264"/>
    <x v="3"/>
    <n v="6.35"/>
    <x v="1"/>
    <x v="0"/>
    <x v="2"/>
    <s v="соверш."/>
    <x v="24"/>
  </r>
  <r>
    <n v="315"/>
    <d v="2018-08-10T00:00:00"/>
    <x v="312"/>
    <x v="0"/>
    <x v="2"/>
    <x v="3"/>
    <x v="0"/>
    <x v="314"/>
    <s v="315/18-ОиПКММиТП/1"/>
    <x v="0"/>
    <s v="нет"/>
    <x v="0"/>
    <m/>
    <x v="0"/>
    <m/>
    <x v="50"/>
    <m/>
    <m/>
    <m/>
    <s v="впервые"/>
    <x v="1"/>
    <m/>
    <m/>
    <s v="англ.яз."/>
    <s v="нет"/>
    <s v="нет"/>
    <m/>
    <x v="2"/>
    <s v="да "/>
    <s v="нет"/>
    <s v="нет"/>
    <m/>
    <m/>
    <m/>
    <m/>
    <x v="0"/>
    <x v="28"/>
    <x v="31"/>
    <x v="0"/>
    <n v="7.8"/>
    <x v="1"/>
    <x v="0"/>
    <x v="34"/>
    <s v="соверш."/>
    <x v="10"/>
  </r>
  <r>
    <n v="315"/>
    <d v="2018-08-10T00:00:00"/>
    <x v="312"/>
    <x v="0"/>
    <x v="2"/>
    <x v="2"/>
    <x v="1"/>
    <x v="314"/>
    <s v="315/18-ОКДД/2"/>
    <x v="0"/>
    <s v="нет"/>
    <x v="0"/>
    <d v="1973-09-16T00:00:00"/>
    <x v="0"/>
    <m/>
    <x v="7"/>
    <m/>
    <m/>
    <m/>
    <s v="впервые"/>
    <x v="1"/>
    <m/>
    <n v="1989"/>
    <s v="англ.яз."/>
    <s v="нет"/>
    <s v="нет"/>
    <m/>
    <x v="2"/>
    <s v="да "/>
    <s v="нет"/>
    <s v="нет"/>
    <n v="4"/>
    <m/>
    <m/>
    <m/>
    <x v="2"/>
    <x v="16"/>
    <x v="265"/>
    <x v="15"/>
    <n v="16.989999999999998"/>
    <x v="1"/>
    <x v="0"/>
    <x v="23"/>
    <s v="соверш."/>
    <x v="11"/>
  </r>
  <r>
    <n v="316"/>
    <d v="2018-07-13T00:00:00"/>
    <x v="313"/>
    <x v="1"/>
    <x v="2"/>
    <x v="2"/>
    <x v="0"/>
    <x v="315"/>
    <s v="316/18-ОКДД/1"/>
    <x v="0"/>
    <s v="да"/>
    <x v="1"/>
    <d v="2002-01-29T00:00:00"/>
    <x v="0"/>
    <m/>
    <x v="0"/>
    <m/>
    <m/>
    <m/>
    <s v="впервые"/>
    <x v="1"/>
    <m/>
    <n v="2018"/>
    <s v="англ.яз."/>
    <s v="нет"/>
    <s v="нет"/>
    <m/>
    <x v="1"/>
    <s v="да "/>
    <s v="да"/>
    <s v="копия"/>
    <n v="4"/>
    <m/>
    <m/>
    <m/>
    <x v="0"/>
    <x v="107"/>
    <x v="247"/>
    <x v="10"/>
    <n v="6.5"/>
    <x v="1"/>
    <x v="0"/>
    <x v="1"/>
    <s v="несовер."/>
    <x v="2"/>
  </r>
  <r>
    <n v="317"/>
    <d v="2018-08-10T00:00:00"/>
    <x v="314"/>
    <x v="0"/>
    <x v="5"/>
    <x v="6"/>
    <x v="0"/>
    <x v="316"/>
    <s v="317/18-АДТиК/1"/>
    <x v="0"/>
    <s v="нет"/>
    <x v="1"/>
    <d v="1987-09-17T00:00:00"/>
    <x v="0"/>
    <m/>
    <x v="7"/>
    <m/>
    <m/>
    <m/>
    <s v="впервые"/>
    <x v="0"/>
    <m/>
    <n v="2004"/>
    <s v="нем.яз."/>
    <s v="нет"/>
    <s v="да"/>
    <m/>
    <x v="2"/>
    <s v="да "/>
    <s v="да"/>
    <s v="нет"/>
    <n v="4"/>
    <m/>
    <m/>
    <m/>
    <x v="0"/>
    <x v="116"/>
    <x v="266"/>
    <x v="1"/>
    <n v="9.02"/>
    <x v="1"/>
    <x v="0"/>
    <x v="14"/>
    <s v="соверш."/>
    <x v="8"/>
  </r>
  <r>
    <n v="318"/>
    <d v="2018-08-14T00:00:00"/>
    <x v="315"/>
    <x v="0"/>
    <x v="3"/>
    <x v="9"/>
    <x v="0"/>
    <x v="317"/>
    <s v="318/18-ХТ эстр./1"/>
    <x v="0"/>
    <s v="да"/>
    <x v="1"/>
    <d v="1986-12-09T00:00:00"/>
    <x v="0"/>
    <m/>
    <x v="36"/>
    <m/>
    <m/>
    <m/>
    <s v="впервые"/>
    <x v="1"/>
    <m/>
    <n v="2002"/>
    <s v="нем.яз."/>
    <s v="нет"/>
    <s v="нет"/>
    <m/>
    <x v="2"/>
    <s v="да "/>
    <s v="да"/>
    <s v="нет"/>
    <n v="4"/>
    <m/>
    <m/>
    <m/>
    <x v="0"/>
    <x v="32"/>
    <x v="69"/>
    <x v="7"/>
    <n v="8.9699999999999989"/>
    <x v="1"/>
    <x v="0"/>
    <x v="28"/>
    <s v="соверш."/>
    <x v="19"/>
  </r>
  <r>
    <n v="319"/>
    <d v="2018-08-13T00:00:00"/>
    <x v="316"/>
    <x v="0"/>
    <x v="7"/>
    <x v="10"/>
    <x v="0"/>
    <x v="318"/>
    <s v="319/18-ТДЖ/1"/>
    <x v="0"/>
    <s v="да"/>
    <x v="0"/>
    <d v="1989-11-16T00:00:00"/>
    <x v="0"/>
    <m/>
    <x v="12"/>
    <m/>
    <m/>
    <m/>
    <s v="впервые"/>
    <x v="0"/>
    <m/>
    <n v="2008"/>
    <s v="нем.яз."/>
    <s v="нет"/>
    <s v="нет"/>
    <m/>
    <x v="2"/>
    <s v="да "/>
    <s v="нет"/>
    <s v="нет"/>
    <n v="5"/>
    <m/>
    <m/>
    <m/>
    <x v="0"/>
    <x v="19"/>
    <x v="213"/>
    <x v="0"/>
    <n v="8.42"/>
    <x v="1"/>
    <x v="0"/>
    <x v="24"/>
    <s v="соверш."/>
    <x v="72"/>
  </r>
  <r>
    <n v="320"/>
    <d v="2018-08-14T00:00:00"/>
    <x v="317"/>
    <x v="0"/>
    <x v="2"/>
    <x v="2"/>
    <x v="0"/>
    <x v="319"/>
    <s v="320/18-ОКДД/1"/>
    <x v="0"/>
    <s v="нет"/>
    <x v="1"/>
    <d v="1991-05-31T00:00:00"/>
    <x v="0"/>
    <m/>
    <x v="37"/>
    <m/>
    <m/>
    <m/>
    <s v="впервые"/>
    <x v="1"/>
    <m/>
    <n v="2006"/>
    <s v="нем.яз."/>
    <s v="нет"/>
    <s v="нет"/>
    <m/>
    <x v="2"/>
    <s v="да "/>
    <s v="да"/>
    <s v="нет"/>
    <s v="-"/>
    <m/>
    <m/>
    <m/>
    <x v="0"/>
    <x v="30"/>
    <x v="33"/>
    <x v="7"/>
    <n v="9.3000000000000007"/>
    <x v="1"/>
    <x v="0"/>
    <x v="18"/>
    <s v="соверш."/>
    <x v="5"/>
  </r>
  <r>
    <n v="320"/>
    <d v="2018-08-15T00:00:00"/>
    <x v="317"/>
    <x v="0"/>
    <x v="2"/>
    <x v="3"/>
    <x v="1"/>
    <x v="319"/>
    <s v="320/18-ОиПКММиТП/2"/>
    <x v="0"/>
    <s v="да"/>
    <x v="1"/>
    <d v="1999-02-10T00:00:00"/>
    <x v="0"/>
    <m/>
    <x v="11"/>
    <m/>
    <m/>
    <m/>
    <s v="впервые"/>
    <x v="1"/>
    <m/>
    <n v="2014"/>
    <s v="англ.яз."/>
    <s v="нет"/>
    <s v="нет"/>
    <m/>
    <x v="2"/>
    <s v="да "/>
    <s v="нет"/>
    <s v="копия"/>
    <n v="2"/>
    <m/>
    <m/>
    <m/>
    <x v="0"/>
    <x v="57"/>
    <x v="231"/>
    <x v="5"/>
    <n v="6.9399999999999995"/>
    <x v="1"/>
    <x v="0"/>
    <x v="4"/>
    <s v="соверш."/>
    <x v="3"/>
  </r>
  <r>
    <n v="321"/>
    <d v="2018-07-10T00:00:00"/>
    <x v="318"/>
    <x v="0"/>
    <x v="3"/>
    <x v="9"/>
    <x v="0"/>
    <x v="320"/>
    <s v="321/18-ХТ эстр./1"/>
    <x v="0"/>
    <s v="нет"/>
    <x v="0"/>
    <d v="2002-05-27T00:00:00"/>
    <x v="0"/>
    <m/>
    <x v="17"/>
    <m/>
    <m/>
    <m/>
    <s v="впервые"/>
    <x v="1"/>
    <m/>
    <n v="2018"/>
    <s v="англ.яз."/>
    <s v="нет"/>
    <s v="нет"/>
    <m/>
    <x v="2"/>
    <s v="да "/>
    <s v="нет"/>
    <s v="оригинал"/>
    <n v="4"/>
    <m/>
    <m/>
    <m/>
    <x v="0"/>
    <x v="82"/>
    <x v="234"/>
    <x v="5"/>
    <n v="7.05"/>
    <x v="1"/>
    <x v="0"/>
    <x v="1"/>
    <s v="несовер."/>
    <x v="19"/>
  </r>
  <r>
    <n v="322"/>
    <d v="2018-08-15T00:00:00"/>
    <x v="319"/>
    <x v="1"/>
    <x v="2"/>
    <x v="2"/>
    <x v="0"/>
    <x v="321"/>
    <s v="322/18-ОКДД/1"/>
    <x v="0"/>
    <s v="да"/>
    <x v="1"/>
    <d v="1999-02-09T00:00:00"/>
    <x v="0"/>
    <m/>
    <x v="11"/>
    <m/>
    <m/>
    <m/>
    <s v="впервые"/>
    <x v="1"/>
    <m/>
    <n v="2014"/>
    <s v="англ.яз."/>
    <s v="нет"/>
    <s v="нет"/>
    <m/>
    <x v="2"/>
    <s v="да "/>
    <s v="нет"/>
    <s v="копия"/>
    <n v="2"/>
    <m/>
    <m/>
    <m/>
    <x v="0"/>
    <x v="57"/>
    <x v="231"/>
    <x v="5"/>
    <n v="6.9399999999999995"/>
    <x v="1"/>
    <x v="0"/>
    <x v="4"/>
    <s v="соверш."/>
    <x v="5"/>
  </r>
  <r>
    <n v="323"/>
    <d v="2018-06-29T00:00:00"/>
    <x v="320"/>
    <x v="0"/>
    <x v="2"/>
    <x v="3"/>
    <x v="0"/>
    <x v="322"/>
    <s v="323/18-ОиПКММиТП/1"/>
    <x v="0"/>
    <s v="да"/>
    <x v="0"/>
    <d v="2001-02-11T00:00:00"/>
    <x v="0"/>
    <m/>
    <x v="24"/>
    <m/>
    <m/>
    <m/>
    <s v="впервые"/>
    <x v="0"/>
    <m/>
    <n v="2018"/>
    <s v="англ.яз."/>
    <s v="нет"/>
    <s v="нет"/>
    <m/>
    <x v="1"/>
    <s v="да "/>
    <s v="да"/>
    <s v="копия"/>
    <n v="4"/>
    <m/>
    <m/>
    <m/>
    <x v="0"/>
    <x v="4"/>
    <x v="4"/>
    <x v="5"/>
    <n v="6.9"/>
    <x v="1"/>
    <x v="0"/>
    <x v="2"/>
    <s v="соверш."/>
    <x v="62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7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8"/>
    <x v="16"/>
    <n v="0"/>
    <x v="3"/>
    <x v="0"/>
    <x v="34"/>
    <s v="соверш."/>
    <x v="98"/>
  </r>
  <r>
    <n v="324"/>
    <m/>
    <x v="321"/>
    <x v="3"/>
    <x v="9"/>
    <x v="14"/>
    <x v="4"/>
    <x v="323"/>
    <s v="324/00-/"/>
    <x v="2"/>
    <m/>
    <x v="2"/>
    <m/>
    <x v="2"/>
    <m/>
    <x v="50"/>
    <m/>
    <m/>
    <m/>
    <m/>
    <x v="2"/>
    <m/>
    <m/>
    <m/>
    <m/>
    <m/>
    <m/>
    <x v="4"/>
    <m/>
    <m/>
    <m/>
    <m/>
    <m/>
    <m/>
    <m/>
    <x v="11"/>
    <x v="117"/>
    <x v="268"/>
    <x v="16"/>
    <m/>
    <x v="3"/>
    <x v="0"/>
    <x v="35"/>
    <m/>
    <x v="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СводнаяТаблица5" cacheId="0" applyNumberFormats="0" applyBorderFormats="0" applyFontFormats="0" applyPatternFormats="0" applyAlignmentFormats="0" applyWidthHeightFormats="1" dataCaption="Данные" updatedVersion="5" minRefreshableVersion="3" showDrill="0" showMemberPropertyTips="0" rowGrandTotals="0" colGrandTotals="0" itemPrintTitles="1" mergeItem="1" createdVersion="5" indent="0" compact="0" compactData="0">
  <location ref="A4:G34" firstHeaderRow="1" firstDataRow="2" firstDataCol="3"/>
  <pivotFields count="45">
    <pivotField compact="0" outline="0" showAll="0" includeNewItemsInFilter="1"/>
    <pivotField compact="0" numFmtId="14" outline="0" showAll="0" includeNewItemsInFilter="1"/>
    <pivotField compact="0" outline="0" showAll="0" defaultSubtotal="0"/>
    <pivotField axis="axisRow" compact="0" outline="0" showAll="0" includeNewItemsInFilter="1">
      <items count="5">
        <item x="1"/>
        <item x="0"/>
        <item x="2"/>
        <item h="1" x="3"/>
        <item t="default"/>
      </items>
    </pivotField>
    <pivotField axis="axisRow" dataField="1" compact="0" outline="0" showAll="0" includeNewItemsInFilter="1">
      <items count="11">
        <item x="5"/>
        <item x="6"/>
        <item x="7"/>
        <item x="4"/>
        <item x="0"/>
        <item x="1"/>
        <item x="2"/>
        <item x="9"/>
        <item x="3"/>
        <item x="8"/>
        <item t="default"/>
      </items>
    </pivotField>
    <pivotField axis="axisRow" compact="0" outline="0" showAll="0" includeNewItemsInFilter="1">
      <items count="16">
        <item x="6"/>
        <item x="7"/>
        <item x="5"/>
        <item x="3"/>
        <item x="2"/>
        <item x="10"/>
        <item x="4"/>
        <item x="1"/>
        <item x="8"/>
        <item x="12"/>
        <item x="0"/>
        <item x="14"/>
        <item x="9"/>
        <item x="11"/>
        <item x="13"/>
        <item t="default"/>
      </items>
    </pivotField>
    <pivotField compact="0" outline="0" showAll="0"/>
    <pivotField compact="0" outline="0" showAll="0" includeNewItemsInFilter="1"/>
    <pivotField compact="0" outline="0" showAll="0" includeNewItemsInFilter="1"/>
    <pivotField compact="0" outline="0" showAll="0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/>
    <pivotField compact="0" outline="0" showAll="0" includeNewItemsInFilter="1"/>
    <pivotField compact="0" outline="0" showAll="0" includeNewItemsInFilter="1"/>
    <pivotField compact="0" outline="0" showAll="0"/>
    <pivotField compact="0" outline="0" showAll="0"/>
    <pivotField compact="0" outline="0" showAll="0" includeNewItemsInFilter="1"/>
    <pivotField compact="0" outline="0" showAll="0" defaultSubtotal="0"/>
    <pivotField compact="0" outline="0" showAll="0" includeNewItemsInFilter="1"/>
    <pivotField compact="0" outline="0" showAll="0"/>
    <pivotField compact="0" outline="0" showAll="0" includeNewItemsInFilter="1"/>
    <pivotField compact="0" outline="0" showAll="0" includeNewItemsInFilter="1"/>
    <pivotField compact="0" outline="0" showAll="0"/>
    <pivotField compact="0" outline="0" showAll="0" includeNewItemsInFilter="1"/>
    <pivotField compact="0" outline="0" showAll="0" includeNewItemsInFilter="1"/>
    <pivotField compact="0" outline="0" showAll="0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defaultSubtotal="0"/>
    <pivotField compact="0" outline="0" showAll="0" includeNewItemsInFilter="1"/>
    <pivotField compact="0" outline="0" showAll="0"/>
    <pivotField compact="0" outline="0" showAll="0"/>
    <pivotField compact="0" outline="0" showAll="0" defaultSubtotal="0"/>
  </pivotFields>
  <rowFields count="3">
    <field x="3"/>
    <field x="4"/>
    <field x="5"/>
  </rowFields>
  <rowItems count="29">
    <i>
      <x/>
      <x v="6"/>
      <x v="3"/>
    </i>
    <i r="2">
      <x v="4"/>
    </i>
    <i t="default" r="1">
      <x v="6"/>
    </i>
    <i t="default">
      <x/>
    </i>
    <i>
      <x v="1"/>
      <x/>
      <x/>
    </i>
    <i t="default" r="1">
      <x/>
    </i>
    <i r="1">
      <x v="1"/>
      <x v="8"/>
    </i>
    <i t="default" r="1">
      <x v="1"/>
    </i>
    <i r="1">
      <x v="2"/>
      <x v="5"/>
    </i>
    <i t="default" r="1">
      <x v="2"/>
    </i>
    <i r="1">
      <x v="3"/>
      <x v="2"/>
    </i>
    <i t="default" r="1">
      <x v="3"/>
    </i>
    <i r="1">
      <x v="4"/>
      <x v="1"/>
    </i>
    <i r="2">
      <x v="10"/>
    </i>
    <i t="default" r="1">
      <x v="4"/>
    </i>
    <i r="1">
      <x v="5"/>
      <x v="7"/>
    </i>
    <i t="default" r="1">
      <x v="5"/>
    </i>
    <i r="1">
      <x v="6"/>
      <x v="3"/>
    </i>
    <i r="2">
      <x v="4"/>
    </i>
    <i t="default" r="1">
      <x v="6"/>
    </i>
    <i r="1">
      <x v="8"/>
      <x v="6"/>
    </i>
    <i r="2">
      <x v="12"/>
    </i>
    <i r="2">
      <x v="13"/>
    </i>
    <i r="2">
      <x v="14"/>
    </i>
    <i t="default" r="1">
      <x v="8"/>
    </i>
    <i t="default">
      <x v="1"/>
    </i>
    <i>
      <x v="2"/>
      <x v="9"/>
      <x v="9"/>
    </i>
    <i t="default" r="1">
      <x v="9"/>
    </i>
    <i t="default">
      <x v="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Кол-во поданных заявлений" fld="4" subtotal="count" baseField="0" baseItem="0"/>
    <dataField name=" Средний балл документа об образовании (по спец-ти)" fld="36" subtotal="average" baseField="0" baseItem="0" numFmtId="164"/>
    <dataField name=" Средний балл документа об образовании (макс)" fld="36" subtotal="max" baseField="0" baseItem="0" numFmtId="164"/>
    <dataField name=" Средний балл документа об образовании (миним)" fld="36" subtotal="min" baseField="0" baseItem="0" numFmtId="164"/>
  </dataFields>
  <formats count="282">
    <format dxfId="1840">
      <pivotArea outline="0" fieldPosition="0"/>
    </format>
    <format dxfId="1839">
      <pivotArea dataOnly="0" labelOnly="1" grandCol="1" outline="0" fieldPosition="0"/>
    </format>
    <format>
      <pivotArea dataOnly="0" labelOnly="1" grandCol="1" outline="0" fieldPosition="0"/>
    </format>
    <format dxfId="1838">
      <pivotArea field="3" grandRow="1" outline="0" axis="axisRow" fieldPosition="0">
        <references count="1">
          <reference field="4294967294" count="1" selected="0">
            <x v="1"/>
          </reference>
        </references>
      </pivotArea>
    </format>
    <format dxfId="1837">
      <pivotArea outline="0" fieldPosition="0"/>
    </format>
    <format dxfId="1836">
      <pivotArea field="3" type="button" dataOnly="0" labelOnly="1" outline="0" axis="axisRow" fieldPosition="0"/>
    </format>
    <format dxfId="1835">
      <pivotArea field="4" type="button" dataOnly="0" labelOnly="1" outline="0" axis="axisRow" fieldPosition="1"/>
    </format>
    <format dxfId="1834">
      <pivotArea field="5" type="button" dataOnly="0" labelOnly="1" outline="0" axis="axisRow" fieldPosition="2"/>
    </format>
    <format dxfId="1833">
      <pivotArea dataOnly="0" labelOnly="1" grandRow="1" outline="0" fieldPosition="0"/>
    </format>
    <format dxfId="183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831">
      <pivotArea outline="0" fieldPosition="0"/>
    </format>
    <format dxfId="1830">
      <pivotArea field="3" type="button" dataOnly="0" labelOnly="1" outline="0" axis="axisRow" fieldPosition="0"/>
    </format>
    <format dxfId="1829">
      <pivotArea field="4" type="button" dataOnly="0" labelOnly="1" outline="0" axis="axisRow" fieldPosition="1"/>
    </format>
    <format dxfId="1828">
      <pivotArea field="5" type="button" dataOnly="0" labelOnly="1" outline="0" axis="axisRow" fieldPosition="2"/>
    </format>
    <format dxfId="1827">
      <pivotArea dataOnly="0" labelOnly="1" grandRow="1" outline="0" fieldPosition="0"/>
    </format>
    <format dxfId="182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825">
      <pivotArea outline="0" fieldPosition="0"/>
    </format>
    <format dxfId="1824">
      <pivotArea field="3" type="button" dataOnly="0" labelOnly="1" outline="0" axis="axisRow" fieldPosition="0"/>
    </format>
    <format dxfId="1823">
      <pivotArea field="4" type="button" dataOnly="0" labelOnly="1" outline="0" axis="axisRow" fieldPosition="1"/>
    </format>
    <format dxfId="1822">
      <pivotArea field="5" type="button" dataOnly="0" labelOnly="1" outline="0" axis="axisRow" fieldPosition="2"/>
    </format>
    <format dxfId="182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820">
      <pivotArea outline="0" fieldPosition="0"/>
    </format>
    <format dxfId="1819">
      <pivotArea field="3" type="button" dataOnly="0" labelOnly="1" outline="0" axis="axisRow" fieldPosition="0"/>
    </format>
    <format dxfId="1818">
      <pivotArea field="4" type="button" dataOnly="0" labelOnly="1" outline="0" axis="axisRow" fieldPosition="1"/>
    </format>
    <format dxfId="1817">
      <pivotArea field="5" type="button" dataOnly="0" labelOnly="1" outline="0" axis="axisRow" fieldPosition="2"/>
    </format>
    <format dxfId="1816">
      <pivotArea dataOnly="0" labelOnly="1" grandRow="1" outline="0" fieldPosition="0"/>
    </format>
    <format dxfId="1815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814">
      <pivotArea dataOnly="0" labelOnly="1" grandRow="1" outline="0" fieldPosition="0"/>
    </format>
    <format dxfId="1813">
      <pivotArea grandRow="1" outline="0" fieldPosition="0"/>
    </format>
    <format dxfId="1812">
      <pivotArea dataOnly="0" labelOnly="1" grandRow="1" outline="0" fieldPosition="0"/>
    </format>
    <format dxfId="1811">
      <pivotArea type="all" dataOnly="0" outline="0" fieldPosition="0"/>
    </format>
    <format dxfId="1810">
      <pivotArea field="4" type="button" dataOnly="0" labelOnly="1" outline="0" axis="axisRow" fieldPosition="1"/>
    </format>
    <format dxfId="1809">
      <pivotArea field="5" type="button" dataOnly="0" labelOnly="1" outline="0" axis="axisRow" fieldPosition="2"/>
    </format>
    <format dxfId="1808">
      <pivotArea dataOnly="0" labelOnly="1" grandRow="1" outline="0" offset="B256:IV256" fieldPosition="0"/>
    </format>
    <format dxfId="180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806">
      <pivotArea outline="0" fieldPosition="0"/>
    </format>
    <format dxfId="1805">
      <pivotArea dataOnly="0" labelOnly="1" grandRow="1" outline="0" offset="IV256" fieldPosition="0"/>
    </format>
    <format dxfId="1804">
      <pivotArea outline="0" collapsedLevelsAreSubtotals="1" fieldPosition="0"/>
    </format>
    <format dxfId="1803">
      <pivotArea dataOnly="0" labelOnly="1" grandRow="1" outline="0" offset="IV256" fieldPosition="0"/>
    </format>
    <format dxfId="1802">
      <pivotArea outline="0" collapsedLevelsAreSubtotals="1" fieldPosition="0"/>
    </format>
    <format dxfId="1801">
      <pivotArea dataOnly="0" labelOnly="1" grandRow="1" outline="0" fieldPosition="0"/>
    </format>
    <format dxfId="180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79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798">
      <pivotArea outline="0" collapsedLevelsAreSubtotals="1" fieldPosition="0"/>
    </format>
    <format dxfId="1797">
      <pivotArea dataOnly="0" labelOnly="1" grandRow="1" outline="0" fieldPosition="0"/>
    </format>
    <format dxfId="179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795">
      <pivotArea outline="0" collapsedLevelsAreSubtotals="1" fieldPosition="0"/>
    </format>
    <format dxfId="1794">
      <pivotArea dataOnly="0" labelOnly="1" outline="0" fieldPosition="0">
        <references count="1">
          <reference field="3" count="0"/>
        </references>
      </pivotArea>
    </format>
    <format dxfId="1793">
      <pivotArea dataOnly="0" labelOnly="1" outline="0" fieldPosition="0">
        <references count="1">
          <reference field="3" count="0" defaultSubtotal="1"/>
        </references>
      </pivotArea>
    </format>
    <format dxfId="1792">
      <pivotArea dataOnly="0" labelOnly="1" grandRow="1" outline="0" fieldPosition="0"/>
    </format>
    <format dxfId="1791">
      <pivotArea outline="0" collapsedLevelsAreSubtotals="1" fieldPosition="0"/>
    </format>
    <format dxfId="1790">
      <pivotArea dataOnly="0" labelOnly="1" outline="0" fieldPosition="0">
        <references count="1">
          <reference field="3" count="0"/>
        </references>
      </pivotArea>
    </format>
    <format dxfId="1789">
      <pivotArea dataOnly="0" labelOnly="1" outline="0" fieldPosition="0">
        <references count="1">
          <reference field="3" count="0" defaultSubtotal="1"/>
        </references>
      </pivotArea>
    </format>
    <format dxfId="1788">
      <pivotArea dataOnly="0" labelOnly="1" grandRow="1" outline="0" fieldPosition="0"/>
    </format>
    <format dxfId="1787">
      <pivotArea field="5" type="button" dataOnly="0" labelOnly="1" outline="0" axis="axisRow" fieldPosition="2"/>
    </format>
    <format dxfId="178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785">
      <pivotArea field="5" type="button" dataOnly="0" labelOnly="1" outline="0" axis="axisRow" fieldPosition="2"/>
    </format>
    <format dxfId="178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783">
      <pivotArea outline="0" collapsedLevelsAreSubtotals="1" fieldPosition="0"/>
    </format>
    <format dxfId="1782">
      <pivotArea dataOnly="0" labelOnly="1" outline="0" fieldPosition="0">
        <references count="1">
          <reference field="3" count="0"/>
        </references>
      </pivotArea>
    </format>
    <format dxfId="1781">
      <pivotArea dataOnly="0" labelOnly="1" outline="0" fieldPosition="0">
        <references count="1">
          <reference field="3" count="0" defaultSubtotal="1"/>
        </references>
      </pivotArea>
    </format>
    <format dxfId="1780">
      <pivotArea dataOnly="0" labelOnly="1" grandRow="1" outline="0" fieldPosition="0"/>
    </format>
    <format dxfId="1779">
      <pivotArea outline="0" collapsedLevelsAreSubtotals="1" fieldPosition="0"/>
    </format>
    <format dxfId="1778">
      <pivotArea dataOnly="0" labelOnly="1" outline="0" fieldPosition="0">
        <references count="1">
          <reference field="3" count="0"/>
        </references>
      </pivotArea>
    </format>
    <format dxfId="1777">
      <pivotArea dataOnly="0" labelOnly="1" outline="0" fieldPosition="0">
        <references count="1">
          <reference field="3" count="0" defaultSubtotal="1"/>
        </references>
      </pivotArea>
    </format>
    <format dxfId="1776">
      <pivotArea dataOnly="0" labelOnly="1" grandRow="1" outline="0" fieldPosition="0"/>
    </format>
    <format dxfId="1775">
      <pivotArea outline="0" collapsedLevelsAreSubtotals="1" fieldPosition="0">
        <references count="1">
          <reference field="4294967294" count="3" selected="0">
            <x v="1"/>
            <x v="2"/>
            <x v="3"/>
          </reference>
        </references>
      </pivotArea>
    </format>
    <format dxfId="1774">
      <pivotArea outline="0" collapsedLevelsAreSubtotals="1" fieldPosition="0">
        <references count="1">
          <reference field="3" count="0" selected="0" defaultSubtotal="1"/>
        </references>
      </pivotArea>
    </format>
    <format dxfId="1773">
      <pivotArea dataOnly="0" labelOnly="1" outline="0" fieldPosition="0">
        <references count="1">
          <reference field="3" count="0"/>
        </references>
      </pivotArea>
    </format>
    <format dxfId="1772">
      <pivotArea dataOnly="0" labelOnly="1" outline="0" fieldPosition="0">
        <references count="1">
          <reference field="3" count="0" defaultSubtotal="1"/>
        </references>
      </pivotArea>
    </format>
    <format dxfId="177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770">
      <pivotArea outline="0" collapsedLevelsAreSubtotals="1" fieldPosition="0">
        <references count="1">
          <reference field="3" count="0" selected="0" defaultSubtotal="1"/>
        </references>
      </pivotArea>
    </format>
    <format dxfId="1769">
      <pivotArea dataOnly="0" labelOnly="1" outline="0" fieldPosition="0">
        <references count="1">
          <reference field="3" count="0"/>
        </references>
      </pivotArea>
    </format>
    <format dxfId="1768">
      <pivotArea dataOnly="0" labelOnly="1" outline="0" fieldPosition="0">
        <references count="1">
          <reference field="3" count="0" defaultSubtotal="1"/>
        </references>
      </pivotArea>
    </format>
    <format dxfId="176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766">
      <pivotArea outline="0" collapsedLevelsAreSubtotals="1" fieldPosition="0">
        <references count="1">
          <reference field="3" count="0" selected="0" defaultSubtotal="1"/>
        </references>
      </pivotArea>
    </format>
    <format dxfId="1765">
      <pivotArea dataOnly="0" labelOnly="1" outline="0" fieldPosition="0">
        <references count="1">
          <reference field="3" count="0"/>
        </references>
      </pivotArea>
    </format>
    <format dxfId="1764">
      <pivotArea dataOnly="0" labelOnly="1" outline="0" fieldPosition="0">
        <references count="1">
          <reference field="3" count="0" defaultSubtotal="1"/>
        </references>
      </pivotArea>
    </format>
    <format dxfId="176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762">
      <pivotArea outline="0" collapsedLevelsAreSubtotals="1" fieldPosition="0">
        <references count="1">
          <reference field="3" count="0" selected="0" defaultSubtotal="1"/>
        </references>
      </pivotArea>
    </format>
    <format dxfId="1761">
      <pivotArea dataOnly="0" labelOnly="1" outline="0" fieldPosition="0">
        <references count="1">
          <reference field="3" count="0"/>
        </references>
      </pivotArea>
    </format>
    <format dxfId="1760">
      <pivotArea dataOnly="0" labelOnly="1" outline="0" fieldPosition="0">
        <references count="1">
          <reference field="3" count="0" defaultSubtotal="1"/>
        </references>
      </pivotArea>
    </format>
    <format dxfId="175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758">
      <pivotArea outline="0" collapsedLevelsAreSubtotals="1" fieldPosition="0"/>
    </format>
    <format dxfId="1757">
      <pivotArea dataOnly="0" labelOnly="1" outline="0" fieldPosition="0">
        <references count="1">
          <reference field="3" count="0"/>
        </references>
      </pivotArea>
    </format>
    <format dxfId="1756">
      <pivotArea dataOnly="0" labelOnly="1" outline="0" fieldPosition="0">
        <references count="1">
          <reference field="3" count="0" defaultSubtotal="1"/>
        </references>
      </pivotArea>
    </format>
    <format dxfId="1755">
      <pivotArea dataOnly="0" labelOnly="1" grandRow="1" outline="0" fieldPosition="0"/>
    </format>
    <format dxfId="175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753">
      <pivotArea outline="0" collapsedLevelsAreSubtotals="1" fieldPosition="0"/>
    </format>
    <format dxfId="1752">
      <pivotArea dataOnly="0" labelOnly="1" outline="0" fieldPosition="0">
        <references count="1">
          <reference field="3" count="0"/>
        </references>
      </pivotArea>
    </format>
    <format dxfId="1751">
      <pivotArea dataOnly="0" labelOnly="1" outline="0" fieldPosition="0">
        <references count="1">
          <reference field="3" count="0" defaultSubtotal="1"/>
        </references>
      </pivotArea>
    </format>
    <format dxfId="1750">
      <pivotArea dataOnly="0" labelOnly="1" grandRow="1" outline="0" fieldPosition="0"/>
    </format>
    <format dxfId="174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748">
      <pivotArea outline="0" collapsedLevelsAreSubtotals="1" fieldPosition="0"/>
    </format>
    <format dxfId="1747">
      <pivotArea dataOnly="0" labelOnly="1" outline="0" fieldPosition="0">
        <references count="1">
          <reference field="3" count="0"/>
        </references>
      </pivotArea>
    </format>
    <format dxfId="1746">
      <pivotArea dataOnly="0" labelOnly="1" outline="0" fieldPosition="0">
        <references count="1">
          <reference field="3" count="0" defaultSubtotal="1"/>
        </references>
      </pivotArea>
    </format>
    <format dxfId="1745">
      <pivotArea dataOnly="0" labelOnly="1" grandRow="1" outline="0" fieldPosition="0"/>
    </format>
    <format dxfId="174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743">
      <pivotArea outline="0" collapsedLevelsAreSubtotals="1" fieldPosition="0"/>
    </format>
    <format dxfId="1742">
      <pivotArea dataOnly="0" labelOnly="1" outline="0" fieldPosition="0">
        <references count="1">
          <reference field="3" count="0"/>
        </references>
      </pivotArea>
    </format>
    <format dxfId="1741">
      <pivotArea dataOnly="0" labelOnly="1" outline="0" fieldPosition="0">
        <references count="1">
          <reference field="3" count="0" defaultSubtotal="1"/>
        </references>
      </pivotArea>
    </format>
    <format dxfId="1740">
      <pivotArea dataOnly="0" labelOnly="1" grandRow="1" outline="0" fieldPosition="0"/>
    </format>
    <format dxfId="173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738">
      <pivotArea outline="0" collapsedLevelsAreSubtotals="1" fieldPosition="0"/>
    </format>
    <format dxfId="1737">
      <pivotArea dataOnly="0" labelOnly="1" outline="0" fieldPosition="0">
        <references count="1">
          <reference field="3" count="0"/>
        </references>
      </pivotArea>
    </format>
    <format dxfId="1736">
      <pivotArea dataOnly="0" labelOnly="1" outline="0" fieldPosition="0">
        <references count="1">
          <reference field="3" count="0" defaultSubtotal="1"/>
        </references>
      </pivotArea>
    </format>
    <format dxfId="1735">
      <pivotArea dataOnly="0" labelOnly="1" grandRow="1" outline="0" fieldPosition="0"/>
    </format>
    <format dxfId="1734">
      <pivotArea dataOnly="0" labelOnly="1" grandRow="1" outline="0" fieldPosition="0"/>
    </format>
    <format dxfId="1733">
      <pivotArea dataOnly="0" labelOnly="1" grandRow="1" outline="0" fieldPosition="0"/>
    </format>
    <format dxfId="1732">
      <pivotArea outline="0" collapsedLevelsAreSubtotals="1" fieldPosition="0"/>
    </format>
    <format dxfId="1731">
      <pivotArea dataOnly="0" labelOnly="1" outline="0" fieldPosition="0">
        <references count="1">
          <reference field="3" count="0"/>
        </references>
      </pivotArea>
    </format>
    <format dxfId="1730">
      <pivotArea dataOnly="0" labelOnly="1" outline="0" fieldPosition="0">
        <references count="1">
          <reference field="3" count="0" defaultSubtotal="1"/>
        </references>
      </pivotArea>
    </format>
    <format dxfId="1729">
      <pivotArea outline="0" collapsedLevelsAreSubtotals="1" fieldPosition="0"/>
    </format>
    <format dxfId="1728">
      <pivotArea dataOnly="0" labelOnly="1" outline="0" fieldPosition="0">
        <references count="1">
          <reference field="3" count="0"/>
        </references>
      </pivotArea>
    </format>
    <format dxfId="1727">
      <pivotArea dataOnly="0" labelOnly="1" outline="0" fieldPosition="0">
        <references count="1">
          <reference field="3" count="0" defaultSubtotal="1"/>
        </references>
      </pivotArea>
    </format>
    <format dxfId="1726">
      <pivotArea outline="0" collapsedLevelsAreSubtotals="1" fieldPosition="0"/>
    </format>
    <format dxfId="1725">
      <pivotArea dataOnly="0" labelOnly="1" outline="0" fieldPosition="0">
        <references count="1">
          <reference field="3" count="0"/>
        </references>
      </pivotArea>
    </format>
    <format dxfId="1724">
      <pivotArea dataOnly="0" labelOnly="1" outline="0" fieldPosition="0">
        <references count="1">
          <reference field="3" count="0" defaultSubtotal="1"/>
        </references>
      </pivotArea>
    </format>
    <format dxfId="1723">
      <pivotArea outline="0" collapsedLevelsAreSubtotals="1" fieldPosition="0"/>
    </format>
    <format dxfId="1722">
      <pivotArea dataOnly="0" labelOnly="1" outline="0" fieldPosition="0">
        <references count="1">
          <reference field="3" count="0"/>
        </references>
      </pivotArea>
    </format>
    <format dxfId="1721">
      <pivotArea dataOnly="0" labelOnly="1" outline="0" fieldPosition="0">
        <references count="1">
          <reference field="3" count="0" defaultSubtotal="1"/>
        </references>
      </pivotArea>
    </format>
    <format dxfId="1720">
      <pivotArea outline="0" collapsedLevelsAreSubtotals="1" fieldPosition="0"/>
    </format>
    <format dxfId="1719">
      <pivotArea dataOnly="0" labelOnly="1" outline="0" fieldPosition="0">
        <references count="1">
          <reference field="3" count="0"/>
        </references>
      </pivotArea>
    </format>
    <format dxfId="1718">
      <pivotArea dataOnly="0" labelOnly="1" outline="0" fieldPosition="0">
        <references count="1">
          <reference field="3" count="0" defaultSubtotal="1"/>
        </references>
      </pivotArea>
    </format>
    <format dxfId="1717">
      <pivotArea dataOnly="0" labelOnly="1" outline="0" fieldPosition="0">
        <references count="1">
          <reference field="3" count="0"/>
        </references>
      </pivotArea>
    </format>
    <format dxfId="1716">
      <pivotArea dataOnly="0" labelOnly="1" outline="0" fieldPosition="0">
        <references count="1">
          <reference field="3" count="0" defaultSubtotal="1"/>
        </references>
      </pivotArea>
    </format>
    <format dxfId="1715">
      <pivotArea dataOnly="0" labelOnly="1" outline="0" fieldPosition="0">
        <references count="1">
          <reference field="3" count="0"/>
        </references>
      </pivotArea>
    </format>
    <format dxfId="1714">
      <pivotArea dataOnly="0" labelOnly="1" outline="0" fieldPosition="0">
        <references count="1">
          <reference field="3" count="0" defaultSubtotal="1"/>
        </references>
      </pivotArea>
    </format>
    <format dxfId="1713">
      <pivotArea outline="0" collapsedLevelsAreSubtotals="1" fieldPosition="0"/>
    </format>
    <format dxfId="1712">
      <pivotArea dataOnly="0" labelOnly="1" outline="0" fieldPosition="0">
        <references count="1">
          <reference field="3" count="0"/>
        </references>
      </pivotArea>
    </format>
    <format dxfId="1711">
      <pivotArea dataOnly="0" labelOnly="1" outline="0" fieldPosition="0">
        <references count="1">
          <reference field="3" count="0" defaultSubtotal="1"/>
        </references>
      </pivotArea>
    </format>
    <format dxfId="171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709">
      <pivotArea outline="0" collapsedLevelsAreSubtotals="1" fieldPosition="0"/>
    </format>
    <format dxfId="1708">
      <pivotArea dataOnly="0" labelOnly="1" outline="0" fieldPosition="0">
        <references count="1">
          <reference field="3" count="0"/>
        </references>
      </pivotArea>
    </format>
    <format dxfId="1707">
      <pivotArea dataOnly="0" labelOnly="1" outline="0" fieldPosition="0">
        <references count="1">
          <reference field="3" count="0" defaultSubtotal="1"/>
        </references>
      </pivotArea>
    </format>
    <format dxfId="170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705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70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70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702">
      <pivotArea outline="0" collapsedLevelsAreSubtotals="1" fieldPosition="0"/>
    </format>
    <format dxfId="1701">
      <pivotArea dataOnly="0" labelOnly="1" outline="0" fieldPosition="0">
        <references count="1">
          <reference field="3" count="0"/>
        </references>
      </pivotArea>
    </format>
    <format dxfId="1700">
      <pivotArea dataOnly="0" labelOnly="1" outline="0" fieldPosition="0">
        <references count="1">
          <reference field="3" count="0" defaultSubtotal="1"/>
        </references>
      </pivotArea>
    </format>
    <format dxfId="169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698">
      <pivotArea outline="0" collapsedLevelsAreSubtotals="1" fieldPosition="0"/>
    </format>
    <format dxfId="1697">
      <pivotArea dataOnly="0" labelOnly="1" outline="0" fieldPosition="0">
        <references count="1">
          <reference field="3" count="0"/>
        </references>
      </pivotArea>
    </format>
    <format dxfId="1696">
      <pivotArea dataOnly="0" labelOnly="1" outline="0" fieldPosition="0">
        <references count="1">
          <reference field="3" count="0" defaultSubtotal="1"/>
        </references>
      </pivotArea>
    </format>
    <format dxfId="1695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694">
      <pivotArea outline="0" collapsedLevelsAreSubtotals="1" fieldPosition="0"/>
    </format>
    <format dxfId="1693">
      <pivotArea dataOnly="0" labelOnly="1" outline="0" fieldPosition="0">
        <references count="1">
          <reference field="3" count="0"/>
        </references>
      </pivotArea>
    </format>
    <format dxfId="1692">
      <pivotArea dataOnly="0" labelOnly="1" outline="0" fieldPosition="0">
        <references count="1">
          <reference field="3" count="0" defaultSubtotal="1"/>
        </references>
      </pivotArea>
    </format>
    <format dxfId="169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690">
      <pivotArea field="3" type="button" dataOnly="0" labelOnly="1" outline="0" axis="axisRow" fieldPosition="0"/>
    </format>
    <format dxfId="1689">
      <pivotArea outline="0" collapsedLevelsAreSubtotals="1" fieldPosition="0"/>
    </format>
    <format dxfId="1688">
      <pivotArea dataOnly="0" labelOnly="1" outline="0" fieldPosition="0">
        <references count="1">
          <reference field="3" count="0"/>
        </references>
      </pivotArea>
    </format>
    <format dxfId="1687">
      <pivotArea dataOnly="0" labelOnly="1" outline="0" fieldPosition="0">
        <references count="1">
          <reference field="3" count="0" defaultSubtotal="1"/>
        </references>
      </pivotArea>
    </format>
    <format dxfId="1686">
      <pivotArea field="3" type="button" dataOnly="0" labelOnly="1" outline="0" axis="axisRow" fieldPosition="0"/>
    </format>
    <format dxfId="1685">
      <pivotArea outline="0" collapsedLevelsAreSubtotals="1" fieldPosition="0">
        <references count="1">
          <reference field="3" count="1" selected="0" defaultSubtotal="1">
            <x v="0"/>
          </reference>
        </references>
      </pivotArea>
    </format>
    <format dxfId="1684">
      <pivotArea dataOnly="0" labelOnly="1" outline="0" fieldPosition="0">
        <references count="1">
          <reference field="3" count="1" defaultSubtotal="1">
            <x v="0"/>
          </reference>
        </references>
      </pivotArea>
    </format>
    <format dxfId="1683">
      <pivotArea outline="0" collapsedLevelsAreSubtotals="1" fieldPosition="0">
        <references count="1">
          <reference field="3" count="1" selected="0" defaultSubtotal="1">
            <x v="0"/>
          </reference>
        </references>
      </pivotArea>
    </format>
    <format dxfId="1682">
      <pivotArea dataOnly="0" labelOnly="1" outline="0" fieldPosition="0">
        <references count="1">
          <reference field="3" count="1" defaultSubtotal="1">
            <x v="0"/>
          </reference>
        </references>
      </pivotArea>
    </format>
    <format dxfId="1681">
      <pivotArea outline="0" collapsedLevelsAreSubtotals="1" fieldPosition="0">
        <references count="1">
          <reference field="3" count="1" selected="0" defaultSubtotal="1">
            <x v="1"/>
          </reference>
        </references>
      </pivotArea>
    </format>
    <format dxfId="1680">
      <pivotArea dataOnly="0" labelOnly="1" outline="0" fieldPosition="0">
        <references count="1">
          <reference field="3" count="1" defaultSubtotal="1">
            <x v="1"/>
          </reference>
        </references>
      </pivotArea>
    </format>
    <format dxfId="1679">
      <pivotArea outline="0" collapsedLevelsAreSubtotals="1" fieldPosition="0">
        <references count="1">
          <reference field="3" count="1" selected="0" defaultSubtotal="1">
            <x v="2"/>
          </reference>
        </references>
      </pivotArea>
    </format>
    <format dxfId="1678">
      <pivotArea dataOnly="0" labelOnly="1" outline="0" fieldPosition="0">
        <references count="1">
          <reference field="3" count="1" defaultSubtotal="1">
            <x v="2"/>
          </reference>
        </references>
      </pivotArea>
    </format>
    <format dxfId="1677">
      <pivotArea outline="0" collapsedLevelsAreSubtotals="1" fieldPosition="0"/>
    </format>
    <format dxfId="1676">
      <pivotArea dataOnly="0" labelOnly="1" outline="0" fieldPosition="0">
        <references count="1">
          <reference field="3" count="0"/>
        </references>
      </pivotArea>
    </format>
    <format dxfId="1675">
      <pivotArea dataOnly="0" labelOnly="1" outline="0" fieldPosition="0">
        <references count="1">
          <reference field="3" count="0" defaultSubtotal="1"/>
        </references>
      </pivotArea>
    </format>
    <format dxfId="1674">
      <pivotArea outline="0" collapsedLevelsAreSubtotals="1" fieldPosition="0"/>
    </format>
    <format dxfId="1673">
      <pivotArea dataOnly="0" labelOnly="1" outline="0" fieldPosition="0">
        <references count="1">
          <reference field="3" count="0"/>
        </references>
      </pivotArea>
    </format>
    <format dxfId="1672">
      <pivotArea dataOnly="0" labelOnly="1" outline="0" fieldPosition="0">
        <references count="1">
          <reference field="3" count="0" defaultSubtotal="1"/>
        </references>
      </pivotArea>
    </format>
    <format dxfId="1671">
      <pivotArea outline="0" collapsedLevelsAreSubtotals="1" fieldPosition="0"/>
    </format>
    <format dxfId="1670">
      <pivotArea dataOnly="0" labelOnly="1" outline="0" fieldPosition="0">
        <references count="1">
          <reference field="3" count="0"/>
        </references>
      </pivotArea>
    </format>
    <format dxfId="1669">
      <pivotArea dataOnly="0" labelOnly="1" outline="0" fieldPosition="0">
        <references count="1">
          <reference field="3" count="0" defaultSubtotal="1"/>
        </references>
      </pivotArea>
    </format>
    <format dxfId="1668">
      <pivotArea dataOnly="0" labelOnly="1" outline="0" fieldPosition="0">
        <references count="1">
          <reference field="3" count="1" defaultSubtotal="1">
            <x v="1"/>
          </reference>
        </references>
      </pivotArea>
    </format>
    <format dxfId="1667">
      <pivotArea dataOnly="0" labelOnly="1" outline="0" fieldPosition="0">
        <references count="1">
          <reference field="3" count="1" defaultSubtotal="1">
            <x v="2"/>
          </reference>
        </references>
      </pivotArea>
    </format>
    <format dxfId="1666">
      <pivotArea outline="0" collapsedLevelsAreSubtotals="1" fieldPosition="0">
        <references count="1">
          <reference field="3" count="1" selected="0" defaultSubtotal="1">
            <x v="1"/>
          </reference>
        </references>
      </pivotArea>
    </format>
    <format dxfId="1665">
      <pivotArea outline="0" collapsedLevelsAreSubtotals="1" fieldPosition="0">
        <references count="1">
          <reference field="3" count="1" selected="0" defaultSubtotal="1">
            <x v="2"/>
          </reference>
        </references>
      </pivotArea>
    </format>
    <format dxfId="1664">
      <pivotArea outline="0" collapsedLevelsAreSubtotals="1" fieldPosition="0">
        <references count="1">
          <reference field="3" count="1" selected="0" defaultSubtotal="1">
            <x v="0"/>
          </reference>
        </references>
      </pivotArea>
    </format>
    <format dxfId="1663">
      <pivotArea dataOnly="0" labelOnly="1" outline="0" fieldPosition="0">
        <references count="1">
          <reference field="3" count="1" defaultSubtotal="1">
            <x v="0"/>
          </reference>
        </references>
      </pivotArea>
    </format>
    <format dxfId="1662">
      <pivotArea outline="0" collapsedLevelsAreSubtotals="1" fieldPosition="0">
        <references count="1">
          <reference field="3" count="1" selected="0" defaultSubtotal="1">
            <x v="0"/>
          </reference>
        </references>
      </pivotArea>
    </format>
    <format dxfId="1661">
      <pivotArea dataOnly="0" labelOnly="1" outline="0" fieldPosition="0">
        <references count="1">
          <reference field="3" count="1" defaultSubtotal="1">
            <x v="0"/>
          </reference>
        </references>
      </pivotArea>
    </format>
    <format dxfId="1660">
      <pivotArea outline="0" collapsedLevelsAreSubtotals="1" fieldPosition="0"/>
    </format>
    <format dxfId="1659">
      <pivotArea dataOnly="0" labelOnly="1" outline="0" fieldPosition="0">
        <references count="1">
          <reference field="3" count="0"/>
        </references>
      </pivotArea>
    </format>
    <format dxfId="1658">
      <pivotArea dataOnly="0" labelOnly="1" outline="0" fieldPosition="0">
        <references count="1">
          <reference field="3" count="0" defaultSubtotal="1"/>
        </references>
      </pivotArea>
    </format>
    <format dxfId="1657">
      <pivotArea outline="0" collapsedLevelsAreSubtotals="1" fieldPosition="0">
        <references count="1">
          <reference field="3" count="1" selected="0" defaultSubtotal="1">
            <x v="0"/>
          </reference>
        </references>
      </pivotArea>
    </format>
    <format dxfId="1656">
      <pivotArea dataOnly="0" labelOnly="1" outline="0" fieldPosition="0">
        <references count="1">
          <reference field="3" count="1" defaultSubtotal="1">
            <x v="0"/>
          </reference>
        </references>
      </pivotArea>
    </format>
    <format dxfId="1655">
      <pivotArea outline="0" collapsedLevelsAreSubtotals="1" fieldPosition="0"/>
    </format>
    <format dxfId="1654">
      <pivotArea dataOnly="0" labelOnly="1" outline="0" fieldPosition="0">
        <references count="1">
          <reference field="3" count="0"/>
        </references>
      </pivotArea>
    </format>
    <format dxfId="1653">
      <pivotArea dataOnly="0" labelOnly="1" outline="0" fieldPosition="0">
        <references count="1">
          <reference field="3" count="0" defaultSubtotal="1"/>
        </references>
      </pivotArea>
    </format>
    <format dxfId="1652">
      <pivotArea outline="0" collapsedLevelsAreSubtotals="1" fieldPosition="0"/>
    </format>
    <format dxfId="1651">
      <pivotArea dataOnly="0" labelOnly="1" outline="0" fieldPosition="0">
        <references count="1">
          <reference field="3" count="0"/>
        </references>
      </pivotArea>
    </format>
    <format dxfId="1650">
      <pivotArea dataOnly="0" labelOnly="1" outline="0" fieldPosition="0">
        <references count="1">
          <reference field="3" count="0" defaultSubtotal="1"/>
        </references>
      </pivotArea>
    </format>
    <format dxfId="1649">
      <pivotArea outline="0" collapsedLevelsAreSubtotals="1" fieldPosition="0"/>
    </format>
    <format dxfId="1648">
      <pivotArea dataOnly="0" labelOnly="1" outline="0" fieldPosition="0">
        <references count="1">
          <reference field="3" count="0"/>
        </references>
      </pivotArea>
    </format>
    <format dxfId="1647">
      <pivotArea dataOnly="0" labelOnly="1" outline="0" fieldPosition="0">
        <references count="1">
          <reference field="3" count="0" defaultSubtotal="1"/>
        </references>
      </pivotArea>
    </format>
    <format dxfId="1646">
      <pivotArea outline="0" collapsedLevelsAreSubtotals="1" fieldPosition="0"/>
    </format>
    <format dxfId="1645">
      <pivotArea dataOnly="0" labelOnly="1" outline="0" fieldPosition="0">
        <references count="1">
          <reference field="3" count="0"/>
        </references>
      </pivotArea>
    </format>
    <format dxfId="1644">
      <pivotArea dataOnly="0" labelOnly="1" outline="0" fieldPosition="0">
        <references count="1">
          <reference field="3" count="0" defaultSubtotal="1"/>
        </references>
      </pivotArea>
    </format>
    <format dxfId="1643">
      <pivotArea dataOnly="0" labelOnly="1" outline="0" fieldPosition="0">
        <references count="2">
          <reference field="3" count="1" selected="0">
            <x v="0"/>
          </reference>
          <reference field="4" count="1">
            <x v="6"/>
          </reference>
        </references>
      </pivotArea>
    </format>
    <format dxfId="1642">
      <pivotArea dataOnly="0" labelOnly="1" outline="0" fieldPosition="0">
        <references count="2">
          <reference field="3" count="1" selected="0">
            <x v="0"/>
          </reference>
          <reference field="4" count="1" defaultSubtotal="1">
            <x v="6"/>
          </reference>
        </references>
      </pivotArea>
    </format>
    <format dxfId="1641">
      <pivotArea dataOnly="0" labelOnly="1" outline="0" fieldPosition="0">
        <references count="2">
          <reference field="3" count="1" selected="0">
            <x v="1"/>
          </reference>
          <reference field="4" count="8">
            <x v="0"/>
            <x v="1"/>
            <x v="2"/>
            <x v="3"/>
            <x v="4"/>
            <x v="5"/>
            <x v="6"/>
            <x v="8"/>
          </reference>
        </references>
      </pivotArea>
    </format>
    <format dxfId="1640">
      <pivotArea dataOnly="0" labelOnly="1" outline="0" fieldPosition="0">
        <references count="2">
          <reference field="3" count="1" selected="0">
            <x v="1"/>
          </reference>
          <reference field="4" count="8" defaultSubtotal="1">
            <x v="0"/>
            <x v="1"/>
            <x v="2"/>
            <x v="3"/>
            <x v="4"/>
            <x v="5"/>
            <x v="6"/>
            <x v="8"/>
          </reference>
        </references>
      </pivotArea>
    </format>
    <format dxfId="1639">
      <pivotArea dataOnly="0" labelOnly="1" outline="0" fieldPosition="0">
        <references count="2">
          <reference field="3" count="1" selected="0">
            <x v="2"/>
          </reference>
          <reference field="4" count="1">
            <x v="9"/>
          </reference>
        </references>
      </pivotArea>
    </format>
    <format dxfId="1638">
      <pivotArea dataOnly="0" labelOnly="1" outline="0" fieldPosition="0">
        <references count="2">
          <reference field="3" count="1" selected="0">
            <x v="2"/>
          </reference>
          <reference field="4" count="1" defaultSubtotal="1">
            <x v="9"/>
          </reference>
        </references>
      </pivotArea>
    </format>
    <format dxfId="1637">
      <pivotArea dataOnly="0" labelOnly="1" outline="0" fieldPosition="0">
        <references count="3">
          <reference field="3" count="1" selected="0">
            <x v="0"/>
          </reference>
          <reference field="4" count="1" selected="0">
            <x v="6"/>
          </reference>
          <reference field="5" count="2">
            <x v="3"/>
            <x v="4"/>
          </reference>
        </references>
      </pivotArea>
    </format>
    <format dxfId="1636">
      <pivotArea dataOnly="0" labelOnly="1" outline="0" fieldPosition="0">
        <references count="3">
          <reference field="3" count="1" selected="0">
            <x v="1"/>
          </reference>
          <reference field="4" count="1" selected="0">
            <x v="0"/>
          </reference>
          <reference field="5" count="1">
            <x v="0"/>
          </reference>
        </references>
      </pivotArea>
    </format>
    <format dxfId="1635">
      <pivotArea dataOnly="0" labelOnly="1" outline="0" fieldPosition="0">
        <references count="3">
          <reference field="3" count="1" selected="0">
            <x v="1"/>
          </reference>
          <reference field="4" count="1" selected="0">
            <x v="1"/>
          </reference>
          <reference field="5" count="1">
            <x v="8"/>
          </reference>
        </references>
      </pivotArea>
    </format>
    <format dxfId="1634">
      <pivotArea dataOnly="0" labelOnly="1" outline="0" fieldPosition="0">
        <references count="3">
          <reference field="3" count="1" selected="0">
            <x v="1"/>
          </reference>
          <reference field="4" count="1" selected="0">
            <x v="2"/>
          </reference>
          <reference field="5" count="1">
            <x v="5"/>
          </reference>
        </references>
      </pivotArea>
    </format>
    <format dxfId="1633">
      <pivotArea dataOnly="0" labelOnly="1" outline="0" fieldPosition="0">
        <references count="3">
          <reference field="3" count="1" selected="0">
            <x v="1"/>
          </reference>
          <reference field="4" count="1" selected="0">
            <x v="3"/>
          </reference>
          <reference field="5" count="1">
            <x v="2"/>
          </reference>
        </references>
      </pivotArea>
    </format>
    <format dxfId="1632">
      <pivotArea dataOnly="0" labelOnly="1" outline="0" fieldPosition="0">
        <references count="3">
          <reference field="3" count="1" selected="0">
            <x v="1"/>
          </reference>
          <reference field="4" count="1" selected="0">
            <x v="4"/>
          </reference>
          <reference field="5" count="2">
            <x v="1"/>
            <x v="10"/>
          </reference>
        </references>
      </pivotArea>
    </format>
    <format dxfId="1631">
      <pivotArea dataOnly="0" labelOnly="1" outline="0" fieldPosition="0">
        <references count="3">
          <reference field="3" count="1" selected="0">
            <x v="1"/>
          </reference>
          <reference field="4" count="1" selected="0">
            <x v="5"/>
          </reference>
          <reference field="5" count="1">
            <x v="7"/>
          </reference>
        </references>
      </pivotArea>
    </format>
    <format dxfId="1630">
      <pivotArea dataOnly="0" labelOnly="1" outline="0" fieldPosition="0">
        <references count="3">
          <reference field="3" count="1" selected="0">
            <x v="1"/>
          </reference>
          <reference field="4" count="1" selected="0">
            <x v="6"/>
          </reference>
          <reference field="5" count="2">
            <x v="3"/>
            <x v="4"/>
          </reference>
        </references>
      </pivotArea>
    </format>
    <format dxfId="1629">
      <pivotArea dataOnly="0" labelOnly="1" outline="0" fieldPosition="0">
        <references count="3">
          <reference field="3" count="1" selected="0">
            <x v="1"/>
          </reference>
          <reference field="4" count="1" selected="0">
            <x v="8"/>
          </reference>
          <reference field="5" count="4">
            <x v="6"/>
            <x v="12"/>
            <x v="13"/>
            <x v="14"/>
          </reference>
        </references>
      </pivotArea>
    </format>
    <format dxfId="1628">
      <pivotArea dataOnly="0" labelOnly="1" outline="0" fieldPosition="0">
        <references count="3">
          <reference field="3" count="1" selected="0">
            <x v="2"/>
          </reference>
          <reference field="4" count="1" selected="0">
            <x v="9"/>
          </reference>
          <reference field="5" count="1">
            <x v="9"/>
          </reference>
        </references>
      </pivotArea>
    </format>
    <format dxfId="162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626">
      <pivotArea outline="0" collapsedLevelsAreSubtotals="1" fieldPosition="0"/>
    </format>
    <format dxfId="1625">
      <pivotArea dataOnly="0" labelOnly="1" outline="0" fieldPosition="0">
        <references count="1">
          <reference field="3" count="0"/>
        </references>
      </pivotArea>
    </format>
    <format dxfId="1624">
      <pivotArea dataOnly="0" labelOnly="1" outline="0" fieldPosition="0">
        <references count="1">
          <reference field="3" count="0" defaultSubtotal="1"/>
        </references>
      </pivotArea>
    </format>
    <format dxfId="1623">
      <pivotArea dataOnly="0" labelOnly="1" outline="0" fieldPosition="0">
        <references count="2">
          <reference field="3" count="1" selected="0">
            <x v="0"/>
          </reference>
          <reference field="4" count="1">
            <x v="6"/>
          </reference>
        </references>
      </pivotArea>
    </format>
    <format dxfId="1622">
      <pivotArea dataOnly="0" labelOnly="1" outline="0" fieldPosition="0">
        <references count="2">
          <reference field="3" count="1" selected="0">
            <x v="0"/>
          </reference>
          <reference field="4" count="1" defaultSubtotal="1">
            <x v="6"/>
          </reference>
        </references>
      </pivotArea>
    </format>
    <format dxfId="1621">
      <pivotArea dataOnly="0" labelOnly="1" outline="0" fieldPosition="0">
        <references count="2">
          <reference field="3" count="1" selected="0">
            <x v="1"/>
          </reference>
          <reference field="4" count="8">
            <x v="0"/>
            <x v="1"/>
            <x v="2"/>
            <x v="3"/>
            <x v="4"/>
            <x v="5"/>
            <x v="6"/>
            <x v="8"/>
          </reference>
        </references>
      </pivotArea>
    </format>
    <format dxfId="1620">
      <pivotArea dataOnly="0" labelOnly="1" outline="0" fieldPosition="0">
        <references count="2">
          <reference field="3" count="1" selected="0">
            <x v="1"/>
          </reference>
          <reference field="4" count="8" defaultSubtotal="1">
            <x v="0"/>
            <x v="1"/>
            <x v="2"/>
            <x v="3"/>
            <x v="4"/>
            <x v="5"/>
            <x v="6"/>
            <x v="8"/>
          </reference>
        </references>
      </pivotArea>
    </format>
    <format dxfId="1619">
      <pivotArea dataOnly="0" labelOnly="1" outline="0" fieldPosition="0">
        <references count="2">
          <reference field="3" count="1" selected="0">
            <x v="2"/>
          </reference>
          <reference field="4" count="1">
            <x v="9"/>
          </reference>
        </references>
      </pivotArea>
    </format>
    <format dxfId="1618">
      <pivotArea dataOnly="0" labelOnly="1" outline="0" fieldPosition="0">
        <references count="2">
          <reference field="3" count="1" selected="0">
            <x v="2"/>
          </reference>
          <reference field="4" count="1" defaultSubtotal="1">
            <x v="9"/>
          </reference>
        </references>
      </pivotArea>
    </format>
    <format dxfId="1617">
      <pivotArea dataOnly="0" labelOnly="1" outline="0" fieldPosition="0">
        <references count="3">
          <reference field="3" count="1" selected="0">
            <x v="0"/>
          </reference>
          <reference field="4" count="1" selected="0">
            <x v="6"/>
          </reference>
          <reference field="5" count="2">
            <x v="3"/>
            <x v="4"/>
          </reference>
        </references>
      </pivotArea>
    </format>
    <format dxfId="1616">
      <pivotArea dataOnly="0" labelOnly="1" outline="0" fieldPosition="0">
        <references count="3">
          <reference field="3" count="1" selected="0">
            <x v="1"/>
          </reference>
          <reference field="4" count="1" selected="0">
            <x v="0"/>
          </reference>
          <reference field="5" count="1">
            <x v="0"/>
          </reference>
        </references>
      </pivotArea>
    </format>
    <format dxfId="1615">
      <pivotArea dataOnly="0" labelOnly="1" outline="0" fieldPosition="0">
        <references count="3">
          <reference field="3" count="1" selected="0">
            <x v="1"/>
          </reference>
          <reference field="4" count="1" selected="0">
            <x v="1"/>
          </reference>
          <reference field="5" count="1">
            <x v="8"/>
          </reference>
        </references>
      </pivotArea>
    </format>
    <format dxfId="1614">
      <pivotArea dataOnly="0" labelOnly="1" outline="0" fieldPosition="0">
        <references count="3">
          <reference field="3" count="1" selected="0">
            <x v="1"/>
          </reference>
          <reference field="4" count="1" selected="0">
            <x v="2"/>
          </reference>
          <reference field="5" count="1">
            <x v="5"/>
          </reference>
        </references>
      </pivotArea>
    </format>
    <format dxfId="1613">
      <pivotArea dataOnly="0" labelOnly="1" outline="0" fieldPosition="0">
        <references count="3">
          <reference field="3" count="1" selected="0">
            <x v="1"/>
          </reference>
          <reference field="4" count="1" selected="0">
            <x v="3"/>
          </reference>
          <reference field="5" count="1">
            <x v="2"/>
          </reference>
        </references>
      </pivotArea>
    </format>
    <format dxfId="1612">
      <pivotArea dataOnly="0" labelOnly="1" outline="0" fieldPosition="0">
        <references count="3">
          <reference field="3" count="1" selected="0">
            <x v="1"/>
          </reference>
          <reference field="4" count="1" selected="0">
            <x v="4"/>
          </reference>
          <reference field="5" count="2">
            <x v="1"/>
            <x v="10"/>
          </reference>
        </references>
      </pivotArea>
    </format>
    <format dxfId="1611">
      <pivotArea dataOnly="0" labelOnly="1" outline="0" fieldPosition="0">
        <references count="3">
          <reference field="3" count="1" selected="0">
            <x v="1"/>
          </reference>
          <reference field="4" count="1" selected="0">
            <x v="5"/>
          </reference>
          <reference field="5" count="1">
            <x v="7"/>
          </reference>
        </references>
      </pivotArea>
    </format>
    <format dxfId="1610">
      <pivotArea dataOnly="0" labelOnly="1" outline="0" fieldPosition="0">
        <references count="3">
          <reference field="3" count="1" selected="0">
            <x v="1"/>
          </reference>
          <reference field="4" count="1" selected="0">
            <x v="6"/>
          </reference>
          <reference field="5" count="2">
            <x v="3"/>
            <x v="4"/>
          </reference>
        </references>
      </pivotArea>
    </format>
    <format dxfId="1609">
      <pivotArea dataOnly="0" labelOnly="1" outline="0" fieldPosition="0">
        <references count="3">
          <reference field="3" count="1" selected="0">
            <x v="1"/>
          </reference>
          <reference field="4" count="1" selected="0">
            <x v="8"/>
          </reference>
          <reference field="5" count="4">
            <x v="6"/>
            <x v="12"/>
            <x v="13"/>
            <x v="14"/>
          </reference>
        </references>
      </pivotArea>
    </format>
    <format dxfId="1608">
      <pivotArea dataOnly="0" labelOnly="1" outline="0" fieldPosition="0">
        <references count="3">
          <reference field="3" count="1" selected="0">
            <x v="2"/>
          </reference>
          <reference field="4" count="1" selected="0">
            <x v="9"/>
          </reference>
          <reference field="5" count="1">
            <x v="9"/>
          </reference>
        </references>
      </pivotArea>
    </format>
    <format dxfId="160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606">
      <pivotArea outline="0" collapsedLevelsAreSubtotals="1" fieldPosition="0"/>
    </format>
    <format dxfId="1605">
      <pivotArea dataOnly="0" labelOnly="1" outline="0" fieldPosition="0">
        <references count="1">
          <reference field="3" count="0"/>
        </references>
      </pivotArea>
    </format>
    <format dxfId="1604">
      <pivotArea dataOnly="0" labelOnly="1" outline="0" fieldPosition="0">
        <references count="1">
          <reference field="3" count="0" defaultSubtotal="1"/>
        </references>
      </pivotArea>
    </format>
    <format dxfId="1603">
      <pivotArea dataOnly="0" labelOnly="1" outline="0" fieldPosition="0">
        <references count="2">
          <reference field="3" count="1" selected="0">
            <x v="0"/>
          </reference>
          <reference field="4" count="1">
            <x v="6"/>
          </reference>
        </references>
      </pivotArea>
    </format>
    <format dxfId="1602">
      <pivotArea dataOnly="0" labelOnly="1" outline="0" fieldPosition="0">
        <references count="2">
          <reference field="3" count="1" selected="0">
            <x v="0"/>
          </reference>
          <reference field="4" count="1" defaultSubtotal="1">
            <x v="6"/>
          </reference>
        </references>
      </pivotArea>
    </format>
    <format dxfId="1601">
      <pivotArea dataOnly="0" labelOnly="1" outline="0" fieldPosition="0">
        <references count="2">
          <reference field="3" count="1" selected="0">
            <x v="1"/>
          </reference>
          <reference field="4" count="8">
            <x v="0"/>
            <x v="1"/>
            <x v="2"/>
            <x v="3"/>
            <x v="4"/>
            <x v="5"/>
            <x v="6"/>
            <x v="8"/>
          </reference>
        </references>
      </pivotArea>
    </format>
    <format dxfId="1600">
      <pivotArea dataOnly="0" labelOnly="1" outline="0" fieldPosition="0">
        <references count="2">
          <reference field="3" count="1" selected="0">
            <x v="1"/>
          </reference>
          <reference field="4" count="8" defaultSubtotal="1">
            <x v="0"/>
            <x v="1"/>
            <x v="2"/>
            <x v="3"/>
            <x v="4"/>
            <x v="5"/>
            <x v="6"/>
            <x v="8"/>
          </reference>
        </references>
      </pivotArea>
    </format>
    <format dxfId="1599">
      <pivotArea dataOnly="0" labelOnly="1" outline="0" fieldPosition="0">
        <references count="2">
          <reference field="3" count="1" selected="0">
            <x v="2"/>
          </reference>
          <reference field="4" count="1">
            <x v="9"/>
          </reference>
        </references>
      </pivotArea>
    </format>
    <format dxfId="1598">
      <pivotArea dataOnly="0" labelOnly="1" outline="0" fieldPosition="0">
        <references count="2">
          <reference field="3" count="1" selected="0">
            <x v="2"/>
          </reference>
          <reference field="4" count="1" defaultSubtotal="1">
            <x v="9"/>
          </reference>
        </references>
      </pivotArea>
    </format>
    <format dxfId="1597">
      <pivotArea dataOnly="0" labelOnly="1" outline="0" fieldPosition="0">
        <references count="3">
          <reference field="3" count="1" selected="0">
            <x v="0"/>
          </reference>
          <reference field="4" count="1" selected="0">
            <x v="6"/>
          </reference>
          <reference field="5" count="2">
            <x v="3"/>
            <x v="4"/>
          </reference>
        </references>
      </pivotArea>
    </format>
    <format dxfId="1596">
      <pivotArea dataOnly="0" labelOnly="1" outline="0" fieldPosition="0">
        <references count="3">
          <reference field="3" count="1" selected="0">
            <x v="1"/>
          </reference>
          <reference field="4" count="1" selected="0">
            <x v="0"/>
          </reference>
          <reference field="5" count="1">
            <x v="0"/>
          </reference>
        </references>
      </pivotArea>
    </format>
    <format dxfId="1595">
      <pivotArea dataOnly="0" labelOnly="1" outline="0" fieldPosition="0">
        <references count="3">
          <reference field="3" count="1" selected="0">
            <x v="1"/>
          </reference>
          <reference field="4" count="1" selected="0">
            <x v="1"/>
          </reference>
          <reference field="5" count="1">
            <x v="8"/>
          </reference>
        </references>
      </pivotArea>
    </format>
    <format dxfId="1594">
      <pivotArea dataOnly="0" labelOnly="1" outline="0" fieldPosition="0">
        <references count="3">
          <reference field="3" count="1" selected="0">
            <x v="1"/>
          </reference>
          <reference field="4" count="1" selected="0">
            <x v="2"/>
          </reference>
          <reference field="5" count="1">
            <x v="5"/>
          </reference>
        </references>
      </pivotArea>
    </format>
    <format dxfId="1593">
      <pivotArea dataOnly="0" labelOnly="1" outline="0" fieldPosition="0">
        <references count="3">
          <reference field="3" count="1" selected="0">
            <x v="1"/>
          </reference>
          <reference field="4" count="1" selected="0">
            <x v="3"/>
          </reference>
          <reference field="5" count="1">
            <x v="2"/>
          </reference>
        </references>
      </pivotArea>
    </format>
    <format dxfId="1592">
      <pivotArea dataOnly="0" labelOnly="1" outline="0" fieldPosition="0">
        <references count="3">
          <reference field="3" count="1" selected="0">
            <x v="1"/>
          </reference>
          <reference field="4" count="1" selected="0">
            <x v="4"/>
          </reference>
          <reference field="5" count="2">
            <x v="1"/>
            <x v="10"/>
          </reference>
        </references>
      </pivotArea>
    </format>
    <format dxfId="1591">
      <pivotArea dataOnly="0" labelOnly="1" outline="0" fieldPosition="0">
        <references count="3">
          <reference field="3" count="1" selected="0">
            <x v="1"/>
          </reference>
          <reference field="4" count="1" selected="0">
            <x v="5"/>
          </reference>
          <reference field="5" count="1">
            <x v="7"/>
          </reference>
        </references>
      </pivotArea>
    </format>
    <format dxfId="1590">
      <pivotArea dataOnly="0" labelOnly="1" outline="0" fieldPosition="0">
        <references count="3">
          <reference field="3" count="1" selected="0">
            <x v="1"/>
          </reference>
          <reference field="4" count="1" selected="0">
            <x v="6"/>
          </reference>
          <reference field="5" count="2">
            <x v="3"/>
            <x v="4"/>
          </reference>
        </references>
      </pivotArea>
    </format>
    <format dxfId="1589">
      <pivotArea dataOnly="0" labelOnly="1" outline="0" fieldPosition="0">
        <references count="3">
          <reference field="3" count="1" selected="0">
            <x v="1"/>
          </reference>
          <reference field="4" count="1" selected="0">
            <x v="8"/>
          </reference>
          <reference field="5" count="4">
            <x v="6"/>
            <x v="12"/>
            <x v="13"/>
            <x v="14"/>
          </reference>
        </references>
      </pivotArea>
    </format>
    <format dxfId="1588">
      <pivotArea dataOnly="0" labelOnly="1" outline="0" fieldPosition="0">
        <references count="3">
          <reference field="3" count="1" selected="0">
            <x v="2"/>
          </reference>
          <reference field="4" count="1" selected="0">
            <x v="9"/>
          </reference>
          <reference field="5" count="1">
            <x v="9"/>
          </reference>
        </references>
      </pivotArea>
    </format>
    <format dxfId="1587">
      <pivotArea field="5" type="button" dataOnly="0" labelOnly="1" outline="0" axis="axisRow" fieldPosition="2"/>
    </format>
    <format dxfId="1586">
      <pivotArea field="4" type="button" dataOnly="0" labelOnly="1" outline="0" axis="axisRow" fieldPosition="1"/>
    </format>
    <format dxfId="1585">
      <pivotArea outline="0" collapsedLevelsAreSubtotals="1" fieldPosition="0">
        <references count="2">
          <reference field="3" count="1" selected="0">
            <x v="1"/>
          </reference>
          <reference field="4" count="1" selected="0" defaultSubtotal="1">
            <x v="3"/>
          </reference>
        </references>
      </pivotArea>
    </format>
    <format dxfId="1584">
      <pivotArea dataOnly="0" labelOnly="1" outline="0" fieldPosition="0">
        <references count="2">
          <reference field="3" count="1" selected="0">
            <x v="1"/>
          </reference>
          <reference field="4" count="1" defaultSubtotal="1">
            <x v="3"/>
          </reference>
        </references>
      </pivotArea>
    </format>
    <format dxfId="1583">
      <pivotArea outline="0" collapsedLevelsAreSubtotals="1" fieldPosition="0">
        <references count="2">
          <reference field="3" count="1" selected="0">
            <x v="1"/>
          </reference>
          <reference field="4" count="1" selected="0" defaultSubtotal="1">
            <x v="4"/>
          </reference>
        </references>
      </pivotArea>
    </format>
    <format dxfId="1582">
      <pivotArea dataOnly="0" labelOnly="1" outline="0" fieldPosition="0">
        <references count="2">
          <reference field="3" count="1" selected="0">
            <x v="1"/>
          </reference>
          <reference field="4" count="1" defaultSubtotal="1">
            <x v="4"/>
          </reference>
        </references>
      </pivotArea>
    </format>
    <format dxfId="1581">
      <pivotArea outline="0" collapsedLevelsAreSubtotals="1" fieldPosition="0">
        <references count="2">
          <reference field="3" count="1" selected="0">
            <x v="1"/>
          </reference>
          <reference field="4" count="1" selected="0" defaultSubtotal="1">
            <x v="5"/>
          </reference>
        </references>
      </pivotArea>
    </format>
    <format dxfId="1580">
      <pivotArea dataOnly="0" labelOnly="1" outline="0" fieldPosition="0">
        <references count="2">
          <reference field="3" count="1" selected="0">
            <x v="1"/>
          </reference>
          <reference field="4" count="1" defaultSubtotal="1">
            <x v="5"/>
          </reference>
        </references>
      </pivotArea>
    </format>
    <format dxfId="1579">
      <pivotArea outline="0" collapsedLevelsAreSubtotals="1" fieldPosition="0">
        <references count="2">
          <reference field="3" count="1" selected="0">
            <x v="0"/>
          </reference>
          <reference field="4" count="1" selected="0" defaultSubtotal="1">
            <x v="6"/>
          </reference>
        </references>
      </pivotArea>
    </format>
    <format dxfId="1578">
      <pivotArea dataOnly="0" labelOnly="1" outline="0" fieldPosition="0">
        <references count="2">
          <reference field="3" count="1" selected="0">
            <x v="0"/>
          </reference>
          <reference field="4" count="1" defaultSubtotal="1">
            <x v="6"/>
          </reference>
        </references>
      </pivotArea>
    </format>
    <format dxfId="1577">
      <pivotArea outline="0" collapsedLevelsAreSubtotals="1" fieldPosition="0">
        <references count="2">
          <reference field="3" count="1" selected="0">
            <x v="1"/>
          </reference>
          <reference field="4" count="1" selected="0" defaultSubtotal="1">
            <x v="0"/>
          </reference>
        </references>
      </pivotArea>
    </format>
    <format dxfId="1576">
      <pivotArea dataOnly="0" labelOnly="1" outline="0" fieldPosition="0">
        <references count="2">
          <reference field="3" count="1" selected="0">
            <x v="1"/>
          </reference>
          <reference field="4" count="1" defaultSubtotal="1">
            <x v="0"/>
          </reference>
        </references>
      </pivotArea>
    </format>
    <format dxfId="1575">
      <pivotArea outline="0" collapsedLevelsAreSubtotals="1" fieldPosition="0">
        <references count="2">
          <reference field="3" count="1" selected="0">
            <x v="1"/>
          </reference>
          <reference field="4" count="1" selected="0" defaultSubtotal="1">
            <x v="1"/>
          </reference>
        </references>
      </pivotArea>
    </format>
    <format dxfId="1574">
      <pivotArea dataOnly="0" labelOnly="1" outline="0" fieldPosition="0">
        <references count="2">
          <reference field="3" count="1" selected="0">
            <x v="1"/>
          </reference>
          <reference field="4" count="1" defaultSubtotal="1">
            <x v="1"/>
          </reference>
        </references>
      </pivotArea>
    </format>
    <format dxfId="1573">
      <pivotArea outline="0" collapsedLevelsAreSubtotals="1" fieldPosition="0">
        <references count="2">
          <reference field="3" count="1" selected="0">
            <x v="1"/>
          </reference>
          <reference field="4" count="1" selected="0" defaultSubtotal="1">
            <x v="2"/>
          </reference>
        </references>
      </pivotArea>
    </format>
    <format dxfId="1572">
      <pivotArea dataOnly="0" labelOnly="1" outline="0" fieldPosition="0">
        <references count="2">
          <reference field="3" count="1" selected="0">
            <x v="1"/>
          </reference>
          <reference field="4" count="1" defaultSubtotal="1">
            <x v="2"/>
          </reference>
        </references>
      </pivotArea>
    </format>
    <format dxfId="1571">
      <pivotArea outline="0" collapsedLevelsAreSubtotals="1" fieldPosition="0">
        <references count="2">
          <reference field="3" count="1" selected="0">
            <x v="1"/>
          </reference>
          <reference field="4" count="1" selected="0" defaultSubtotal="1">
            <x v="6"/>
          </reference>
        </references>
      </pivotArea>
    </format>
    <format dxfId="1570">
      <pivotArea dataOnly="0" labelOnly="1" outline="0" fieldPosition="0">
        <references count="2">
          <reference field="3" count="1" selected="0">
            <x v="1"/>
          </reference>
          <reference field="4" count="1" defaultSubtotal="1">
            <x v="6"/>
          </reference>
        </references>
      </pivotArea>
    </format>
    <format dxfId="1569">
      <pivotArea outline="0" collapsedLevelsAreSubtotals="1" fieldPosition="0">
        <references count="2">
          <reference field="3" count="1" selected="0">
            <x v="1"/>
          </reference>
          <reference field="4" count="1" selected="0" defaultSubtotal="1">
            <x v="8"/>
          </reference>
        </references>
      </pivotArea>
    </format>
    <format dxfId="1568">
      <pivotArea dataOnly="0" labelOnly="1" outline="0" fieldPosition="0">
        <references count="2">
          <reference field="3" count="1" selected="0">
            <x v="1"/>
          </reference>
          <reference field="4" count="1" defaultSubtotal="1">
            <x v="8"/>
          </reference>
        </references>
      </pivotArea>
    </format>
    <format dxfId="1567">
      <pivotArea outline="0" collapsedLevelsAreSubtotals="1" fieldPosition="0">
        <references count="2">
          <reference field="3" count="1" selected="0">
            <x v="2"/>
          </reference>
          <reference field="4" count="1" selected="0" defaultSubtotal="1">
            <x v="9"/>
          </reference>
        </references>
      </pivotArea>
    </format>
    <format dxfId="1566">
      <pivotArea dataOnly="0" labelOnly="1" outline="0" fieldPosition="0">
        <references count="2">
          <reference field="3" count="1" selected="0">
            <x v="2"/>
          </reference>
          <reference field="4" count="1" defaultSubtotal="1">
            <x v="9"/>
          </reference>
        </references>
      </pivotArea>
    </format>
    <format dxfId="1565">
      <pivotArea outline="0" collapsedLevelsAreSubtotals="1" fieldPosition="0">
        <references count="1">
          <reference field="3" count="1" selected="0" defaultSubtotal="1">
            <x v="0"/>
          </reference>
        </references>
      </pivotArea>
    </format>
    <format dxfId="1564">
      <pivotArea dataOnly="0" labelOnly="1" outline="0" fieldPosition="0">
        <references count="1">
          <reference field="3" count="1" defaultSubtotal="1">
            <x v="0"/>
          </reference>
        </references>
      </pivotArea>
    </format>
    <format dxfId="1563">
      <pivotArea outline="0" collapsedLevelsAreSubtotals="1" fieldPosition="0">
        <references count="1">
          <reference field="3" count="1" selected="0" defaultSubtotal="1">
            <x v="1"/>
          </reference>
        </references>
      </pivotArea>
    </format>
    <format dxfId="1562">
      <pivotArea dataOnly="0" labelOnly="1" outline="0" fieldPosition="0">
        <references count="1">
          <reference field="3" count="1" defaultSubtotal="1">
            <x v="1"/>
          </reference>
        </references>
      </pivotArea>
    </format>
    <format dxfId="1561">
      <pivotArea outline="0" collapsedLevelsAreSubtotals="1" fieldPosition="0">
        <references count="1">
          <reference field="3" count="1" selected="0" defaultSubtotal="1">
            <x v="2"/>
          </reference>
        </references>
      </pivotArea>
    </format>
    <format dxfId="1560">
      <pivotArea dataOnly="0" labelOnly="1" outline="0" fieldPosition="0">
        <references count="1">
          <reference field="3" count="1" defaultSubtotal="1">
            <x v="2"/>
          </reference>
        </references>
      </pivotArea>
    </format>
  </formats>
  <pivotTableStyleInfo name="PivotStyleLight22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СводнаяТаблица4" cacheId="0" applyNumberFormats="0" applyBorderFormats="0" applyFontFormats="0" applyPatternFormats="0" applyAlignmentFormats="0" applyWidthHeightFormats="1" dataCaption="Данные" updatedVersion="5" minRefreshableVersion="3" showDrill="0" showMemberPropertyTips="0" rowGrandTotals="0" colGrandTotals="0" itemPrintTitles="1" createdVersion="5" indent="0" compact="0" compactData="0">
  <location ref="A11:F22" firstHeaderRow="1" firstDataRow="1" firstDataCol="5" rowPageCount="3" colPageCount="1"/>
  <pivotFields count="45"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outline="0" showAll="0" sortType="descending" defaultSubtotal="0">
      <items count="588">
        <item x="0"/>
        <item x="9"/>
        <item x="99"/>
        <item x="100"/>
        <item x="101"/>
        <item x="102"/>
        <item x="103"/>
        <item x="104"/>
        <item x="105"/>
        <item x="106"/>
        <item x="107"/>
        <item x="108"/>
        <item x="10"/>
        <item x="109"/>
        <item x="110"/>
        <item x="111"/>
        <item x="112"/>
        <item x="113"/>
        <item x="114"/>
        <item x="115"/>
        <item x="116"/>
        <item x="117"/>
        <item x="118"/>
        <item x="11"/>
        <item x="119"/>
        <item x="120"/>
        <item x="121"/>
        <item x="122"/>
        <item x="123"/>
        <item x="124"/>
        <item x="125"/>
        <item x="126"/>
        <item x="127"/>
        <item x="128"/>
        <item x="12"/>
        <item x="129"/>
        <item x="130"/>
        <item x="131"/>
        <item x="132"/>
        <item x="133"/>
        <item x="134"/>
        <item x="135"/>
        <item x="136"/>
        <item x="137"/>
        <item x="138"/>
        <item x="13"/>
        <item x="139"/>
        <item x="140"/>
        <item x="141"/>
        <item x="142"/>
        <item x="143"/>
        <item x="144"/>
        <item x="145"/>
        <item x="146"/>
        <item x="147"/>
        <item x="148"/>
        <item x="14"/>
        <item x="149"/>
        <item x="150"/>
        <item x="151"/>
        <item x="152"/>
        <item x="153"/>
        <item x="154"/>
        <item x="155"/>
        <item x="156"/>
        <item x="157"/>
        <item x="158"/>
        <item x="15"/>
        <item x="159"/>
        <item x="160"/>
        <item x="161"/>
        <item x="162"/>
        <item x="163"/>
        <item x="164"/>
        <item x="165"/>
        <item x="166"/>
        <item x="167"/>
        <item x="168"/>
        <item x="16"/>
        <item x="169"/>
        <item x="170"/>
        <item x="171"/>
        <item x="172"/>
        <item x="173"/>
        <item x="174"/>
        <item x="175"/>
        <item x="176"/>
        <item x="177"/>
        <item x="178"/>
        <item x="17"/>
        <item x="179"/>
        <item x="180"/>
        <item x="181"/>
        <item x="182"/>
        <item x="183"/>
        <item x="184"/>
        <item x="185"/>
        <item x="186"/>
        <item x="187"/>
        <item x="188"/>
        <item x="18"/>
        <item x="189"/>
        <item x="190"/>
        <item x="191"/>
        <item x="192"/>
        <item x="193"/>
        <item x="194"/>
        <item x="195"/>
        <item x="196"/>
        <item x="197"/>
        <item x="198"/>
        <item x="1"/>
        <item x="19"/>
        <item x="199"/>
        <item x="200"/>
        <item x="201"/>
        <item x="202"/>
        <item x="203"/>
        <item x="204"/>
        <item x="205"/>
        <item x="206"/>
        <item x="207"/>
        <item x="208"/>
        <item x="20"/>
        <item x="209"/>
        <item x="210"/>
        <item x="211"/>
        <item x="212"/>
        <item x="213"/>
        <item x="214"/>
        <item x="215"/>
        <item x="216"/>
        <item x="217"/>
        <item x="218"/>
        <item x="21"/>
        <item x="219"/>
        <item x="220"/>
        <item x="221"/>
        <item x="222"/>
        <item x="223"/>
        <item x="224"/>
        <item x="225"/>
        <item x="226"/>
        <item x="227"/>
        <item x="228"/>
        <item x="22"/>
        <item x="229"/>
        <item x="230"/>
        <item x="231"/>
        <item x="232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m="1" x="419"/>
        <item m="1" x="409"/>
        <item m="1" x="398"/>
        <item m="1" x="392"/>
        <item m="1" x="386"/>
        <item m="1" x="382"/>
        <item m="1" x="379"/>
        <item m="1" x="376"/>
        <item x="32"/>
        <item m="1" x="470"/>
        <item m="1" x="456"/>
        <item m="1" x="441"/>
        <item m="1" x="429"/>
        <item m="1" x="416"/>
        <item m="1" x="406"/>
        <item m="1" x="390"/>
        <item m="1" x="385"/>
        <item m="1" x="381"/>
        <item x="33"/>
        <item m="1" x="499"/>
        <item m="1" x="484"/>
        <item m="1" x="467"/>
        <item m="1" x="453"/>
        <item m="1" x="438"/>
        <item m="1" x="426"/>
        <item m="1" x="414"/>
        <item m="1" x="404"/>
        <item m="1" x="396"/>
        <item m="1" x="389"/>
        <item m="1" x="377"/>
        <item m="1" x="529"/>
        <item m="1" x="514"/>
        <item m="1" x="496"/>
        <item m="1" x="481"/>
        <item m="1" x="464"/>
        <item m="1" x="450"/>
        <item m="1" x="436"/>
        <item m="1" x="424"/>
        <item m="1" x="413"/>
        <item m="1" x="403"/>
        <item x="35"/>
        <item m="1" x="557"/>
        <item m="1" x="543"/>
        <item m="1" x="526"/>
        <item m="1" x="511"/>
        <item m="1" x="493"/>
        <item m="1" x="478"/>
        <item m="1" x="462"/>
        <item m="1" x="448"/>
        <item m="1" x="435"/>
        <item m="1" x="423"/>
        <item x="36"/>
        <item m="1" x="583"/>
        <item m="1" x="570"/>
        <item m="1" x="554"/>
        <item m="1" x="540"/>
        <item m="1" x="523"/>
        <item m="1" x="508"/>
        <item m="1" x="491"/>
        <item m="1" x="476"/>
        <item m="1" x="461"/>
        <item m="1" x="447"/>
        <item x="37"/>
        <item m="1" x="338"/>
        <item m="1" x="327"/>
        <item m="1" x="580"/>
        <item m="1" x="567"/>
        <item m="1" x="551"/>
        <item m="1" x="537"/>
        <item m="1" x="521"/>
        <item m="1" x="506"/>
        <item m="1" x="490"/>
        <item m="1" x="475"/>
        <item x="38"/>
        <item m="1" x="352"/>
        <item m="1" x="345"/>
        <item m="1" x="335"/>
        <item m="1" x="324"/>
        <item m="1" x="577"/>
        <item m="1" x="564"/>
        <item m="1" x="549"/>
        <item m="1" x="535"/>
        <item m="1" x="520"/>
        <item m="1" x="505"/>
        <item x="3"/>
        <item x="39"/>
        <item m="1" x="446"/>
        <item m="1" x="434"/>
        <item m="1" x="422"/>
        <item m="1" x="412"/>
        <item m="1" x="402"/>
        <item m="1" x="395"/>
        <item m="1" x="388"/>
        <item m="1" x="384"/>
        <item m="1" x="380"/>
        <item m="1" x="378"/>
        <item x="40"/>
        <item m="1" x="473"/>
        <item m="1" x="459"/>
        <item m="1" x="444"/>
        <item m="1" x="432"/>
        <item m="1" x="420"/>
        <item m="1" x="410"/>
        <item m="1" x="399"/>
        <item m="1" x="393"/>
        <item m="1" x="387"/>
        <item m="1" x="383"/>
        <item m="1" x="375"/>
        <item m="1" x="502"/>
        <item m="1" x="487"/>
        <item m="1" x="471"/>
        <item m="1" x="457"/>
        <item m="1" x="442"/>
        <item m="1" x="430"/>
        <item m="1" x="417"/>
        <item m="1" x="407"/>
        <item m="1" x="397"/>
        <item m="1" x="391"/>
        <item x="42"/>
        <item m="1" x="532"/>
        <item m="1" x="517"/>
        <item m="1" x="500"/>
        <item m="1" x="485"/>
        <item m="1" x="468"/>
        <item m="1" x="454"/>
        <item m="1" x="439"/>
        <item m="1" x="427"/>
        <item m="1" x="415"/>
        <item m="1" x="405"/>
        <item x="43"/>
        <item m="1" x="560"/>
        <item m="1" x="546"/>
        <item m="1" x="530"/>
        <item m="1" x="515"/>
        <item m="1" x="497"/>
        <item m="1" x="482"/>
        <item m="1" x="465"/>
        <item m="1" x="451"/>
        <item m="1" x="437"/>
        <item m="1" x="425"/>
        <item x="44"/>
        <item m="1" x="586"/>
        <item m="1" x="573"/>
        <item m="1" x="558"/>
        <item m="1" x="544"/>
        <item m="1" x="527"/>
        <item m="1" x="512"/>
        <item m="1" x="494"/>
        <item m="1" x="479"/>
        <item m="1" x="463"/>
        <item m="1" x="449"/>
        <item x="45"/>
        <item m="1" x="341"/>
        <item m="1" x="331"/>
        <item m="1" x="584"/>
        <item m="1" x="571"/>
        <item m="1" x="555"/>
        <item m="1" x="541"/>
        <item m="1" x="524"/>
        <item m="1" x="509"/>
        <item m="1" x="492"/>
        <item m="1" x="477"/>
        <item x="46"/>
        <item m="1" x="355"/>
        <item m="1" x="348"/>
        <item m="1" x="339"/>
        <item m="1" x="328"/>
        <item m="1" x="581"/>
        <item m="1" x="568"/>
        <item m="1" x="552"/>
        <item m="1" x="538"/>
        <item m="1" x="522"/>
        <item m="1" x="507"/>
        <item x="47"/>
        <item m="1" x="363"/>
        <item m="1" x="359"/>
        <item m="1" x="353"/>
        <item m="1" x="346"/>
        <item m="1" x="336"/>
        <item m="1" x="325"/>
        <item m="1" x="578"/>
        <item m="1" x="565"/>
        <item m="1" x="550"/>
        <item m="1" x="536"/>
        <item x="48"/>
        <item m="1" x="369"/>
        <item m="1" x="366"/>
        <item m="1" x="362"/>
        <item m="1" x="358"/>
        <item m="1" x="351"/>
        <item m="1" x="344"/>
        <item m="1" x="334"/>
        <item m="1" x="323"/>
        <item m="1" x="576"/>
        <item m="1" x="563"/>
        <item x="4"/>
        <item x="49"/>
        <item m="1" x="504"/>
        <item m="1" x="489"/>
        <item m="1" x="474"/>
        <item m="1" x="460"/>
        <item m="1" x="445"/>
        <item m="1" x="433"/>
        <item m="1" x="421"/>
        <item m="1" x="411"/>
        <item m="1" x="400"/>
        <item m="1" x="394"/>
        <item x="50"/>
        <item m="1" x="534"/>
        <item m="1" x="519"/>
        <item m="1" x="503"/>
        <item m="1" x="488"/>
        <item m="1" x="472"/>
        <item m="1" x="458"/>
        <item m="1" x="443"/>
        <item m="1" x="431"/>
        <item m="1" x="418"/>
        <item m="1" x="408"/>
        <item x="51"/>
        <item m="1" x="562"/>
        <item m="1" x="548"/>
        <item m="1" x="533"/>
        <item m="1" x="518"/>
        <item m="1" x="501"/>
        <item m="1" x="486"/>
        <item m="1" x="469"/>
        <item m="1" x="455"/>
        <item m="1" x="440"/>
        <item m="1" x="428"/>
        <item x="52"/>
        <item m="1" x="322"/>
        <item m="1" x="575"/>
        <item m="1" x="561"/>
        <item m="1" x="547"/>
        <item m="1" x="531"/>
        <item m="1" x="516"/>
        <item m="1" x="498"/>
        <item m="1" x="483"/>
        <item m="1" x="466"/>
        <item m="1" x="452"/>
        <item x="53"/>
        <item m="1" x="343"/>
        <item m="1" x="333"/>
        <item m="1" x="587"/>
        <item m="1" x="574"/>
        <item m="1" x="559"/>
        <item m="1" x="545"/>
        <item m="1" x="528"/>
        <item m="1" x="513"/>
        <item m="1" x="495"/>
        <item m="1" x="480"/>
        <item x="54"/>
        <item m="1" x="357"/>
        <item m="1" x="350"/>
        <item m="1" x="342"/>
        <item m="1" x="332"/>
        <item m="1" x="585"/>
        <item m="1" x="572"/>
        <item m="1" x="556"/>
        <item m="1" x="542"/>
        <item m="1" x="525"/>
        <item m="1" x="510"/>
        <item x="55"/>
        <item m="1" x="365"/>
        <item m="1" x="361"/>
        <item m="1" x="356"/>
        <item m="1" x="349"/>
        <item m="1" x="340"/>
        <item m="1" x="329"/>
        <item m="1" x="582"/>
        <item m="1" x="569"/>
        <item m="1" x="553"/>
        <item m="1" x="539"/>
        <item x="56"/>
        <item m="1" x="371"/>
        <item m="1" x="368"/>
        <item m="1" x="364"/>
        <item m="1" x="360"/>
        <item m="1" x="354"/>
        <item m="1" x="347"/>
        <item m="1" x="337"/>
        <item m="1" x="326"/>
        <item m="1" x="579"/>
        <item m="1" x="566"/>
        <item x="57"/>
        <item m="1" x="374"/>
        <item m="1" x="372"/>
        <item m="1" x="370"/>
        <item m="1" x="367"/>
        <item x="58"/>
        <item x="5"/>
        <item x="59"/>
        <item x="60"/>
        <item x="61"/>
        <item x="62"/>
        <item x="63"/>
        <item x="64"/>
        <item x="65"/>
        <item x="66"/>
        <item x="67"/>
        <item x="68"/>
        <item x="6"/>
        <item x="69"/>
        <item x="70"/>
        <item x="71"/>
        <item x="72"/>
        <item x="73"/>
        <item x="74"/>
        <item x="75"/>
        <item x="76"/>
        <item x="77"/>
        <item x="78"/>
        <item x="7"/>
        <item x="79"/>
        <item x="80"/>
        <item x="81"/>
        <item x="82"/>
        <item x="83"/>
        <item x="84"/>
        <item x="85"/>
        <item x="86"/>
        <item x="87"/>
        <item x="88"/>
        <item x="8"/>
        <item x="89"/>
        <item x="90"/>
        <item x="91"/>
        <item x="92"/>
        <item x="93"/>
        <item x="94"/>
        <item x="95"/>
        <item x="96"/>
        <item x="97"/>
        <item x="98"/>
        <item m="1" x="373"/>
        <item m="1" x="401"/>
        <item m="1" x="330"/>
        <item x="321"/>
        <item x="34"/>
        <item x="4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ubtotalTop="0" multipleItemSelectionAllowed="1" showAll="0" includeNewItemsInFilter="1" defaultSubtotal="0">
      <items count="4">
        <item h="1" x="1"/>
        <item h="1" x="0"/>
        <item x="2"/>
        <item h="1" x="3"/>
      </items>
    </pivotField>
    <pivotField axis="axisPage" compact="0" outline="0" subtotalTop="0" multipleItemSelectionAllowed="1" showAll="0" includeNewItemsInFilter="1" defaultSubtotal="0">
      <items count="10">
        <item h="1" x="5"/>
        <item h="1" x="6"/>
        <item h="1" x="7"/>
        <item h="1" x="4"/>
        <item h="1" x="0"/>
        <item h="1" x="1"/>
        <item h="1" x="2"/>
        <item h="1" x="9"/>
        <item h="1" x="3"/>
        <item x="8"/>
      </items>
    </pivotField>
    <pivotField axis="axisPage" compact="0" outline="0" subtotalTop="0" multipleItemSelectionAllowed="1" showAll="0" includeNewItemsInFilter="1" defaultSubtotal="0">
      <items count="15">
        <item h="1" x="6"/>
        <item h="1" x="7"/>
        <item h="1" x="5"/>
        <item h="1" x="3"/>
        <item h="1" x="2"/>
        <item h="1" x="10"/>
        <item h="1" x="4"/>
        <item h="1" x="1"/>
        <item h="1" x="8"/>
        <item x="12"/>
        <item h="1" x="0"/>
        <item h="1" x="14"/>
        <item h="1" x="9"/>
        <item h="1" x="11"/>
        <item h="1" x="13"/>
      </items>
    </pivotField>
    <pivotField axis="axisRow" compact="0" outline="0" showAll="0" defaultSubtotal="0">
      <items count="5">
        <item x="0"/>
        <item x="1"/>
        <item x="2"/>
        <item x="4"/>
        <item x="3"/>
      </items>
    </pivotField>
    <pivotField compact="0" outline="0" subtotalTop="0" showAll="0" includeNewItemsInFilter="1" sortType="descending" defaultSubtotal="0">
      <items count="972">
        <item m="1" x="366"/>
        <item m="1" x="420"/>
        <item m="1" x="746"/>
        <item m="1" x="442"/>
        <item m="1" x="758"/>
        <item m="1" x="970"/>
        <item m="1" x="766"/>
        <item m="1" x="633"/>
        <item m="1" x="780"/>
        <item m="1" x="956"/>
        <item m="1" x="791"/>
        <item m="1" x="518"/>
        <item m="1" x="939"/>
        <item m="1" x="460"/>
        <item m="1" x="936"/>
        <item m="1" x="771"/>
        <item m="1" x="947"/>
        <item m="1" x="490"/>
        <item m="1" x="958"/>
        <item m="1" x="959"/>
        <item m="1" x="479"/>
        <item m="1" x="719"/>
        <item m="1" x="869"/>
        <item m="1" x="941"/>
        <item m="1" x="355"/>
        <item m="1" x="503"/>
        <item m="1" x="448"/>
        <item m="1" x="848"/>
        <item m="1" x="641"/>
        <item m="1" x="531"/>
        <item m="1" x="953"/>
        <item m="1" x="792"/>
        <item m="1" x="940"/>
        <item m="1" x="789"/>
        <item m="1" x="660"/>
        <item m="1" x="847"/>
        <item m="1" x="359"/>
        <item m="1" x="845"/>
        <item m="1" x="844"/>
        <item m="1" x="529"/>
        <item m="1" x="511"/>
        <item m="1" x="647"/>
        <item m="1" x="863"/>
        <item m="1" x="643"/>
        <item m="1" x="528"/>
        <item m="1" x="857"/>
        <item m="1" x="478"/>
        <item m="1" x="752"/>
        <item m="1" x="530"/>
        <item m="1" x="586"/>
        <item m="1" x="770"/>
        <item m="1" x="932"/>
        <item m="1" x="962"/>
        <item m="1" x="364"/>
        <item m="1" x="617"/>
        <item m="1" x="957"/>
        <item m="1" x="477"/>
        <item m="1" x="365"/>
        <item m="1" x="794"/>
        <item m="1" x="971"/>
        <item m="1" x="817"/>
        <item m="1" x="371"/>
        <item m="1" x="949"/>
        <item m="1" x="961"/>
        <item m="1" x="487"/>
        <item m="1" x="535"/>
        <item m="1" x="801"/>
        <item m="1" x="476"/>
        <item m="1" x="675"/>
        <item m="1" x="839"/>
        <item m="1" x="723"/>
        <item m="1" x="854"/>
        <item m="1" x="369"/>
        <item m="1" x="805"/>
        <item m="1" x="692"/>
        <item m="1" x="501"/>
        <item m="1" x="363"/>
        <item m="1" x="485"/>
        <item m="1" x="459"/>
        <item m="1" x="880"/>
        <item m="1" x="677"/>
        <item m="1" x="680"/>
        <item m="1" x="600"/>
        <item m="1" x="336"/>
        <item m="1" x="683"/>
        <item m="1" x="734"/>
        <item m="1" x="685"/>
        <item m="1" x="891"/>
        <item m="1" x="873"/>
        <item m="1" x="832"/>
        <item m="1" x="493"/>
        <item m="1" x="735"/>
        <item m="1" x="405"/>
        <item m="1" x="498"/>
        <item m="1" x="407"/>
        <item m="1" x="632"/>
        <item m="1" x="749"/>
        <item m="1" x="342"/>
        <item m="1" x="652"/>
        <item m="1" x="773"/>
        <item m="1" x="879"/>
        <item m="1" x="886"/>
        <item m="1" x="567"/>
        <item m="1" x="798"/>
        <item m="1" x="391"/>
        <item m="1" x="811"/>
        <item m="1" x="413"/>
        <item m="1" x="711"/>
        <item m="1" x="507"/>
        <item m="1" x="508"/>
        <item m="1" x="510"/>
        <item m="1" x="721"/>
        <item m="1" x="860"/>
        <item m="1" x="969"/>
        <item m="1" x="550"/>
        <item m="1" x="552"/>
        <item m="1" x="458"/>
        <item m="1" x="666"/>
        <item m="1" x="571"/>
        <item m="1" x="324"/>
        <item m="1" x="897"/>
        <item m="1" x="578"/>
        <item m="1" x="619"/>
        <item m="1" x="853"/>
        <item m="1" x="410"/>
        <item m="1" x="376"/>
        <item m="1" x="706"/>
        <item m="1" x="823"/>
        <item m="1" x="726"/>
        <item m="1" x="488"/>
        <item m="1" x="618"/>
        <item m="1" x="381"/>
        <item m="1" x="330"/>
        <item m="1" x="858"/>
        <item m="1" x="568"/>
        <item m="1" x="538"/>
        <item m="1" x="541"/>
        <item m="1" x="335"/>
        <item m="1" x="867"/>
        <item m="1" x="761"/>
        <item m="1" x="372"/>
        <item m="1" x="804"/>
        <item m="1" x="927"/>
        <item m="1" x="385"/>
        <item m="1" x="387"/>
        <item m="1" x="724"/>
        <item m="1" x="390"/>
        <item m="1" x="924"/>
        <item m="1" x="499"/>
        <item m="1" x="806"/>
        <item m="1" x="649"/>
        <item m="1" x="533"/>
        <item m="1" x="534"/>
        <item m="1" x="849"/>
        <item m="1" x="850"/>
        <item m="1" x="536"/>
        <item m="1" x="443"/>
        <item m="1" x="696"/>
        <item m="1" x="693"/>
        <item m="1" x="809"/>
        <item m="1" x="701"/>
        <item m="1" x="367"/>
        <item m="1" x="812"/>
        <item m="1" x="482"/>
        <item m="1" x="697"/>
        <item m="1" x="483"/>
        <item m="1" x="698"/>
        <item m="1" x="883"/>
        <item m="1" x="914"/>
        <item m="1" x="579"/>
        <item m="1" x="416"/>
        <item m="1" x="665"/>
        <item m="1" x="907"/>
        <item m="1" x="781"/>
        <item m="1" x="920"/>
        <item m="1" x="810"/>
        <item m="1" x="922"/>
        <item m="1" x="782"/>
        <item m="1" x="417"/>
        <item m="1" x="513"/>
        <item m="1" x="424"/>
        <item m="1" x="516"/>
        <item m="1" x="465"/>
        <item m="1" x="674"/>
        <item m="1" x="934"/>
        <item m="1" x="544"/>
        <item m="1" x="787"/>
        <item m="1" x="574"/>
        <item m="1" x="678"/>
        <item m="1" x="434"/>
        <item m="1" x="589"/>
        <item m="1" x="634"/>
        <item m="1" x="889"/>
        <item m="1" x="885"/>
        <item m="1" x="604"/>
        <item m="1" x="887"/>
        <item m="1" x="337"/>
        <item m="1" x="470"/>
        <item m="1" x="491"/>
        <item m="1" x="945"/>
        <item m="1" x="338"/>
        <item m="1" x="836"/>
        <item m="1" x="743"/>
        <item m="1" x="626"/>
        <item m="1" x="495"/>
        <item m="1" x="834"/>
        <item m="1" x="441"/>
        <item m="1" x="838"/>
        <item m="1" x="651"/>
        <item m="1" x="892"/>
        <item m="1" x="893"/>
        <item m="1" x="557"/>
        <item m="1" x="894"/>
        <item m="1" x="895"/>
        <item m="1" x="564"/>
        <item m="1" x="797"/>
        <item m="1" x="929"/>
        <item m="1" x="411"/>
        <item m="1" x="396"/>
        <item m="1" x="414"/>
        <item m="1" x="814"/>
        <item m="1" x="715"/>
        <item m="1" x="718"/>
        <item m="1" x="816"/>
        <item m="1" x="509"/>
        <item m="1" x="548"/>
        <item m="1" x="549"/>
        <item m="1" x="862"/>
        <item m="1" x="865"/>
        <item m="1" x="553"/>
        <item m="1" x="800"/>
        <item m="1" x="401"/>
        <item m="1" x="461"/>
        <item m="1" x="572"/>
        <item m="1" x="570"/>
        <item m="1" x="575"/>
        <item m="1" x="722"/>
        <item m="1" x="620"/>
        <item m="1" x="820"/>
        <item m="1" x="822"/>
        <item m="1" x="824"/>
        <item m="1" x="707"/>
        <item m="1" x="623"/>
        <item m="1" x="713"/>
        <item m="1" x="717"/>
        <item m="1" x="855"/>
        <item m="1" x="872"/>
        <item m="1" x="765"/>
        <item m="1" x="861"/>
        <item m="1" x="331"/>
        <item m="1" x="864"/>
        <item m="1" x="334"/>
        <item m="1" x="543"/>
        <item m="1" x="545"/>
        <item m="1" x="622"/>
        <item m="1" x="380"/>
        <item m="1" x="382"/>
        <item m="1" x="386"/>
        <item m="1" x="388"/>
        <item m="1" x="389"/>
        <item m="1" x="383"/>
        <item m="1" x="392"/>
        <item m="1" x="394"/>
        <item m="1" x="377"/>
        <item m="1" x="686"/>
        <item m="1" x="603"/>
        <item m="1" x="903"/>
        <item m="1" x="607"/>
        <item m="1" x="908"/>
        <item m="1" x="911"/>
        <item m="1" x="522"/>
        <item m="1" x="593"/>
        <item m="1" x="615"/>
        <item m="1" x="913"/>
        <item m="1" x="840"/>
        <item m="1" x="422"/>
        <item m="1" x="423"/>
        <item m="1" x="841"/>
        <item m="1" x="750"/>
        <item m="1" x="757"/>
        <item m="1" x="374"/>
        <item m="1" x="874"/>
        <item m="1" x="576"/>
        <item m="1" x="453"/>
        <item m="1" x="358"/>
        <item m="1" x="439"/>
        <item m="1" x="639"/>
        <item m="1" x="492"/>
        <item m="1" x="759"/>
        <item m="1" x="760"/>
        <item m="1" x="435"/>
        <item m="1" x="661"/>
        <item m="1" x="515"/>
        <item m="1" x="916"/>
        <item m="1" x="580"/>
        <item m="1" x="582"/>
        <item m="1" x="585"/>
        <item m="1" x="356"/>
        <item m="1" x="776"/>
        <item m="1" x="591"/>
        <item m="1" x="672"/>
        <item m="1" x="415"/>
        <item m="1" x="512"/>
        <item m="1" x="418"/>
        <item m="1" x="421"/>
        <item m="1" x="437"/>
        <item m="1" x="426"/>
        <item m="1" x="882"/>
        <item m="1" x="942"/>
        <item m="1" x="943"/>
        <item m="1" x="581"/>
        <item m="1" x="673"/>
        <item m="1" x="595"/>
        <item m="1" x="333"/>
        <item m="1" x="467"/>
        <item m="1" x="601"/>
        <item m="1" x="783"/>
        <item m="1" x="602"/>
        <item m="1" x="605"/>
        <item m="1" x="514"/>
        <item m="1" x="896"/>
        <item m="1" x="606"/>
        <item m="1" x="658"/>
        <item m="1" x="741"/>
        <item m="1" x="395"/>
        <item m="1" x="325"/>
        <item m="1" x="412"/>
        <item m="1" x="694"/>
        <item m="1" x="375"/>
        <item m="1" x="704"/>
        <item m="1" x="393"/>
        <item m="1" x="728"/>
        <item m="1" x="419"/>
        <item m="1" x="745"/>
        <item m="1" x="440"/>
        <item m="1" x="638"/>
        <item m="1" x="779"/>
        <item m="1" x="935"/>
        <item m="1" x="463"/>
        <item m="1" x="464"/>
        <item m="1" x="851"/>
        <item m="1" x="368"/>
        <item m="1" x="767"/>
        <item m="1" x="691"/>
        <item m="1" x="764"/>
        <item m="1" x="384"/>
        <item m="1" x="469"/>
        <item m="1" x="398"/>
        <item m="1" x="871"/>
        <item m="1" x="379"/>
        <item m="1" x="462"/>
        <item m="1" x="699"/>
        <item m="1" x="624"/>
        <item m="1" x="635"/>
        <item m="1" x="532"/>
        <item m="1" x="966"/>
        <item m="1" x="890"/>
        <item m="1" x="409"/>
        <item m="1" x="884"/>
        <item m="1" x="720"/>
        <item m="1" x="778"/>
        <item m="1" x="944"/>
        <item m="1" x="546"/>
        <item m="1" x="937"/>
        <item m="1" x="475"/>
        <item m="1" x="790"/>
        <item m="1" x="909"/>
        <item m="1" x="951"/>
        <item m="1" x="785"/>
        <item m="1" x="954"/>
        <item m="1" x="468"/>
        <item m="1" x="628"/>
        <item m="1" x="472"/>
        <item m="1" x="378"/>
        <item m="1" x="777"/>
        <item m="1" x="642"/>
        <item m="1" x="788"/>
        <item m="1" x="955"/>
        <item m="1" x="793"/>
        <item m="1" x="637"/>
        <item m="1" x="486"/>
        <item m="1" x="965"/>
        <item m="1" x="565"/>
        <item m="1" x="645"/>
        <item m="1" x="868"/>
        <item m="1" x="341"/>
        <item m="1" x="480"/>
        <item m="1" x="328"/>
        <item m="1" x="609"/>
        <item m="1" x="640"/>
        <item m="1" x="906"/>
        <item m="1" x="636"/>
        <item m="1" x="784"/>
        <item m="1" x="952"/>
        <item m="1" x="473"/>
        <item m="1" x="964"/>
        <item m="1" x="644"/>
        <item m="1" x="446"/>
        <item m="1" x="610"/>
        <item m="1" x="753"/>
        <item m="1" x="786"/>
        <item m="1" x="327"/>
        <item m="1" x="808"/>
        <item m="1" x="950"/>
        <item m="1" x="474"/>
        <item m="1" x="963"/>
        <item m="1" x="830"/>
        <item m="1" x="339"/>
        <item m="1" x="484"/>
        <item m="1" x="799"/>
        <item m="1" x="818"/>
        <item m="1" x="646"/>
        <item m="1" x="795"/>
        <item m="1" x="754"/>
        <item m="1" x="807"/>
        <item m="1" x="351"/>
        <item m="1" x="547"/>
        <item m="1" x="968"/>
        <item m="1" x="481"/>
        <item m="1" x="456"/>
        <item m="1" x="802"/>
        <item m="1" x="659"/>
        <item m="1" x="502"/>
        <item m="1" x="362"/>
        <item m="1" x="912"/>
        <item m="1" x="345"/>
        <item m="1" x="577"/>
        <item m="1" x="917"/>
        <item m="1" x="901"/>
        <item m="1" x="905"/>
        <item m="1" x="918"/>
        <item m="1" x="910"/>
        <item m="1" x="590"/>
        <item m="1" x="350"/>
        <item m="1" x="596"/>
        <item m="1" x="436"/>
        <item m="1" x="676"/>
        <item m="1" x="403"/>
        <item m="1" x="505"/>
        <item m="1" x="438"/>
        <item m="1" x="408"/>
        <item m="1" x="740"/>
        <item m="1" x="431"/>
        <item m="1" x="742"/>
        <item m="1" x="433"/>
        <item m="1" x="960"/>
        <item m="1" x="662"/>
        <item m="1" x="768"/>
        <item m="1" x="599"/>
        <item m="1" x="679"/>
        <item m="1" x="627"/>
        <item m="1" x="584"/>
        <item m="1" x="629"/>
        <item m="1" x="587"/>
        <item m="1" x="588"/>
        <item m="1" x="343"/>
        <item m="1" x="727"/>
        <item m="1" x="772"/>
        <item m="1" x="731"/>
        <item m="1" x="670"/>
        <item m="1" x="736"/>
        <item m="1" x="738"/>
        <item m="1" x="739"/>
        <item m="1" x="748"/>
        <item m="1" x="829"/>
        <item m="1" x="876"/>
        <item m="1" x="344"/>
        <item m="1" x="877"/>
        <item m="1" x="933"/>
        <item m="1" x="559"/>
        <item m="1" x="527"/>
        <item m="1" x="347"/>
        <item m="1" x="349"/>
        <item m="1" x="769"/>
        <item m="1" x="888"/>
        <item m="1" x="928"/>
        <item m="1" x="705"/>
        <item m="1" x="688"/>
        <item m="1" x="397"/>
        <item m="1" x="457"/>
        <item m="1" x="712"/>
        <item m="1" x="796"/>
        <item m="1" x="404"/>
        <item m="1" x="667"/>
        <item m="1" x="500"/>
        <item m="1" x="671"/>
        <item m="1" x="648"/>
        <item m="1" x="650"/>
        <item m="1" x="540"/>
        <item m="1" x="653"/>
        <item m="1" x="542"/>
        <item m="1" x="555"/>
        <item m="1" x="558"/>
        <item m="1" x="562"/>
        <item m="1" x="870"/>
        <item m="1" x="827"/>
        <item m="1" x="762"/>
        <item m="1" x="763"/>
        <item m="1" x="657"/>
        <item m="1" x="613"/>
        <item m="1" x="614"/>
        <item m="1" x="357"/>
        <item m="1" x="710"/>
        <item m="1" x="815"/>
        <item m="1" x="716"/>
        <item m="1" x="825"/>
        <item m="1" x="856"/>
        <item m="1" x="967"/>
        <item m="1" x="859"/>
        <item m="1" x="926"/>
        <item m="1" x="539"/>
        <item m="1" x="875"/>
        <item m="1" x="866"/>
        <item m="1" x="496"/>
        <item m="1" x="449"/>
        <item m="1" x="881"/>
        <item m="1" x="373"/>
        <item m="1" x="445"/>
        <item m="1" x="447"/>
        <item m="1" x="695"/>
        <item m="1" x="803"/>
        <item m="1" x="656"/>
        <item m="1" x="450"/>
        <item m="1" x="326"/>
        <item m="1" x="497"/>
        <item m="1" x="399"/>
        <item m="1" x="898"/>
        <item m="1" x="687"/>
        <item m="1" x="904"/>
        <item m="1" x="520"/>
        <item m="1" x="608"/>
        <item m="1" x="682"/>
        <item m="1" x="852"/>
        <item m="1" x="471"/>
        <item m="1" x="616"/>
        <item m="1" x="689"/>
        <item m="1" x="755"/>
        <item m="1" x="756"/>
        <item m="1" x="831"/>
        <item m="1" x="631"/>
        <item m="1" x="428"/>
        <item m="1" x="430"/>
        <item m="1" x="432"/>
        <item m="1" x="837"/>
        <item m="1" x="842"/>
        <item m="1" x="370"/>
        <item m="1" x="938"/>
        <item m="1" x="915"/>
        <item m="1" x="352"/>
        <item m="1" x="354"/>
        <item m="1" x="775"/>
        <item m="1" x="346"/>
        <item m="1" x="919"/>
        <item m="1" x="921"/>
        <item m="1" x="592"/>
        <item m="1" x="594"/>
        <item m="1" x="729"/>
        <item m="1" x="730"/>
        <item m="1" x="402"/>
        <item m="1" x="466"/>
        <item m="1" x="737"/>
        <item m="1" x="681"/>
        <item m="1" x="427"/>
        <item m="1" x="429"/>
        <item m="1" x="519"/>
        <item m="1" x="556"/>
        <item m="1" x="625"/>
        <item m="1" x="878"/>
        <item m="1" x="597"/>
        <item m="1" x="598"/>
        <item m="1" x="846"/>
        <item m="1" x="833"/>
        <item m="1" x="583"/>
        <item m="1" x="684"/>
        <item m="1" x="668"/>
        <item m="1" x="630"/>
        <item m="1" x="360"/>
        <item m="1" x="725"/>
        <item m="1" x="489"/>
        <item m="1" x="821"/>
        <item m="1" x="733"/>
        <item m="1" x="744"/>
        <item m="1" x="361"/>
        <item m="1" x="835"/>
        <item m="1" x="774"/>
        <item m="1" x="828"/>
        <item m="1" x="340"/>
        <item m="1" x="551"/>
        <item m="1" x="554"/>
        <item m="1" x="526"/>
        <item m="1" x="506"/>
        <item m="1" x="561"/>
        <item m="1" x="563"/>
        <item m="1" x="348"/>
        <item m="1" x="899"/>
        <item m="1" x="902"/>
        <item m="1" x="454"/>
        <item m="1" x="455"/>
        <item m="1" x="663"/>
        <item m="1" x="504"/>
        <item m="1" x="690"/>
        <item m="1" x="400"/>
        <item m="1" x="931"/>
        <item m="1" x="813"/>
        <item m="1" x="406"/>
        <item m="1" x="669"/>
        <item m="1" x="566"/>
        <item m="1" x="494"/>
        <item m="1" x="819"/>
        <item m="1" x="621"/>
        <item m="1" x="569"/>
        <item m="1" x="664"/>
        <item m="1" x="843"/>
        <item m="1" x="560"/>
        <item m="1" x="573"/>
        <item m="1" x="826"/>
        <item m="1" x="654"/>
        <item m="1" x="702"/>
        <item m="1" x="329"/>
        <item m="1" x="703"/>
        <item m="1" x="332"/>
        <item m="1" x="708"/>
        <item m="1" x="709"/>
        <item m="1" x="700"/>
        <item m="1" x="714"/>
        <item m="1" x="732"/>
        <item m="1" x="537"/>
        <item m="1" x="523"/>
        <item m="1" x="353"/>
        <item m="1" x="946"/>
        <item m="1" x="923"/>
        <item m="1" x="925"/>
        <item m="1" x="655"/>
        <item m="1" x="930"/>
        <item m="1" x="948"/>
        <item m="1" x="612"/>
        <item m="1" x="425"/>
        <item m="1" x="747"/>
        <item m="1" x="524"/>
        <item m="1" x="751"/>
        <item m="1" x="451"/>
        <item m="1" x="444"/>
        <item m="1" x="517"/>
        <item m="1" x="525"/>
        <item m="1" x="452"/>
        <item m="1" x="521"/>
        <item m="1" x="611"/>
        <item m="1" x="9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axis="axisRow" compact="0" outline="0" subtotalTop="0" showAll="0" includeNewItemsInFilter="1" defaultSubtotal="0">
      <items count="5">
        <item x="2"/>
        <item x="1"/>
        <item x="4"/>
        <item x="3"/>
        <item x="0"/>
      </items>
    </pivotField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outline="0" subtotalTop="0" showAll="0" includeNewItemsInFilter="1" defaultSubtotal="0">
      <items count="118">
        <item x="103"/>
        <item x="107"/>
        <item x="24"/>
        <item x="79"/>
        <item x="113"/>
        <item x="71"/>
        <item x="5"/>
        <item x="106"/>
        <item x="89"/>
        <item x="115"/>
        <item x="72"/>
        <item x="4"/>
        <item x="114"/>
        <item x="49"/>
        <item x="105"/>
        <item x="57"/>
        <item x="8"/>
        <item x="0"/>
        <item x="68"/>
        <item x="109"/>
        <item x="52"/>
        <item x="82"/>
        <item x="86"/>
        <item x="50"/>
        <item x="83"/>
        <item x="6"/>
        <item x="36"/>
        <item x="97"/>
        <item x="108"/>
        <item x="98"/>
        <item x="63"/>
        <item x="100"/>
        <item x="99"/>
        <item x="16"/>
        <item x="88"/>
        <item x="58"/>
        <item x="55"/>
        <item x="25"/>
        <item x="96"/>
        <item x="85"/>
        <item x="37"/>
        <item x="28"/>
        <item x="95"/>
        <item x="80"/>
        <item x="93"/>
        <item x="66"/>
        <item x="87"/>
        <item x="45"/>
        <item x="77"/>
        <item x="90"/>
        <item x="31"/>
        <item x="111"/>
        <item x="91"/>
        <item x="11"/>
        <item x="23"/>
        <item x="116"/>
        <item x="40"/>
        <item x="13"/>
        <item x="94"/>
        <item x="43"/>
        <item x="73"/>
        <item x="39"/>
        <item x="104"/>
        <item x="78"/>
        <item x="53"/>
        <item x="42"/>
        <item x="34"/>
        <item x="51"/>
        <item x="27"/>
        <item x="81"/>
        <item x="75"/>
        <item x="84"/>
        <item x="35"/>
        <item x="70"/>
        <item x="62"/>
        <item x="2"/>
        <item x="67"/>
        <item x="26"/>
        <item x="74"/>
        <item x="18"/>
        <item x="14"/>
        <item x="65"/>
        <item x="92"/>
        <item x="101"/>
        <item x="61"/>
        <item x="76"/>
        <item x="3"/>
        <item x="19"/>
        <item x="110"/>
        <item x="41"/>
        <item x="44"/>
        <item x="32"/>
        <item x="17"/>
        <item x="15"/>
        <item x="12"/>
        <item x="38"/>
        <item x="47"/>
        <item x="7"/>
        <item x="22"/>
        <item x="29"/>
        <item x="56"/>
        <item x="112"/>
        <item x="33"/>
        <item x="64"/>
        <item x="69"/>
        <item x="54"/>
        <item x="102"/>
        <item x="59"/>
        <item x="21"/>
        <item x="48"/>
        <item x="46"/>
        <item x="10"/>
        <item x="30"/>
        <item x="60"/>
        <item x="20"/>
        <item x="9"/>
        <item x="1"/>
        <item x="117"/>
      </items>
    </pivotField>
    <pivotField compact="0" outline="0" subtotalTop="0" showAll="0" includeNewItemsInFilter="1" defaultSubtotal="0"/>
    <pivotField axis="axisRow" compact="0" outline="0" subtotalTop="0" showAll="0" includeNewItemsInFilter="1" defaultSubtotal="0">
      <items count="17">
        <item x="3"/>
        <item x="15"/>
        <item x="10"/>
        <item x="5"/>
        <item x="9"/>
        <item x="12"/>
        <item x="13"/>
        <item x="14"/>
        <item x="0"/>
        <item x="11"/>
        <item x="2"/>
        <item x="7"/>
        <item x="4"/>
        <item x="6"/>
        <item x="8"/>
        <item x="1"/>
        <item x="16"/>
      </items>
    </pivotField>
    <pivotField dataField="1"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5">
    <field x="2"/>
    <field x="27"/>
    <field x="6"/>
    <field x="36"/>
    <field x="38"/>
  </rowFields>
  <rowItems count="11">
    <i>
      <x v="587"/>
      <x v="3"/>
      <x v="2"/>
      <x v="66"/>
      <x v="12"/>
    </i>
    <i>
      <x v="63"/>
      <x v="1"/>
      <x v="2"/>
      <x v="92"/>
      <x v="13"/>
    </i>
    <i>
      <x v="123"/>
      <x v="1"/>
      <x v="1"/>
      <x v="29"/>
      <x v="2"/>
    </i>
    <i>
      <x v="105"/>
      <x v="1"/>
      <x/>
      <x v="74"/>
      <x v="12"/>
    </i>
    <i>
      <x v="562"/>
      <x v="1"/>
      <x v="1"/>
      <x v="80"/>
      <x v="11"/>
    </i>
    <i>
      <x v="126"/>
      <x v="1"/>
      <x v="1"/>
      <x v="66"/>
      <x v="13"/>
    </i>
    <i>
      <x v="25"/>
      <x/>
      <x v="2"/>
      <x v="60"/>
      <x v="11"/>
    </i>
    <i>
      <x v="176"/>
      <x v="1"/>
      <x v="2"/>
      <x v="47"/>
      <x v="10"/>
    </i>
    <i>
      <x v="170"/>
      <x v="1"/>
      <x/>
      <x v="54"/>
      <x v="8"/>
    </i>
    <i>
      <x v="197"/>
      <x v="1"/>
      <x/>
      <x v="39"/>
      <x v="4"/>
    </i>
    <i>
      <x v="136"/>
      <x/>
      <x v="1"/>
      <x v="5"/>
      <x/>
    </i>
  </rowItems>
  <colItems count="1">
    <i/>
  </colItems>
  <pageFields count="3">
    <pageField fld="3" hier="0"/>
    <pageField fld="4" hier="0"/>
    <pageField fld="5" hier="0"/>
  </pageFields>
  <dataFields count="1">
    <dataField name="Сумма баллов (1+2+3) " fld="39" baseField="0" baseItem="0" numFmtId="164"/>
  </dataFields>
  <formats count="21">
    <format dxfId="1557">
      <pivotArea outline="0" fieldPosition="0"/>
    </format>
    <format dxfId="1556">
      <pivotArea field="27" type="button" dataOnly="0" labelOnly="1" outline="0" axis="axisRow" fieldPosition="1"/>
    </format>
    <format dxfId="1555">
      <pivotArea outline="0" fieldPosition="0"/>
    </format>
    <format dxfId="1554">
      <pivotArea field="27" type="button" dataOnly="0" labelOnly="1" outline="0" axis="axisRow" fieldPosition="1"/>
    </format>
    <format dxfId="1553">
      <pivotArea field="27" type="button" dataOnly="0" labelOnly="1" outline="0" axis="axisRow" fieldPosition="1"/>
    </format>
    <format dxfId="1552">
      <pivotArea field="7" type="button" dataOnly="0" labelOnly="1" outline="0"/>
    </format>
    <format dxfId="1551">
      <pivotArea type="all" dataOnly="0" outline="0" fieldPosition="0"/>
    </format>
    <format dxfId="1550">
      <pivotArea type="all" dataOnly="0" outline="0" fieldPosition="0"/>
    </format>
    <format dxfId="1549">
      <pivotArea type="all" dataOnly="0" outline="0" fieldPosition="0"/>
    </format>
    <format dxfId="1548">
      <pivotArea type="all" dataOnly="0" outline="0" fieldPosition="0"/>
    </format>
    <format dxfId="1547">
      <pivotArea type="all" dataOnly="0" outline="0" fieldPosition="0"/>
    </format>
    <format dxfId="1546">
      <pivotArea outline="0" collapsedLevelsAreSubtotals="1" fieldPosition="0"/>
    </format>
    <format dxfId="1545">
      <pivotArea dataOnly="0" labelOnly="1" outline="0" axis="axisValues" fieldPosition="0"/>
    </format>
    <format dxfId="1544">
      <pivotArea outline="0" collapsedLevelsAreSubtotals="1" fieldPosition="0"/>
    </format>
    <format dxfId="1543">
      <pivotArea dataOnly="0" labelOnly="1" outline="0" axis="axisValues" fieldPosition="0"/>
    </format>
    <format dxfId="1542">
      <pivotArea outline="0" collapsedLevelsAreSubtotals="1" fieldPosition="0"/>
    </format>
    <format dxfId="1541">
      <pivotArea outline="0" collapsedLevelsAreSubtotals="1" fieldPosition="0"/>
    </format>
    <format dxfId="1540">
      <pivotArea type="all" dataOnly="0" outline="0" fieldPosition="0"/>
    </format>
    <format dxfId="1539">
      <pivotArea outline="0" collapsedLevelsAreSubtotals="1" fieldPosition="0"/>
    </format>
    <format dxfId="1538">
      <pivotArea dataOnly="0" labelOnly="1" outline="0" axis="axisValues" fieldPosition="0"/>
    </format>
    <format dxfId="1537">
      <pivotArea outline="0" collapsedLevelsAreSubtotals="1" fieldPosition="0"/>
    </format>
  </formats>
  <pivotTableStyleInfo name="PivotStyleLight22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СводнаяТаблица4" cacheId="0" applyNumberFormats="0" applyBorderFormats="0" applyFontFormats="0" applyPatternFormats="0" applyAlignmentFormats="0" applyWidthHeightFormats="1" dataCaption="Данные" updatedVersion="5" minRefreshableVersion="3" showDrill="0" showMemberPropertyTips="0" rowGrandTotals="0" colGrandTotals="0" itemPrintTitles="1" createdVersion="5" indent="0" compact="0" compactData="0">
  <location ref="A11:F44" firstHeaderRow="1" firstDataRow="1" firstDataCol="5" rowPageCount="3" colPageCount="1"/>
  <pivotFields count="45"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outline="0" showAll="0" sortType="descending" defaultSubtotal="0">
      <items count="588">
        <item x="0"/>
        <item x="9"/>
        <item x="99"/>
        <item x="100"/>
        <item x="101"/>
        <item x="102"/>
        <item x="103"/>
        <item x="104"/>
        <item x="105"/>
        <item x="106"/>
        <item x="107"/>
        <item x="108"/>
        <item x="10"/>
        <item x="109"/>
        <item x="110"/>
        <item x="111"/>
        <item x="112"/>
        <item x="113"/>
        <item x="114"/>
        <item x="115"/>
        <item x="116"/>
        <item x="117"/>
        <item x="118"/>
        <item x="11"/>
        <item x="119"/>
        <item x="120"/>
        <item x="121"/>
        <item x="122"/>
        <item x="123"/>
        <item x="124"/>
        <item x="125"/>
        <item x="126"/>
        <item x="127"/>
        <item x="128"/>
        <item x="12"/>
        <item x="129"/>
        <item x="130"/>
        <item x="131"/>
        <item x="132"/>
        <item x="133"/>
        <item x="134"/>
        <item x="135"/>
        <item x="136"/>
        <item x="137"/>
        <item x="138"/>
        <item x="13"/>
        <item x="139"/>
        <item x="140"/>
        <item x="141"/>
        <item x="142"/>
        <item x="143"/>
        <item x="144"/>
        <item x="145"/>
        <item x="146"/>
        <item x="147"/>
        <item x="148"/>
        <item x="14"/>
        <item x="149"/>
        <item x="150"/>
        <item x="151"/>
        <item x="152"/>
        <item x="153"/>
        <item x="154"/>
        <item x="155"/>
        <item x="156"/>
        <item x="157"/>
        <item x="158"/>
        <item x="15"/>
        <item x="159"/>
        <item x="160"/>
        <item x="161"/>
        <item x="162"/>
        <item x="163"/>
        <item x="164"/>
        <item x="165"/>
        <item x="166"/>
        <item x="167"/>
        <item x="168"/>
        <item x="16"/>
        <item x="169"/>
        <item x="170"/>
        <item x="171"/>
        <item x="172"/>
        <item x="173"/>
        <item x="174"/>
        <item x="175"/>
        <item x="176"/>
        <item x="177"/>
        <item x="178"/>
        <item x="17"/>
        <item x="179"/>
        <item x="180"/>
        <item x="181"/>
        <item x="182"/>
        <item x="183"/>
        <item x="184"/>
        <item x="185"/>
        <item x="186"/>
        <item x="187"/>
        <item x="188"/>
        <item x="18"/>
        <item x="189"/>
        <item x="190"/>
        <item x="191"/>
        <item x="192"/>
        <item x="193"/>
        <item x="194"/>
        <item x="195"/>
        <item x="196"/>
        <item x="197"/>
        <item x="198"/>
        <item x="1"/>
        <item x="19"/>
        <item x="199"/>
        <item x="200"/>
        <item x="201"/>
        <item x="202"/>
        <item x="203"/>
        <item x="204"/>
        <item x="205"/>
        <item x="206"/>
        <item x="207"/>
        <item x="208"/>
        <item x="20"/>
        <item x="209"/>
        <item x="210"/>
        <item x="211"/>
        <item x="212"/>
        <item x="213"/>
        <item x="214"/>
        <item x="215"/>
        <item x="216"/>
        <item x="217"/>
        <item x="218"/>
        <item x="21"/>
        <item x="219"/>
        <item x="220"/>
        <item x="221"/>
        <item x="222"/>
        <item x="223"/>
        <item x="224"/>
        <item x="225"/>
        <item x="226"/>
        <item x="227"/>
        <item x="228"/>
        <item x="22"/>
        <item x="229"/>
        <item x="230"/>
        <item x="231"/>
        <item x="232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m="1" x="419"/>
        <item m="1" x="409"/>
        <item m="1" x="398"/>
        <item m="1" x="392"/>
        <item m="1" x="386"/>
        <item m="1" x="382"/>
        <item m="1" x="379"/>
        <item m="1" x="376"/>
        <item x="32"/>
        <item m="1" x="470"/>
        <item m="1" x="456"/>
        <item m="1" x="441"/>
        <item m="1" x="429"/>
        <item m="1" x="416"/>
        <item m="1" x="406"/>
        <item m="1" x="390"/>
        <item m="1" x="385"/>
        <item m="1" x="381"/>
        <item x="33"/>
        <item m="1" x="499"/>
        <item m="1" x="484"/>
        <item m="1" x="467"/>
        <item m="1" x="453"/>
        <item m="1" x="438"/>
        <item m="1" x="426"/>
        <item m="1" x="414"/>
        <item m="1" x="404"/>
        <item m="1" x="396"/>
        <item m="1" x="389"/>
        <item m="1" x="377"/>
        <item m="1" x="529"/>
        <item m="1" x="514"/>
        <item m="1" x="496"/>
        <item m="1" x="481"/>
        <item m="1" x="464"/>
        <item m="1" x="450"/>
        <item m="1" x="436"/>
        <item m="1" x="424"/>
        <item m="1" x="413"/>
        <item m="1" x="403"/>
        <item x="35"/>
        <item m="1" x="557"/>
        <item m="1" x="543"/>
        <item m="1" x="526"/>
        <item m="1" x="511"/>
        <item m="1" x="493"/>
        <item m="1" x="478"/>
        <item m="1" x="462"/>
        <item m="1" x="448"/>
        <item m="1" x="435"/>
        <item m="1" x="423"/>
        <item x="36"/>
        <item m="1" x="583"/>
        <item m="1" x="570"/>
        <item m="1" x="554"/>
        <item m="1" x="540"/>
        <item m="1" x="523"/>
        <item m="1" x="508"/>
        <item m="1" x="491"/>
        <item m="1" x="476"/>
        <item m="1" x="461"/>
        <item m="1" x="447"/>
        <item x="37"/>
        <item m="1" x="338"/>
        <item m="1" x="327"/>
        <item m="1" x="580"/>
        <item m="1" x="567"/>
        <item m="1" x="551"/>
        <item m="1" x="537"/>
        <item m="1" x="521"/>
        <item m="1" x="506"/>
        <item m="1" x="490"/>
        <item m="1" x="475"/>
        <item x="38"/>
        <item m="1" x="352"/>
        <item m="1" x="345"/>
        <item m="1" x="335"/>
        <item m="1" x="324"/>
        <item m="1" x="577"/>
        <item m="1" x="564"/>
        <item m="1" x="549"/>
        <item m="1" x="535"/>
        <item m="1" x="520"/>
        <item m="1" x="505"/>
        <item x="3"/>
        <item x="39"/>
        <item m="1" x="446"/>
        <item m="1" x="434"/>
        <item m="1" x="422"/>
        <item m="1" x="412"/>
        <item m="1" x="402"/>
        <item m="1" x="395"/>
        <item m="1" x="388"/>
        <item m="1" x="384"/>
        <item m="1" x="380"/>
        <item m="1" x="378"/>
        <item x="40"/>
        <item m="1" x="473"/>
        <item m="1" x="459"/>
        <item m="1" x="444"/>
        <item m="1" x="432"/>
        <item m="1" x="420"/>
        <item m="1" x="410"/>
        <item m="1" x="399"/>
        <item m="1" x="393"/>
        <item m="1" x="387"/>
        <item m="1" x="383"/>
        <item m="1" x="375"/>
        <item m="1" x="502"/>
        <item m="1" x="487"/>
        <item m="1" x="471"/>
        <item m="1" x="457"/>
        <item m="1" x="442"/>
        <item m="1" x="430"/>
        <item m="1" x="417"/>
        <item m="1" x="407"/>
        <item m="1" x="397"/>
        <item m="1" x="391"/>
        <item x="42"/>
        <item m="1" x="532"/>
        <item m="1" x="517"/>
        <item m="1" x="500"/>
        <item m="1" x="485"/>
        <item m="1" x="468"/>
        <item m="1" x="454"/>
        <item m="1" x="439"/>
        <item m="1" x="427"/>
        <item m="1" x="415"/>
        <item m="1" x="405"/>
        <item x="43"/>
        <item m="1" x="560"/>
        <item m="1" x="546"/>
        <item m="1" x="530"/>
        <item m="1" x="515"/>
        <item m="1" x="497"/>
        <item m="1" x="482"/>
        <item m="1" x="465"/>
        <item m="1" x="451"/>
        <item m="1" x="437"/>
        <item m="1" x="425"/>
        <item x="44"/>
        <item m="1" x="586"/>
        <item m="1" x="573"/>
        <item m="1" x="558"/>
        <item m="1" x="544"/>
        <item m="1" x="527"/>
        <item m="1" x="512"/>
        <item m="1" x="494"/>
        <item m="1" x="479"/>
        <item m="1" x="463"/>
        <item m="1" x="449"/>
        <item x="45"/>
        <item m="1" x="341"/>
        <item m="1" x="331"/>
        <item m="1" x="584"/>
        <item m="1" x="571"/>
        <item m="1" x="555"/>
        <item m="1" x="541"/>
        <item m="1" x="524"/>
        <item m="1" x="509"/>
        <item m="1" x="492"/>
        <item m="1" x="477"/>
        <item x="46"/>
        <item m="1" x="355"/>
        <item m="1" x="348"/>
        <item m="1" x="339"/>
        <item m="1" x="328"/>
        <item m="1" x="581"/>
        <item m="1" x="568"/>
        <item m="1" x="552"/>
        <item m="1" x="538"/>
        <item m="1" x="522"/>
        <item m="1" x="507"/>
        <item x="47"/>
        <item m="1" x="363"/>
        <item m="1" x="359"/>
        <item m="1" x="353"/>
        <item m="1" x="346"/>
        <item m="1" x="336"/>
        <item m="1" x="325"/>
        <item m="1" x="578"/>
        <item m="1" x="565"/>
        <item m="1" x="550"/>
        <item m="1" x="536"/>
        <item x="48"/>
        <item m="1" x="369"/>
        <item m="1" x="366"/>
        <item m="1" x="362"/>
        <item m="1" x="358"/>
        <item m="1" x="351"/>
        <item m="1" x="344"/>
        <item m="1" x="334"/>
        <item m="1" x="323"/>
        <item m="1" x="576"/>
        <item m="1" x="563"/>
        <item x="4"/>
        <item x="49"/>
        <item m="1" x="504"/>
        <item m="1" x="489"/>
        <item m="1" x="474"/>
        <item m="1" x="460"/>
        <item m="1" x="445"/>
        <item m="1" x="433"/>
        <item m="1" x="421"/>
        <item m="1" x="411"/>
        <item m="1" x="400"/>
        <item m="1" x="394"/>
        <item x="50"/>
        <item m="1" x="534"/>
        <item m="1" x="519"/>
        <item m="1" x="503"/>
        <item m="1" x="488"/>
        <item m="1" x="472"/>
        <item m="1" x="458"/>
        <item m="1" x="443"/>
        <item m="1" x="431"/>
        <item m="1" x="418"/>
        <item m="1" x="408"/>
        <item x="51"/>
        <item m="1" x="562"/>
        <item m="1" x="548"/>
        <item m="1" x="533"/>
        <item m="1" x="518"/>
        <item m="1" x="501"/>
        <item m="1" x="486"/>
        <item m="1" x="469"/>
        <item m="1" x="455"/>
        <item m="1" x="440"/>
        <item m="1" x="428"/>
        <item x="52"/>
        <item m="1" x="322"/>
        <item m="1" x="575"/>
        <item m="1" x="561"/>
        <item m="1" x="547"/>
        <item m="1" x="531"/>
        <item m="1" x="516"/>
        <item m="1" x="498"/>
        <item m="1" x="483"/>
        <item m="1" x="466"/>
        <item m="1" x="452"/>
        <item x="53"/>
        <item m="1" x="343"/>
        <item m="1" x="333"/>
        <item m="1" x="587"/>
        <item m="1" x="574"/>
        <item m="1" x="559"/>
        <item m="1" x="545"/>
        <item m="1" x="528"/>
        <item m="1" x="513"/>
        <item m="1" x="495"/>
        <item m="1" x="480"/>
        <item x="54"/>
        <item m="1" x="357"/>
        <item m="1" x="350"/>
        <item m="1" x="342"/>
        <item m="1" x="332"/>
        <item m="1" x="585"/>
        <item m="1" x="572"/>
        <item m="1" x="556"/>
        <item m="1" x="542"/>
        <item m="1" x="525"/>
        <item m="1" x="510"/>
        <item x="55"/>
        <item m="1" x="365"/>
        <item m="1" x="361"/>
        <item m="1" x="356"/>
        <item m="1" x="349"/>
        <item m="1" x="340"/>
        <item m="1" x="329"/>
        <item m="1" x="582"/>
        <item m="1" x="569"/>
        <item m="1" x="553"/>
        <item m="1" x="539"/>
        <item x="56"/>
        <item m="1" x="371"/>
        <item m="1" x="368"/>
        <item m="1" x="364"/>
        <item m="1" x="360"/>
        <item m="1" x="354"/>
        <item m="1" x="347"/>
        <item m="1" x="337"/>
        <item m="1" x="326"/>
        <item m="1" x="579"/>
        <item m="1" x="566"/>
        <item x="57"/>
        <item m="1" x="374"/>
        <item m="1" x="372"/>
        <item m="1" x="370"/>
        <item m="1" x="367"/>
        <item x="58"/>
        <item x="5"/>
        <item x="59"/>
        <item x="60"/>
        <item x="61"/>
        <item x="62"/>
        <item x="63"/>
        <item x="64"/>
        <item x="65"/>
        <item x="66"/>
        <item x="67"/>
        <item x="68"/>
        <item x="6"/>
        <item x="69"/>
        <item x="70"/>
        <item x="71"/>
        <item x="72"/>
        <item x="73"/>
        <item x="74"/>
        <item x="75"/>
        <item x="76"/>
        <item x="77"/>
        <item x="78"/>
        <item x="7"/>
        <item x="79"/>
        <item x="80"/>
        <item x="81"/>
        <item x="82"/>
        <item x="83"/>
        <item x="84"/>
        <item x="85"/>
        <item x="86"/>
        <item x="87"/>
        <item x="88"/>
        <item x="8"/>
        <item x="89"/>
        <item x="90"/>
        <item x="91"/>
        <item x="92"/>
        <item x="93"/>
        <item x="94"/>
        <item x="95"/>
        <item x="96"/>
        <item x="97"/>
        <item x="98"/>
        <item m="1" x="373"/>
        <item m="1" x="401"/>
        <item m="1" x="330"/>
        <item x="321"/>
        <item x="34"/>
        <item x="4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ubtotalTop="0" multipleItemSelectionAllowed="1" showAll="0" includeNewItemsInFilter="1" defaultSubtotal="0">
      <items count="4">
        <item x="1"/>
        <item h="1" x="0"/>
        <item h="1" x="2"/>
        <item h="1" x="3"/>
      </items>
    </pivotField>
    <pivotField axis="axisPage" compact="0" outline="0" subtotalTop="0" multipleItemSelectionAllowed="1" showAll="0" includeNewItemsInFilter="1" defaultSubtotal="0">
      <items count="10">
        <item h="1" x="5"/>
        <item h="1" x="6"/>
        <item h="1" x="7"/>
        <item h="1" x="4"/>
        <item h="1" x="0"/>
        <item h="1" x="1"/>
        <item x="2"/>
        <item h="1" x="9"/>
        <item h="1" x="3"/>
        <item h="1" x="8"/>
      </items>
    </pivotField>
    <pivotField axis="axisPage" compact="0" outline="0" subtotalTop="0" multipleItemSelectionAllowed="1" showAll="0" includeNewItemsInFilter="1" defaultSubtotal="0">
      <items count="15">
        <item h="1" x="6"/>
        <item h="1" x="7"/>
        <item h="1" x="5"/>
        <item x="3"/>
        <item h="1" x="2"/>
        <item h="1" x="10"/>
        <item h="1" x="4"/>
        <item h="1" x="1"/>
        <item h="1" x="8"/>
        <item h="1" x="12"/>
        <item h="1" x="0"/>
        <item h="1" x="14"/>
        <item h="1" x="9"/>
        <item h="1" x="11"/>
        <item h="1" x="13"/>
      </items>
    </pivotField>
    <pivotField axis="axisRow" compact="0" outline="0" showAll="0" defaultSubtotal="0">
      <items count="5">
        <item x="0"/>
        <item x="1"/>
        <item x="2"/>
        <item x="4"/>
        <item x="3"/>
      </items>
    </pivotField>
    <pivotField compact="0" outline="0" subtotalTop="0" showAll="0" includeNewItemsInFilter="1" sortType="descending" defaultSubtotal="0">
      <items count="972">
        <item m="1" x="366"/>
        <item m="1" x="420"/>
        <item m="1" x="746"/>
        <item m="1" x="442"/>
        <item m="1" x="758"/>
        <item m="1" x="970"/>
        <item m="1" x="766"/>
        <item m="1" x="633"/>
        <item m="1" x="780"/>
        <item m="1" x="956"/>
        <item m="1" x="791"/>
        <item m="1" x="518"/>
        <item m="1" x="939"/>
        <item m="1" x="460"/>
        <item m="1" x="936"/>
        <item m="1" x="771"/>
        <item m="1" x="947"/>
        <item m="1" x="490"/>
        <item m="1" x="958"/>
        <item m="1" x="959"/>
        <item m="1" x="479"/>
        <item m="1" x="719"/>
        <item m="1" x="869"/>
        <item m="1" x="941"/>
        <item m="1" x="355"/>
        <item m="1" x="503"/>
        <item m="1" x="448"/>
        <item m="1" x="848"/>
        <item m="1" x="641"/>
        <item m="1" x="531"/>
        <item m="1" x="953"/>
        <item m="1" x="792"/>
        <item m="1" x="940"/>
        <item m="1" x="789"/>
        <item m="1" x="660"/>
        <item m="1" x="847"/>
        <item m="1" x="359"/>
        <item m="1" x="845"/>
        <item m="1" x="844"/>
        <item m="1" x="529"/>
        <item m="1" x="511"/>
        <item m="1" x="647"/>
        <item m="1" x="863"/>
        <item m="1" x="643"/>
        <item m="1" x="528"/>
        <item m="1" x="857"/>
        <item m="1" x="478"/>
        <item m="1" x="752"/>
        <item m="1" x="530"/>
        <item m="1" x="586"/>
        <item m="1" x="770"/>
        <item m="1" x="932"/>
        <item m="1" x="962"/>
        <item m="1" x="364"/>
        <item m="1" x="617"/>
        <item m="1" x="957"/>
        <item m="1" x="477"/>
        <item m="1" x="365"/>
        <item m="1" x="794"/>
        <item m="1" x="971"/>
        <item m="1" x="817"/>
        <item m="1" x="371"/>
        <item m="1" x="949"/>
        <item m="1" x="961"/>
        <item m="1" x="487"/>
        <item m="1" x="535"/>
        <item m="1" x="801"/>
        <item m="1" x="476"/>
        <item m="1" x="675"/>
        <item m="1" x="839"/>
        <item m="1" x="723"/>
        <item m="1" x="854"/>
        <item m="1" x="369"/>
        <item m="1" x="805"/>
        <item m="1" x="692"/>
        <item m="1" x="501"/>
        <item m="1" x="363"/>
        <item m="1" x="485"/>
        <item m="1" x="459"/>
        <item m="1" x="880"/>
        <item m="1" x="677"/>
        <item m="1" x="680"/>
        <item m="1" x="600"/>
        <item m="1" x="336"/>
        <item m="1" x="683"/>
        <item m="1" x="734"/>
        <item m="1" x="685"/>
        <item m="1" x="891"/>
        <item m="1" x="873"/>
        <item m="1" x="832"/>
        <item m="1" x="493"/>
        <item m="1" x="735"/>
        <item m="1" x="405"/>
        <item m="1" x="498"/>
        <item m="1" x="407"/>
        <item m="1" x="632"/>
        <item m="1" x="749"/>
        <item m="1" x="342"/>
        <item m="1" x="652"/>
        <item m="1" x="773"/>
        <item m="1" x="879"/>
        <item m="1" x="886"/>
        <item m="1" x="567"/>
        <item m="1" x="798"/>
        <item m="1" x="391"/>
        <item m="1" x="811"/>
        <item m="1" x="413"/>
        <item m="1" x="711"/>
        <item m="1" x="507"/>
        <item m="1" x="508"/>
        <item m="1" x="510"/>
        <item m="1" x="721"/>
        <item m="1" x="860"/>
        <item m="1" x="969"/>
        <item m="1" x="550"/>
        <item m="1" x="552"/>
        <item m="1" x="458"/>
        <item m="1" x="666"/>
        <item m="1" x="571"/>
        <item m="1" x="324"/>
        <item m="1" x="897"/>
        <item m="1" x="578"/>
        <item m="1" x="619"/>
        <item m="1" x="853"/>
        <item m="1" x="410"/>
        <item m="1" x="376"/>
        <item m="1" x="706"/>
        <item m="1" x="823"/>
        <item m="1" x="726"/>
        <item m="1" x="488"/>
        <item m="1" x="618"/>
        <item m="1" x="381"/>
        <item m="1" x="330"/>
        <item m="1" x="858"/>
        <item m="1" x="568"/>
        <item m="1" x="538"/>
        <item m="1" x="541"/>
        <item m="1" x="335"/>
        <item m="1" x="867"/>
        <item m="1" x="761"/>
        <item m="1" x="372"/>
        <item m="1" x="804"/>
        <item m="1" x="927"/>
        <item m="1" x="385"/>
        <item m="1" x="387"/>
        <item m="1" x="724"/>
        <item m="1" x="390"/>
        <item m="1" x="924"/>
        <item m="1" x="499"/>
        <item m="1" x="806"/>
        <item m="1" x="649"/>
        <item m="1" x="533"/>
        <item m="1" x="534"/>
        <item m="1" x="849"/>
        <item m="1" x="850"/>
        <item m="1" x="536"/>
        <item m="1" x="443"/>
        <item m="1" x="696"/>
        <item m="1" x="693"/>
        <item m="1" x="809"/>
        <item m="1" x="701"/>
        <item m="1" x="367"/>
        <item m="1" x="812"/>
        <item m="1" x="482"/>
        <item m="1" x="697"/>
        <item m="1" x="483"/>
        <item m="1" x="698"/>
        <item m="1" x="883"/>
        <item m="1" x="914"/>
        <item m="1" x="579"/>
        <item m="1" x="416"/>
        <item m="1" x="665"/>
        <item m="1" x="907"/>
        <item m="1" x="781"/>
        <item m="1" x="920"/>
        <item m="1" x="810"/>
        <item m="1" x="922"/>
        <item m="1" x="782"/>
        <item m="1" x="417"/>
        <item m="1" x="513"/>
        <item m="1" x="424"/>
        <item m="1" x="516"/>
        <item m="1" x="465"/>
        <item m="1" x="674"/>
        <item m="1" x="934"/>
        <item m="1" x="544"/>
        <item m="1" x="787"/>
        <item m="1" x="574"/>
        <item m="1" x="678"/>
        <item m="1" x="434"/>
        <item m="1" x="589"/>
        <item m="1" x="634"/>
        <item m="1" x="889"/>
        <item m="1" x="885"/>
        <item m="1" x="604"/>
        <item m="1" x="887"/>
        <item m="1" x="337"/>
        <item m="1" x="470"/>
        <item m="1" x="491"/>
        <item m="1" x="945"/>
        <item m="1" x="338"/>
        <item m="1" x="836"/>
        <item m="1" x="743"/>
        <item m="1" x="626"/>
        <item m="1" x="495"/>
        <item m="1" x="834"/>
        <item m="1" x="441"/>
        <item m="1" x="838"/>
        <item m="1" x="651"/>
        <item m="1" x="892"/>
        <item m="1" x="893"/>
        <item m="1" x="557"/>
        <item m="1" x="894"/>
        <item m="1" x="895"/>
        <item m="1" x="564"/>
        <item m="1" x="797"/>
        <item m="1" x="929"/>
        <item m="1" x="411"/>
        <item m="1" x="396"/>
        <item m="1" x="414"/>
        <item m="1" x="814"/>
        <item m="1" x="715"/>
        <item m="1" x="718"/>
        <item m="1" x="816"/>
        <item m="1" x="509"/>
        <item m="1" x="548"/>
        <item m="1" x="549"/>
        <item m="1" x="862"/>
        <item m="1" x="865"/>
        <item m="1" x="553"/>
        <item m="1" x="800"/>
        <item m="1" x="401"/>
        <item m="1" x="461"/>
        <item m="1" x="572"/>
        <item m="1" x="570"/>
        <item m="1" x="575"/>
        <item m="1" x="722"/>
        <item m="1" x="620"/>
        <item m="1" x="820"/>
        <item m="1" x="822"/>
        <item m="1" x="824"/>
        <item m="1" x="707"/>
        <item m="1" x="623"/>
        <item m="1" x="713"/>
        <item m="1" x="717"/>
        <item m="1" x="855"/>
        <item m="1" x="872"/>
        <item m="1" x="765"/>
        <item m="1" x="861"/>
        <item m="1" x="331"/>
        <item m="1" x="864"/>
        <item m="1" x="334"/>
        <item m="1" x="543"/>
        <item m="1" x="545"/>
        <item m="1" x="622"/>
        <item m="1" x="380"/>
        <item m="1" x="382"/>
        <item m="1" x="386"/>
        <item m="1" x="388"/>
        <item m="1" x="389"/>
        <item m="1" x="383"/>
        <item m="1" x="392"/>
        <item m="1" x="394"/>
        <item m="1" x="377"/>
        <item m="1" x="686"/>
        <item m="1" x="603"/>
        <item m="1" x="903"/>
        <item m="1" x="607"/>
        <item m="1" x="908"/>
        <item m="1" x="911"/>
        <item m="1" x="522"/>
        <item m="1" x="593"/>
        <item m="1" x="615"/>
        <item m="1" x="913"/>
        <item m="1" x="840"/>
        <item m="1" x="422"/>
        <item m="1" x="423"/>
        <item m="1" x="841"/>
        <item m="1" x="750"/>
        <item m="1" x="757"/>
        <item m="1" x="374"/>
        <item m="1" x="874"/>
        <item m="1" x="576"/>
        <item m="1" x="453"/>
        <item m="1" x="358"/>
        <item m="1" x="439"/>
        <item m="1" x="639"/>
        <item m="1" x="492"/>
        <item m="1" x="759"/>
        <item m="1" x="760"/>
        <item m="1" x="435"/>
        <item m="1" x="661"/>
        <item m="1" x="515"/>
        <item m="1" x="916"/>
        <item m="1" x="580"/>
        <item m="1" x="582"/>
        <item m="1" x="585"/>
        <item m="1" x="356"/>
        <item m="1" x="776"/>
        <item m="1" x="591"/>
        <item m="1" x="672"/>
        <item m="1" x="415"/>
        <item m="1" x="512"/>
        <item m="1" x="418"/>
        <item m="1" x="421"/>
        <item m="1" x="437"/>
        <item m="1" x="426"/>
        <item m="1" x="882"/>
        <item m="1" x="942"/>
        <item m="1" x="943"/>
        <item m="1" x="581"/>
        <item m="1" x="673"/>
        <item m="1" x="595"/>
        <item m="1" x="333"/>
        <item m="1" x="467"/>
        <item m="1" x="601"/>
        <item m="1" x="783"/>
        <item m="1" x="602"/>
        <item m="1" x="605"/>
        <item m="1" x="514"/>
        <item m="1" x="896"/>
        <item m="1" x="606"/>
        <item m="1" x="658"/>
        <item m="1" x="741"/>
        <item m="1" x="395"/>
        <item m="1" x="325"/>
        <item m="1" x="412"/>
        <item m="1" x="694"/>
        <item m="1" x="375"/>
        <item m="1" x="704"/>
        <item m="1" x="393"/>
        <item m="1" x="728"/>
        <item m="1" x="419"/>
        <item m="1" x="745"/>
        <item m="1" x="440"/>
        <item m="1" x="638"/>
        <item m="1" x="779"/>
        <item m="1" x="935"/>
        <item m="1" x="463"/>
        <item m="1" x="464"/>
        <item m="1" x="851"/>
        <item m="1" x="368"/>
        <item m="1" x="767"/>
        <item m="1" x="691"/>
        <item m="1" x="764"/>
        <item m="1" x="384"/>
        <item m="1" x="469"/>
        <item m="1" x="398"/>
        <item m="1" x="871"/>
        <item m="1" x="379"/>
        <item m="1" x="462"/>
        <item m="1" x="699"/>
        <item m="1" x="624"/>
        <item m="1" x="635"/>
        <item m="1" x="532"/>
        <item m="1" x="966"/>
        <item m="1" x="890"/>
        <item m="1" x="409"/>
        <item m="1" x="884"/>
        <item m="1" x="720"/>
        <item m="1" x="778"/>
        <item m="1" x="944"/>
        <item m="1" x="546"/>
        <item m="1" x="937"/>
        <item m="1" x="475"/>
        <item m="1" x="790"/>
        <item m="1" x="909"/>
        <item m="1" x="951"/>
        <item m="1" x="785"/>
        <item m="1" x="954"/>
        <item m="1" x="468"/>
        <item m="1" x="628"/>
        <item m="1" x="472"/>
        <item m="1" x="378"/>
        <item m="1" x="777"/>
        <item m="1" x="642"/>
        <item m="1" x="788"/>
        <item m="1" x="955"/>
        <item m="1" x="793"/>
        <item m="1" x="637"/>
        <item m="1" x="486"/>
        <item m="1" x="965"/>
        <item m="1" x="565"/>
        <item m="1" x="645"/>
        <item m="1" x="868"/>
        <item m="1" x="341"/>
        <item m="1" x="480"/>
        <item m="1" x="328"/>
        <item m="1" x="609"/>
        <item m="1" x="640"/>
        <item m="1" x="906"/>
        <item m="1" x="636"/>
        <item m="1" x="784"/>
        <item m="1" x="952"/>
        <item m="1" x="473"/>
        <item m="1" x="964"/>
        <item m="1" x="644"/>
        <item m="1" x="446"/>
        <item m="1" x="610"/>
        <item m="1" x="753"/>
        <item m="1" x="786"/>
        <item m="1" x="327"/>
        <item m="1" x="808"/>
        <item m="1" x="950"/>
        <item m="1" x="474"/>
        <item m="1" x="963"/>
        <item m="1" x="830"/>
        <item m="1" x="339"/>
        <item m="1" x="484"/>
        <item m="1" x="799"/>
        <item m="1" x="818"/>
        <item m="1" x="646"/>
        <item m="1" x="795"/>
        <item m="1" x="754"/>
        <item m="1" x="807"/>
        <item m="1" x="351"/>
        <item m="1" x="547"/>
        <item m="1" x="968"/>
        <item m="1" x="481"/>
        <item m="1" x="456"/>
        <item m="1" x="802"/>
        <item m="1" x="659"/>
        <item m="1" x="502"/>
        <item m="1" x="362"/>
        <item m="1" x="912"/>
        <item m="1" x="345"/>
        <item m="1" x="577"/>
        <item m="1" x="917"/>
        <item m="1" x="901"/>
        <item m="1" x="905"/>
        <item m="1" x="918"/>
        <item m="1" x="910"/>
        <item m="1" x="590"/>
        <item m="1" x="350"/>
        <item m="1" x="596"/>
        <item m="1" x="436"/>
        <item m="1" x="676"/>
        <item m="1" x="403"/>
        <item m="1" x="505"/>
        <item m="1" x="438"/>
        <item m="1" x="408"/>
        <item m="1" x="740"/>
        <item m="1" x="431"/>
        <item m="1" x="742"/>
        <item m="1" x="433"/>
        <item m="1" x="960"/>
        <item m="1" x="662"/>
        <item m="1" x="768"/>
        <item m="1" x="599"/>
        <item m="1" x="679"/>
        <item m="1" x="627"/>
        <item m="1" x="584"/>
        <item m="1" x="629"/>
        <item m="1" x="587"/>
        <item m="1" x="588"/>
        <item m="1" x="343"/>
        <item m="1" x="727"/>
        <item m="1" x="772"/>
        <item m="1" x="731"/>
        <item m="1" x="670"/>
        <item m="1" x="736"/>
        <item m="1" x="738"/>
        <item m="1" x="739"/>
        <item m="1" x="748"/>
        <item m="1" x="829"/>
        <item m="1" x="876"/>
        <item m="1" x="344"/>
        <item m="1" x="877"/>
        <item m="1" x="933"/>
        <item m="1" x="559"/>
        <item m="1" x="527"/>
        <item m="1" x="347"/>
        <item m="1" x="349"/>
        <item m="1" x="769"/>
        <item m="1" x="888"/>
        <item m="1" x="928"/>
        <item m="1" x="705"/>
        <item m="1" x="688"/>
        <item m="1" x="397"/>
        <item m="1" x="457"/>
        <item m="1" x="712"/>
        <item m="1" x="796"/>
        <item m="1" x="404"/>
        <item m="1" x="667"/>
        <item m="1" x="500"/>
        <item m="1" x="671"/>
        <item m="1" x="648"/>
        <item m="1" x="650"/>
        <item m="1" x="540"/>
        <item m="1" x="653"/>
        <item m="1" x="542"/>
        <item m="1" x="555"/>
        <item m="1" x="558"/>
        <item m="1" x="562"/>
        <item m="1" x="870"/>
        <item m="1" x="827"/>
        <item m="1" x="762"/>
        <item m="1" x="763"/>
        <item m="1" x="657"/>
        <item m="1" x="613"/>
        <item m="1" x="614"/>
        <item m="1" x="357"/>
        <item m="1" x="710"/>
        <item m="1" x="815"/>
        <item m="1" x="716"/>
        <item m="1" x="825"/>
        <item m="1" x="856"/>
        <item m="1" x="967"/>
        <item m="1" x="859"/>
        <item m="1" x="926"/>
        <item m="1" x="539"/>
        <item m="1" x="875"/>
        <item m="1" x="866"/>
        <item m="1" x="496"/>
        <item m="1" x="449"/>
        <item m="1" x="881"/>
        <item m="1" x="373"/>
        <item m="1" x="445"/>
        <item m="1" x="447"/>
        <item m="1" x="695"/>
        <item m="1" x="803"/>
        <item m="1" x="656"/>
        <item m="1" x="450"/>
        <item m="1" x="326"/>
        <item m="1" x="497"/>
        <item m="1" x="399"/>
        <item m="1" x="898"/>
        <item m="1" x="687"/>
        <item m="1" x="904"/>
        <item m="1" x="520"/>
        <item m="1" x="608"/>
        <item m="1" x="682"/>
        <item m="1" x="852"/>
        <item m="1" x="471"/>
        <item m="1" x="616"/>
        <item m="1" x="689"/>
        <item m="1" x="755"/>
        <item m="1" x="756"/>
        <item m="1" x="831"/>
        <item m="1" x="631"/>
        <item m="1" x="428"/>
        <item m="1" x="430"/>
        <item m="1" x="432"/>
        <item m="1" x="837"/>
        <item m="1" x="842"/>
        <item m="1" x="370"/>
        <item m="1" x="938"/>
        <item m="1" x="915"/>
        <item m="1" x="352"/>
        <item m="1" x="354"/>
        <item m="1" x="775"/>
        <item m="1" x="346"/>
        <item m="1" x="919"/>
        <item m="1" x="921"/>
        <item m="1" x="592"/>
        <item m="1" x="594"/>
        <item m="1" x="729"/>
        <item m="1" x="730"/>
        <item m="1" x="402"/>
        <item m="1" x="466"/>
        <item m="1" x="737"/>
        <item m="1" x="681"/>
        <item m="1" x="427"/>
        <item m="1" x="429"/>
        <item m="1" x="519"/>
        <item m="1" x="556"/>
        <item m="1" x="625"/>
        <item m="1" x="878"/>
        <item m="1" x="597"/>
        <item m="1" x="598"/>
        <item m="1" x="846"/>
        <item m="1" x="833"/>
        <item m="1" x="583"/>
        <item m="1" x="684"/>
        <item m="1" x="668"/>
        <item m="1" x="630"/>
        <item m="1" x="360"/>
        <item m="1" x="725"/>
        <item m="1" x="489"/>
        <item m="1" x="821"/>
        <item m="1" x="733"/>
        <item m="1" x="744"/>
        <item m="1" x="361"/>
        <item m="1" x="835"/>
        <item m="1" x="774"/>
        <item m="1" x="828"/>
        <item m="1" x="340"/>
        <item m="1" x="551"/>
        <item m="1" x="554"/>
        <item m="1" x="526"/>
        <item m="1" x="506"/>
        <item m="1" x="561"/>
        <item m="1" x="563"/>
        <item m="1" x="348"/>
        <item m="1" x="899"/>
        <item m="1" x="902"/>
        <item m="1" x="454"/>
        <item m="1" x="455"/>
        <item m="1" x="663"/>
        <item m="1" x="504"/>
        <item m="1" x="690"/>
        <item m="1" x="400"/>
        <item m="1" x="931"/>
        <item m="1" x="813"/>
        <item m="1" x="406"/>
        <item m="1" x="669"/>
        <item m="1" x="566"/>
        <item m="1" x="494"/>
        <item m="1" x="819"/>
        <item m="1" x="621"/>
        <item m="1" x="569"/>
        <item m="1" x="664"/>
        <item m="1" x="843"/>
        <item m="1" x="560"/>
        <item m="1" x="573"/>
        <item m="1" x="826"/>
        <item m="1" x="654"/>
        <item m="1" x="702"/>
        <item m="1" x="329"/>
        <item m="1" x="703"/>
        <item m="1" x="332"/>
        <item m="1" x="708"/>
        <item m="1" x="709"/>
        <item m="1" x="700"/>
        <item m="1" x="714"/>
        <item m="1" x="732"/>
        <item m="1" x="537"/>
        <item m="1" x="523"/>
        <item m="1" x="353"/>
        <item m="1" x="946"/>
        <item m="1" x="923"/>
        <item m="1" x="925"/>
        <item m="1" x="655"/>
        <item m="1" x="930"/>
        <item m="1" x="948"/>
        <item m="1" x="612"/>
        <item m="1" x="425"/>
        <item m="1" x="747"/>
        <item m="1" x="524"/>
        <item m="1" x="751"/>
        <item m="1" x="451"/>
        <item m="1" x="444"/>
        <item m="1" x="517"/>
        <item m="1" x="525"/>
        <item m="1" x="452"/>
        <item m="1" x="521"/>
        <item m="1" x="611"/>
        <item m="1" x="9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axis="axisRow" compact="0" outline="0" subtotalTop="0" showAll="0" includeNewItemsInFilter="1" defaultSubtotal="0">
      <items count="5">
        <item x="2"/>
        <item x="1"/>
        <item x="4"/>
        <item x="3"/>
        <item x="0"/>
      </items>
    </pivotField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outline="0" subtotalTop="0" showAll="0" includeNewItemsInFilter="1" defaultSubtotal="0">
      <items count="118">
        <item x="103"/>
        <item x="107"/>
        <item x="24"/>
        <item x="79"/>
        <item x="113"/>
        <item x="71"/>
        <item x="5"/>
        <item x="106"/>
        <item x="89"/>
        <item x="115"/>
        <item x="72"/>
        <item x="4"/>
        <item x="114"/>
        <item x="49"/>
        <item x="105"/>
        <item x="57"/>
        <item x="8"/>
        <item x="0"/>
        <item x="68"/>
        <item x="109"/>
        <item x="52"/>
        <item x="82"/>
        <item x="86"/>
        <item x="50"/>
        <item x="83"/>
        <item x="6"/>
        <item x="36"/>
        <item x="97"/>
        <item x="108"/>
        <item x="98"/>
        <item x="63"/>
        <item x="100"/>
        <item x="99"/>
        <item x="16"/>
        <item x="88"/>
        <item x="58"/>
        <item x="55"/>
        <item x="25"/>
        <item x="96"/>
        <item x="85"/>
        <item x="37"/>
        <item x="28"/>
        <item x="95"/>
        <item x="80"/>
        <item x="93"/>
        <item x="66"/>
        <item x="87"/>
        <item x="45"/>
        <item x="77"/>
        <item x="90"/>
        <item x="31"/>
        <item x="111"/>
        <item x="91"/>
        <item x="11"/>
        <item x="23"/>
        <item x="116"/>
        <item x="40"/>
        <item x="13"/>
        <item x="94"/>
        <item x="43"/>
        <item x="73"/>
        <item x="39"/>
        <item x="104"/>
        <item x="78"/>
        <item x="53"/>
        <item x="42"/>
        <item x="34"/>
        <item x="51"/>
        <item x="27"/>
        <item x="81"/>
        <item x="75"/>
        <item x="84"/>
        <item x="35"/>
        <item x="70"/>
        <item x="62"/>
        <item x="2"/>
        <item x="67"/>
        <item x="26"/>
        <item x="74"/>
        <item x="18"/>
        <item x="14"/>
        <item x="65"/>
        <item x="92"/>
        <item x="101"/>
        <item x="61"/>
        <item x="76"/>
        <item x="3"/>
        <item x="19"/>
        <item x="110"/>
        <item x="41"/>
        <item x="44"/>
        <item x="32"/>
        <item x="17"/>
        <item x="15"/>
        <item x="12"/>
        <item x="38"/>
        <item x="47"/>
        <item x="7"/>
        <item x="22"/>
        <item x="29"/>
        <item x="56"/>
        <item x="112"/>
        <item x="33"/>
        <item x="64"/>
        <item x="69"/>
        <item x="54"/>
        <item x="102"/>
        <item x="59"/>
        <item x="21"/>
        <item x="48"/>
        <item x="46"/>
        <item x="10"/>
        <item x="30"/>
        <item x="60"/>
        <item x="20"/>
        <item x="9"/>
        <item x="1"/>
        <item x="117"/>
      </items>
    </pivotField>
    <pivotField compact="0" outline="0" subtotalTop="0" showAll="0" includeNewItemsInFilter="1" defaultSubtotal="0"/>
    <pivotField axis="axisRow" compact="0" outline="0" subtotalTop="0" showAll="0" includeNewItemsInFilter="1" defaultSubtotal="0">
      <items count="17">
        <item x="3"/>
        <item x="15"/>
        <item x="10"/>
        <item x="5"/>
        <item x="9"/>
        <item x="12"/>
        <item x="13"/>
        <item x="14"/>
        <item x="0"/>
        <item x="11"/>
        <item x="2"/>
        <item x="7"/>
        <item x="4"/>
        <item x="6"/>
        <item x="8"/>
        <item x="1"/>
        <item x="16"/>
      </items>
    </pivotField>
    <pivotField dataField="1"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5">
    <field x="2"/>
    <field x="27"/>
    <field x="6"/>
    <field x="36"/>
    <field x="38"/>
  </rowFields>
  <rowItems count="33">
    <i>
      <x v="23"/>
      <x/>
      <x/>
      <x v="116"/>
      <x v="15"/>
    </i>
    <i>
      <x v="34"/>
      <x/>
      <x/>
      <x v="116"/>
      <x v="15"/>
    </i>
    <i>
      <x v="299"/>
      <x v="3"/>
      <x v="1"/>
      <x v="91"/>
      <x v="12"/>
    </i>
    <i>
      <x v="123"/>
      <x/>
      <x/>
      <x v="79"/>
      <x v="10"/>
    </i>
    <i>
      <x v="455"/>
      <x/>
      <x/>
      <x v="68"/>
      <x v="9"/>
    </i>
    <i>
      <x v="112"/>
      <x/>
      <x/>
      <x v="92"/>
      <x v="14"/>
    </i>
    <i>
      <x v="444"/>
      <x v="3"/>
      <x v="2"/>
      <x v="90"/>
      <x v="10"/>
    </i>
    <i>
      <x v="366"/>
      <x/>
      <x v="1"/>
      <x v="95"/>
      <x v="12"/>
    </i>
    <i>
      <x v="575"/>
      <x v="3"/>
      <x/>
      <x v="94"/>
      <x v="12"/>
    </i>
    <i>
      <x v="26"/>
      <x v="3"/>
      <x v="1"/>
      <x v="43"/>
      <x v="8"/>
    </i>
    <i>
      <x v="146"/>
      <x/>
      <x/>
      <x v="102"/>
      <x v="15"/>
    </i>
    <i>
      <x v="561"/>
      <x v="3"/>
      <x/>
      <x v="80"/>
      <x v="12"/>
    </i>
    <i>
      <x v="62"/>
      <x/>
      <x/>
      <x v="69"/>
      <x v="10"/>
    </i>
    <i>
      <x v="94"/>
      <x/>
      <x/>
      <x v="8"/>
      <x v="4"/>
    </i>
    <i>
      <x v="236"/>
      <x v="1"/>
      <x/>
      <x v="116"/>
      <x v="15"/>
    </i>
    <i>
      <x v="167"/>
      <x/>
      <x/>
      <x v="114"/>
      <x v="15"/>
    </i>
    <i>
      <x v="266"/>
      <x/>
      <x v="1"/>
      <x v="99"/>
      <x v="15"/>
    </i>
    <i>
      <x v="125"/>
      <x v="1"/>
      <x v="1"/>
      <x v="76"/>
      <x v="12"/>
    </i>
    <i>
      <x v="147"/>
      <x v="1"/>
      <x/>
      <x v="85"/>
      <x v="9"/>
    </i>
    <i>
      <x v="141"/>
      <x v="1"/>
      <x v="1"/>
      <x v="62"/>
      <x v="10"/>
    </i>
    <i>
      <x v="168"/>
      <x v="1"/>
      <x v="2"/>
      <x v="47"/>
      <x v="10"/>
    </i>
    <i>
      <x v="113"/>
      <x v="1"/>
      <x/>
      <x v="65"/>
      <x v="8"/>
    </i>
    <i>
      <x v="143"/>
      <x v="1"/>
      <x/>
      <x v="54"/>
      <x v="8"/>
    </i>
    <i>
      <x v="150"/>
      <x v="1"/>
      <x/>
      <x v="53"/>
      <x v="8"/>
    </i>
    <i>
      <x v="180"/>
      <x v="1"/>
      <x/>
      <x v="28"/>
      <x v="8"/>
    </i>
    <i>
      <x v="185"/>
      <x/>
      <x/>
      <x v="29"/>
      <x v="3"/>
    </i>
    <i>
      <x v="231"/>
      <x v="1"/>
      <x v="1"/>
      <x v="23"/>
      <x v="3"/>
    </i>
    <i>
      <x v="233"/>
      <x/>
      <x/>
      <x v="10"/>
      <x v="4"/>
    </i>
    <i>
      <x v="213"/>
      <x/>
      <x v="2"/>
      <x v="18"/>
      <x v="3"/>
    </i>
    <i>
      <x v="571"/>
      <x/>
      <x v="1"/>
      <x v="16"/>
      <x v="3"/>
    </i>
    <i>
      <x v="76"/>
      <x/>
      <x/>
      <x v="8"/>
      <x v="3"/>
    </i>
    <i>
      <x v="145"/>
      <x/>
      <x v="1"/>
      <x v="6"/>
      <x v="3"/>
    </i>
    <i>
      <x v="245"/>
      <x/>
      <x/>
      <x v="11"/>
      <x/>
    </i>
  </rowItems>
  <colItems count="1">
    <i/>
  </colItems>
  <pageFields count="3">
    <pageField fld="3" hier="0"/>
    <pageField fld="4" hier="0"/>
    <pageField fld="5" hier="0"/>
  </pageFields>
  <dataFields count="1">
    <dataField name="Сумма баллов (1+2+3) " fld="39" baseField="0" baseItem="0" numFmtId="164"/>
  </dataFields>
  <formats count="21">
    <format dxfId="1534">
      <pivotArea outline="0" fieldPosition="0"/>
    </format>
    <format dxfId="1533">
      <pivotArea field="27" type="button" dataOnly="0" labelOnly="1" outline="0" axis="axisRow" fieldPosition="1"/>
    </format>
    <format dxfId="1532">
      <pivotArea outline="0" fieldPosition="0"/>
    </format>
    <format dxfId="1531">
      <pivotArea field="27" type="button" dataOnly="0" labelOnly="1" outline="0" axis="axisRow" fieldPosition="1"/>
    </format>
    <format dxfId="1530">
      <pivotArea field="27" type="button" dataOnly="0" labelOnly="1" outline="0" axis="axisRow" fieldPosition="1"/>
    </format>
    <format dxfId="1529">
      <pivotArea field="7" type="button" dataOnly="0" labelOnly="1" outline="0"/>
    </format>
    <format dxfId="1528">
      <pivotArea type="all" dataOnly="0" outline="0" fieldPosition="0"/>
    </format>
    <format dxfId="1527">
      <pivotArea type="all" dataOnly="0" outline="0" fieldPosition="0"/>
    </format>
    <format dxfId="1526">
      <pivotArea type="all" dataOnly="0" outline="0" fieldPosition="0"/>
    </format>
    <format dxfId="1525">
      <pivotArea type="all" dataOnly="0" outline="0" fieldPosition="0"/>
    </format>
    <format dxfId="1524">
      <pivotArea type="all" dataOnly="0" outline="0" fieldPosition="0"/>
    </format>
    <format dxfId="1523">
      <pivotArea outline="0" collapsedLevelsAreSubtotals="1" fieldPosition="0"/>
    </format>
    <format dxfId="1522">
      <pivotArea dataOnly="0" labelOnly="1" outline="0" axis="axisValues" fieldPosition="0"/>
    </format>
    <format dxfId="1521">
      <pivotArea outline="0" collapsedLevelsAreSubtotals="1" fieldPosition="0"/>
    </format>
    <format dxfId="1520">
      <pivotArea dataOnly="0" labelOnly="1" outline="0" axis="axisValues" fieldPosition="0"/>
    </format>
    <format dxfId="1519">
      <pivotArea outline="0" collapsedLevelsAreSubtotals="1" fieldPosition="0"/>
    </format>
    <format dxfId="1518">
      <pivotArea outline="0" collapsedLevelsAreSubtotals="1" fieldPosition="0"/>
    </format>
    <format dxfId="1517">
      <pivotArea type="all" dataOnly="0" outline="0" fieldPosition="0"/>
    </format>
    <format dxfId="1516">
      <pivotArea outline="0" collapsedLevelsAreSubtotals="1" fieldPosition="0"/>
    </format>
    <format dxfId="1515">
      <pivotArea dataOnly="0" labelOnly="1" outline="0" axis="axisValues" fieldPosition="0"/>
    </format>
    <format dxfId="1514">
      <pivotArea outline="0" collapsedLevelsAreSubtotals="1" fieldPosition="0"/>
    </format>
  </formats>
  <pivotTableStyleInfo name="PivotStyleLight22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СводнаяТаблица4" cacheId="0" applyNumberFormats="0" applyBorderFormats="0" applyFontFormats="0" applyPatternFormats="0" applyAlignmentFormats="0" applyWidthHeightFormats="1" dataCaption="Данные" updatedVersion="5" minRefreshableVersion="3" showDrill="0" showMemberPropertyTips="0" rowGrandTotals="0" colGrandTotals="0" itemPrintTitles="1" createdVersion="5" indent="0" compact="0" compactData="0">
  <location ref="A11:F58" firstHeaderRow="1" firstDataRow="1" firstDataCol="5" rowPageCount="3" colPageCount="1"/>
  <pivotFields count="45"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outline="0" showAll="0" sortType="descending" defaultSubtotal="0">
      <items count="588">
        <item x="0"/>
        <item x="9"/>
        <item x="99"/>
        <item x="100"/>
        <item x="101"/>
        <item x="102"/>
        <item x="103"/>
        <item x="104"/>
        <item x="105"/>
        <item x="106"/>
        <item x="107"/>
        <item x="108"/>
        <item x="10"/>
        <item x="109"/>
        <item x="110"/>
        <item x="111"/>
        <item x="112"/>
        <item x="113"/>
        <item x="114"/>
        <item x="115"/>
        <item x="116"/>
        <item x="117"/>
        <item x="118"/>
        <item x="11"/>
        <item x="119"/>
        <item x="120"/>
        <item x="121"/>
        <item x="122"/>
        <item x="123"/>
        <item x="124"/>
        <item x="125"/>
        <item x="126"/>
        <item x="127"/>
        <item x="128"/>
        <item x="12"/>
        <item x="129"/>
        <item x="130"/>
        <item x="131"/>
        <item x="132"/>
        <item x="133"/>
        <item x="134"/>
        <item x="135"/>
        <item x="136"/>
        <item x="137"/>
        <item x="138"/>
        <item x="13"/>
        <item x="139"/>
        <item x="140"/>
        <item x="141"/>
        <item x="142"/>
        <item x="143"/>
        <item x="144"/>
        <item x="145"/>
        <item x="146"/>
        <item x="147"/>
        <item x="148"/>
        <item x="14"/>
        <item x="149"/>
        <item x="150"/>
        <item x="151"/>
        <item x="152"/>
        <item x="153"/>
        <item x="154"/>
        <item x="155"/>
        <item x="156"/>
        <item x="157"/>
        <item x="158"/>
        <item x="15"/>
        <item x="159"/>
        <item x="160"/>
        <item x="161"/>
        <item x="162"/>
        <item x="163"/>
        <item x="164"/>
        <item x="165"/>
        <item x="166"/>
        <item x="167"/>
        <item x="168"/>
        <item x="16"/>
        <item x="169"/>
        <item x="170"/>
        <item x="171"/>
        <item x="172"/>
        <item x="173"/>
        <item x="174"/>
        <item x="175"/>
        <item x="176"/>
        <item x="177"/>
        <item x="178"/>
        <item x="17"/>
        <item x="179"/>
        <item x="180"/>
        <item x="181"/>
        <item x="182"/>
        <item x="183"/>
        <item x="184"/>
        <item x="185"/>
        <item x="186"/>
        <item x="187"/>
        <item x="188"/>
        <item x="18"/>
        <item x="189"/>
        <item x="190"/>
        <item x="191"/>
        <item x="192"/>
        <item x="193"/>
        <item x="194"/>
        <item x="195"/>
        <item x="196"/>
        <item x="197"/>
        <item x="198"/>
        <item x="1"/>
        <item x="19"/>
        <item x="199"/>
        <item x="200"/>
        <item x="201"/>
        <item x="202"/>
        <item x="203"/>
        <item x="204"/>
        <item x="205"/>
        <item x="206"/>
        <item x="207"/>
        <item x="208"/>
        <item x="20"/>
        <item x="209"/>
        <item x="210"/>
        <item x="211"/>
        <item x="212"/>
        <item x="213"/>
        <item x="214"/>
        <item x="215"/>
        <item x="216"/>
        <item x="217"/>
        <item x="218"/>
        <item x="21"/>
        <item x="219"/>
        <item x="220"/>
        <item x="221"/>
        <item x="222"/>
        <item x="223"/>
        <item x="224"/>
        <item x="225"/>
        <item x="226"/>
        <item x="227"/>
        <item x="228"/>
        <item x="22"/>
        <item x="229"/>
        <item x="230"/>
        <item x="231"/>
        <item x="232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m="1" x="419"/>
        <item m="1" x="409"/>
        <item m="1" x="398"/>
        <item m="1" x="392"/>
        <item m="1" x="386"/>
        <item m="1" x="382"/>
        <item m="1" x="379"/>
        <item m="1" x="376"/>
        <item x="32"/>
        <item m="1" x="470"/>
        <item m="1" x="456"/>
        <item m="1" x="441"/>
        <item m="1" x="429"/>
        <item m="1" x="416"/>
        <item m="1" x="406"/>
        <item m="1" x="390"/>
        <item m="1" x="385"/>
        <item m="1" x="381"/>
        <item x="33"/>
        <item m="1" x="499"/>
        <item m="1" x="484"/>
        <item m="1" x="467"/>
        <item m="1" x="453"/>
        <item m="1" x="438"/>
        <item m="1" x="426"/>
        <item m="1" x="414"/>
        <item m="1" x="404"/>
        <item m="1" x="396"/>
        <item m="1" x="389"/>
        <item m="1" x="377"/>
        <item m="1" x="529"/>
        <item m="1" x="514"/>
        <item m="1" x="496"/>
        <item m="1" x="481"/>
        <item m="1" x="464"/>
        <item m="1" x="450"/>
        <item m="1" x="436"/>
        <item m="1" x="424"/>
        <item m="1" x="413"/>
        <item m="1" x="403"/>
        <item x="35"/>
        <item m="1" x="557"/>
        <item m="1" x="543"/>
        <item m="1" x="526"/>
        <item m="1" x="511"/>
        <item m="1" x="493"/>
        <item m="1" x="478"/>
        <item m="1" x="462"/>
        <item m="1" x="448"/>
        <item m="1" x="435"/>
        <item m="1" x="423"/>
        <item x="36"/>
        <item m="1" x="583"/>
        <item m="1" x="570"/>
        <item m="1" x="554"/>
        <item m="1" x="540"/>
        <item m="1" x="523"/>
        <item m="1" x="508"/>
        <item m="1" x="491"/>
        <item m="1" x="476"/>
        <item m="1" x="461"/>
        <item m="1" x="447"/>
        <item x="37"/>
        <item m="1" x="338"/>
        <item m="1" x="327"/>
        <item m="1" x="580"/>
        <item m="1" x="567"/>
        <item m="1" x="551"/>
        <item m="1" x="537"/>
        <item m="1" x="521"/>
        <item m="1" x="506"/>
        <item m="1" x="490"/>
        <item m="1" x="475"/>
        <item x="38"/>
        <item m="1" x="352"/>
        <item m="1" x="345"/>
        <item m="1" x="335"/>
        <item m="1" x="324"/>
        <item m="1" x="577"/>
        <item m="1" x="564"/>
        <item m="1" x="549"/>
        <item m="1" x="535"/>
        <item m="1" x="520"/>
        <item m="1" x="505"/>
        <item x="3"/>
        <item x="39"/>
        <item m="1" x="446"/>
        <item m="1" x="434"/>
        <item m="1" x="422"/>
        <item m="1" x="412"/>
        <item m="1" x="402"/>
        <item m="1" x="395"/>
        <item m="1" x="388"/>
        <item m="1" x="384"/>
        <item m="1" x="380"/>
        <item m="1" x="378"/>
        <item x="40"/>
        <item m="1" x="473"/>
        <item m="1" x="459"/>
        <item m="1" x="444"/>
        <item m="1" x="432"/>
        <item m="1" x="420"/>
        <item m="1" x="410"/>
        <item m="1" x="399"/>
        <item m="1" x="393"/>
        <item m="1" x="387"/>
        <item m="1" x="383"/>
        <item m="1" x="375"/>
        <item m="1" x="502"/>
        <item m="1" x="487"/>
        <item m="1" x="471"/>
        <item m="1" x="457"/>
        <item m="1" x="442"/>
        <item m="1" x="430"/>
        <item m="1" x="417"/>
        <item m="1" x="407"/>
        <item m="1" x="397"/>
        <item m="1" x="391"/>
        <item x="42"/>
        <item m="1" x="532"/>
        <item m="1" x="517"/>
        <item m="1" x="500"/>
        <item m="1" x="485"/>
        <item m="1" x="468"/>
        <item m="1" x="454"/>
        <item m="1" x="439"/>
        <item m="1" x="427"/>
        <item m="1" x="415"/>
        <item m="1" x="405"/>
        <item x="43"/>
        <item m="1" x="560"/>
        <item m="1" x="546"/>
        <item m="1" x="530"/>
        <item m="1" x="515"/>
        <item m="1" x="497"/>
        <item m="1" x="482"/>
        <item m="1" x="465"/>
        <item m="1" x="451"/>
        <item m="1" x="437"/>
        <item m="1" x="425"/>
        <item x="44"/>
        <item m="1" x="586"/>
        <item m="1" x="573"/>
        <item m="1" x="558"/>
        <item m="1" x="544"/>
        <item m="1" x="527"/>
        <item m="1" x="512"/>
        <item m="1" x="494"/>
        <item m="1" x="479"/>
        <item m="1" x="463"/>
        <item m="1" x="449"/>
        <item x="45"/>
        <item m="1" x="341"/>
        <item m="1" x="331"/>
        <item m="1" x="584"/>
        <item m="1" x="571"/>
        <item m="1" x="555"/>
        <item m="1" x="541"/>
        <item m="1" x="524"/>
        <item m="1" x="509"/>
        <item m="1" x="492"/>
        <item m="1" x="477"/>
        <item x="46"/>
        <item m="1" x="355"/>
        <item m="1" x="348"/>
        <item m="1" x="339"/>
        <item m="1" x="328"/>
        <item m="1" x="581"/>
        <item m="1" x="568"/>
        <item m="1" x="552"/>
        <item m="1" x="538"/>
        <item m="1" x="522"/>
        <item m="1" x="507"/>
        <item x="47"/>
        <item m="1" x="363"/>
        <item m="1" x="359"/>
        <item m="1" x="353"/>
        <item m="1" x="346"/>
        <item m="1" x="336"/>
        <item m="1" x="325"/>
        <item m="1" x="578"/>
        <item m="1" x="565"/>
        <item m="1" x="550"/>
        <item m="1" x="536"/>
        <item x="48"/>
        <item m="1" x="369"/>
        <item m="1" x="366"/>
        <item m="1" x="362"/>
        <item m="1" x="358"/>
        <item m="1" x="351"/>
        <item m="1" x="344"/>
        <item m="1" x="334"/>
        <item m="1" x="323"/>
        <item m="1" x="576"/>
        <item m="1" x="563"/>
        <item x="4"/>
        <item x="49"/>
        <item m="1" x="504"/>
        <item m="1" x="489"/>
        <item m="1" x="474"/>
        <item m="1" x="460"/>
        <item m="1" x="445"/>
        <item m="1" x="433"/>
        <item m="1" x="421"/>
        <item m="1" x="411"/>
        <item m="1" x="400"/>
        <item m="1" x="394"/>
        <item x="50"/>
        <item m="1" x="534"/>
        <item m="1" x="519"/>
        <item m="1" x="503"/>
        <item m="1" x="488"/>
        <item m="1" x="472"/>
        <item m="1" x="458"/>
        <item m="1" x="443"/>
        <item m="1" x="431"/>
        <item m="1" x="418"/>
        <item m="1" x="408"/>
        <item x="51"/>
        <item m="1" x="562"/>
        <item m="1" x="548"/>
        <item m="1" x="533"/>
        <item m="1" x="518"/>
        <item m="1" x="501"/>
        <item m="1" x="486"/>
        <item m="1" x="469"/>
        <item m="1" x="455"/>
        <item m="1" x="440"/>
        <item m="1" x="428"/>
        <item x="52"/>
        <item m="1" x="322"/>
        <item m="1" x="575"/>
        <item m="1" x="561"/>
        <item m="1" x="547"/>
        <item m="1" x="531"/>
        <item m="1" x="516"/>
        <item m="1" x="498"/>
        <item m="1" x="483"/>
        <item m="1" x="466"/>
        <item m="1" x="452"/>
        <item x="53"/>
        <item m="1" x="343"/>
        <item m="1" x="333"/>
        <item m="1" x="587"/>
        <item m="1" x="574"/>
        <item m="1" x="559"/>
        <item m="1" x="545"/>
        <item m="1" x="528"/>
        <item m="1" x="513"/>
        <item m="1" x="495"/>
        <item m="1" x="480"/>
        <item x="54"/>
        <item m="1" x="357"/>
        <item m="1" x="350"/>
        <item m="1" x="342"/>
        <item m="1" x="332"/>
        <item m="1" x="585"/>
        <item m="1" x="572"/>
        <item m="1" x="556"/>
        <item m="1" x="542"/>
        <item m="1" x="525"/>
        <item m="1" x="510"/>
        <item x="55"/>
        <item m="1" x="365"/>
        <item m="1" x="361"/>
        <item m="1" x="356"/>
        <item m="1" x="349"/>
        <item m="1" x="340"/>
        <item m="1" x="329"/>
        <item m="1" x="582"/>
        <item m="1" x="569"/>
        <item m="1" x="553"/>
        <item m="1" x="539"/>
        <item x="56"/>
        <item m="1" x="371"/>
        <item m="1" x="368"/>
        <item m="1" x="364"/>
        <item m="1" x="360"/>
        <item m="1" x="354"/>
        <item m="1" x="347"/>
        <item m="1" x="337"/>
        <item m="1" x="326"/>
        <item m="1" x="579"/>
        <item m="1" x="566"/>
        <item x="57"/>
        <item m="1" x="374"/>
        <item m="1" x="372"/>
        <item m="1" x="370"/>
        <item m="1" x="367"/>
        <item x="58"/>
        <item x="5"/>
        <item x="59"/>
        <item x="60"/>
        <item x="61"/>
        <item x="62"/>
        <item x="63"/>
        <item x="64"/>
        <item x="65"/>
        <item x="66"/>
        <item x="67"/>
        <item x="68"/>
        <item x="6"/>
        <item x="69"/>
        <item x="70"/>
        <item x="71"/>
        <item x="72"/>
        <item x="73"/>
        <item x="74"/>
        <item x="75"/>
        <item x="76"/>
        <item x="77"/>
        <item x="78"/>
        <item x="7"/>
        <item x="79"/>
        <item x="80"/>
        <item x="81"/>
        <item x="82"/>
        <item x="83"/>
        <item x="84"/>
        <item x="85"/>
        <item x="86"/>
        <item x="87"/>
        <item x="88"/>
        <item x="8"/>
        <item x="89"/>
        <item x="90"/>
        <item x="91"/>
        <item x="92"/>
        <item x="93"/>
        <item x="94"/>
        <item x="95"/>
        <item x="96"/>
        <item x="97"/>
        <item x="98"/>
        <item m="1" x="373"/>
        <item m="1" x="401"/>
        <item m="1" x="330"/>
        <item x="321"/>
        <item x="34"/>
        <item x="4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ubtotalTop="0" multipleItemSelectionAllowed="1" showAll="0" includeNewItemsInFilter="1" defaultSubtotal="0">
      <items count="4">
        <item x="1"/>
        <item h="1" x="0"/>
        <item h="1" x="2"/>
        <item h="1" x="3"/>
      </items>
    </pivotField>
    <pivotField axis="axisPage" compact="0" outline="0" subtotalTop="0" multipleItemSelectionAllowed="1" showAll="0" includeNewItemsInFilter="1" defaultSubtotal="0">
      <items count="10">
        <item h="1" x="5"/>
        <item h="1" x="6"/>
        <item h="1" x="7"/>
        <item h="1" x="4"/>
        <item h="1" x="0"/>
        <item h="1" x="1"/>
        <item x="2"/>
        <item h="1" x="9"/>
        <item h="1" x="3"/>
        <item h="1" x="8"/>
      </items>
    </pivotField>
    <pivotField axis="axisPage" compact="0" outline="0" subtotalTop="0" multipleItemSelectionAllowed="1" showAll="0" includeNewItemsInFilter="1" defaultSubtotal="0">
      <items count="15">
        <item h="1" x="6"/>
        <item h="1" x="7"/>
        <item h="1" x="5"/>
        <item h="1" x="3"/>
        <item x="2"/>
        <item h="1" x="10"/>
        <item h="1" x="4"/>
        <item h="1" x="1"/>
        <item h="1" x="8"/>
        <item h="1" x="12"/>
        <item h="1" x="0"/>
        <item h="1" x="14"/>
        <item h="1" x="9"/>
        <item h="1" x="11"/>
        <item h="1" x="13"/>
      </items>
    </pivotField>
    <pivotField axis="axisRow" compact="0" outline="0" showAll="0" defaultSubtotal="0">
      <items count="5">
        <item x="0"/>
        <item x="1"/>
        <item x="2"/>
        <item x="4"/>
        <item x="3"/>
      </items>
    </pivotField>
    <pivotField compact="0" outline="0" subtotalTop="0" showAll="0" includeNewItemsInFilter="1" sortType="descending" defaultSubtotal="0">
      <items count="972">
        <item m="1" x="366"/>
        <item m="1" x="420"/>
        <item m="1" x="746"/>
        <item m="1" x="442"/>
        <item m="1" x="758"/>
        <item m="1" x="970"/>
        <item m="1" x="766"/>
        <item m="1" x="633"/>
        <item m="1" x="780"/>
        <item m="1" x="956"/>
        <item m="1" x="791"/>
        <item m="1" x="518"/>
        <item m="1" x="939"/>
        <item m="1" x="460"/>
        <item m="1" x="936"/>
        <item m="1" x="771"/>
        <item m="1" x="947"/>
        <item m="1" x="490"/>
        <item m="1" x="958"/>
        <item m="1" x="959"/>
        <item m="1" x="479"/>
        <item m="1" x="719"/>
        <item m="1" x="869"/>
        <item m="1" x="941"/>
        <item m="1" x="355"/>
        <item m="1" x="503"/>
        <item m="1" x="448"/>
        <item m="1" x="848"/>
        <item m="1" x="641"/>
        <item m="1" x="531"/>
        <item m="1" x="953"/>
        <item m="1" x="792"/>
        <item m="1" x="940"/>
        <item m="1" x="789"/>
        <item m="1" x="660"/>
        <item m="1" x="847"/>
        <item m="1" x="359"/>
        <item m="1" x="845"/>
        <item m="1" x="844"/>
        <item m="1" x="529"/>
        <item m="1" x="511"/>
        <item m="1" x="647"/>
        <item m="1" x="863"/>
        <item m="1" x="643"/>
        <item m="1" x="528"/>
        <item m="1" x="857"/>
        <item m="1" x="478"/>
        <item m="1" x="752"/>
        <item m="1" x="530"/>
        <item m="1" x="586"/>
        <item m="1" x="770"/>
        <item m="1" x="932"/>
        <item m="1" x="962"/>
        <item m="1" x="364"/>
        <item m="1" x="617"/>
        <item m="1" x="957"/>
        <item m="1" x="477"/>
        <item m="1" x="365"/>
        <item m="1" x="794"/>
        <item m="1" x="971"/>
        <item m="1" x="817"/>
        <item m="1" x="371"/>
        <item m="1" x="949"/>
        <item m="1" x="961"/>
        <item m="1" x="487"/>
        <item m="1" x="535"/>
        <item m="1" x="801"/>
        <item m="1" x="476"/>
        <item m="1" x="675"/>
        <item m="1" x="839"/>
        <item m="1" x="723"/>
        <item m="1" x="854"/>
        <item m="1" x="369"/>
        <item m="1" x="805"/>
        <item m="1" x="692"/>
        <item m="1" x="501"/>
        <item m="1" x="363"/>
        <item m="1" x="485"/>
        <item m="1" x="459"/>
        <item m="1" x="880"/>
        <item m="1" x="677"/>
        <item m="1" x="680"/>
        <item m="1" x="600"/>
        <item m="1" x="336"/>
        <item m="1" x="683"/>
        <item m="1" x="734"/>
        <item m="1" x="685"/>
        <item m="1" x="891"/>
        <item m="1" x="873"/>
        <item m="1" x="832"/>
        <item m="1" x="493"/>
        <item m="1" x="735"/>
        <item m="1" x="405"/>
        <item m="1" x="498"/>
        <item m="1" x="407"/>
        <item m="1" x="632"/>
        <item m="1" x="749"/>
        <item m="1" x="342"/>
        <item m="1" x="652"/>
        <item m="1" x="773"/>
        <item m="1" x="879"/>
        <item m="1" x="886"/>
        <item m="1" x="567"/>
        <item m="1" x="798"/>
        <item m="1" x="391"/>
        <item m="1" x="811"/>
        <item m="1" x="413"/>
        <item m="1" x="711"/>
        <item m="1" x="507"/>
        <item m="1" x="508"/>
        <item m="1" x="510"/>
        <item m="1" x="721"/>
        <item m="1" x="860"/>
        <item m="1" x="969"/>
        <item m="1" x="550"/>
        <item m="1" x="552"/>
        <item m="1" x="458"/>
        <item m="1" x="666"/>
        <item m="1" x="571"/>
        <item m="1" x="324"/>
        <item m="1" x="897"/>
        <item m="1" x="578"/>
        <item m="1" x="619"/>
        <item m="1" x="853"/>
        <item m="1" x="410"/>
        <item m="1" x="376"/>
        <item m="1" x="706"/>
        <item m="1" x="823"/>
        <item m="1" x="726"/>
        <item m="1" x="488"/>
        <item m="1" x="618"/>
        <item m="1" x="381"/>
        <item m="1" x="330"/>
        <item m="1" x="858"/>
        <item m="1" x="568"/>
        <item m="1" x="538"/>
        <item m="1" x="541"/>
        <item m="1" x="335"/>
        <item m="1" x="867"/>
        <item m="1" x="761"/>
        <item m="1" x="372"/>
        <item m="1" x="804"/>
        <item m="1" x="927"/>
        <item m="1" x="385"/>
        <item m="1" x="387"/>
        <item m="1" x="724"/>
        <item m="1" x="390"/>
        <item m="1" x="924"/>
        <item m="1" x="499"/>
        <item m="1" x="806"/>
        <item m="1" x="649"/>
        <item m="1" x="533"/>
        <item m="1" x="534"/>
        <item m="1" x="849"/>
        <item m="1" x="850"/>
        <item m="1" x="536"/>
        <item m="1" x="443"/>
        <item m="1" x="696"/>
        <item m="1" x="693"/>
        <item m="1" x="809"/>
        <item m="1" x="701"/>
        <item m="1" x="367"/>
        <item m="1" x="812"/>
        <item m="1" x="482"/>
        <item m="1" x="697"/>
        <item m="1" x="483"/>
        <item m="1" x="698"/>
        <item m="1" x="883"/>
        <item m="1" x="914"/>
        <item m="1" x="579"/>
        <item m="1" x="416"/>
        <item m="1" x="665"/>
        <item m="1" x="907"/>
        <item m="1" x="781"/>
        <item m="1" x="920"/>
        <item m="1" x="810"/>
        <item m="1" x="922"/>
        <item m="1" x="782"/>
        <item m="1" x="417"/>
        <item m="1" x="513"/>
        <item m="1" x="424"/>
        <item m="1" x="516"/>
        <item m="1" x="465"/>
        <item m="1" x="674"/>
        <item m="1" x="934"/>
        <item m="1" x="544"/>
        <item m="1" x="787"/>
        <item m="1" x="574"/>
        <item m="1" x="678"/>
        <item m="1" x="434"/>
        <item m="1" x="589"/>
        <item m="1" x="634"/>
        <item m="1" x="889"/>
        <item m="1" x="885"/>
        <item m="1" x="604"/>
        <item m="1" x="887"/>
        <item m="1" x="337"/>
        <item m="1" x="470"/>
        <item m="1" x="491"/>
        <item m="1" x="945"/>
        <item m="1" x="338"/>
        <item m="1" x="836"/>
        <item m="1" x="743"/>
        <item m="1" x="626"/>
        <item m="1" x="495"/>
        <item m="1" x="834"/>
        <item m="1" x="441"/>
        <item m="1" x="838"/>
        <item m="1" x="651"/>
        <item m="1" x="892"/>
        <item m="1" x="893"/>
        <item m="1" x="557"/>
        <item m="1" x="894"/>
        <item m="1" x="895"/>
        <item m="1" x="564"/>
        <item m="1" x="797"/>
        <item m="1" x="929"/>
        <item m="1" x="411"/>
        <item m="1" x="396"/>
        <item m="1" x="414"/>
        <item m="1" x="814"/>
        <item m="1" x="715"/>
        <item m="1" x="718"/>
        <item m="1" x="816"/>
        <item m="1" x="509"/>
        <item m="1" x="548"/>
        <item m="1" x="549"/>
        <item m="1" x="862"/>
        <item m="1" x="865"/>
        <item m="1" x="553"/>
        <item m="1" x="800"/>
        <item m="1" x="401"/>
        <item m="1" x="461"/>
        <item m="1" x="572"/>
        <item m="1" x="570"/>
        <item m="1" x="575"/>
        <item m="1" x="722"/>
        <item m="1" x="620"/>
        <item m="1" x="820"/>
        <item m="1" x="822"/>
        <item m="1" x="824"/>
        <item m="1" x="707"/>
        <item m="1" x="623"/>
        <item m="1" x="713"/>
        <item m="1" x="717"/>
        <item m="1" x="855"/>
        <item m="1" x="872"/>
        <item m="1" x="765"/>
        <item m="1" x="861"/>
        <item m="1" x="331"/>
        <item m="1" x="864"/>
        <item m="1" x="334"/>
        <item m="1" x="543"/>
        <item m="1" x="545"/>
        <item m="1" x="622"/>
        <item m="1" x="380"/>
        <item m="1" x="382"/>
        <item m="1" x="386"/>
        <item m="1" x="388"/>
        <item m="1" x="389"/>
        <item m="1" x="383"/>
        <item m="1" x="392"/>
        <item m="1" x="394"/>
        <item m="1" x="377"/>
        <item m="1" x="686"/>
        <item m="1" x="603"/>
        <item m="1" x="903"/>
        <item m="1" x="607"/>
        <item m="1" x="908"/>
        <item m="1" x="911"/>
        <item m="1" x="522"/>
        <item m="1" x="593"/>
        <item m="1" x="615"/>
        <item m="1" x="913"/>
        <item m="1" x="840"/>
        <item m="1" x="422"/>
        <item m="1" x="423"/>
        <item m="1" x="841"/>
        <item m="1" x="750"/>
        <item m="1" x="757"/>
        <item m="1" x="374"/>
        <item m="1" x="874"/>
        <item m="1" x="576"/>
        <item m="1" x="453"/>
        <item m="1" x="358"/>
        <item m="1" x="439"/>
        <item m="1" x="639"/>
        <item m="1" x="492"/>
        <item m="1" x="759"/>
        <item m="1" x="760"/>
        <item m="1" x="435"/>
        <item m="1" x="661"/>
        <item m="1" x="515"/>
        <item m="1" x="916"/>
        <item m="1" x="580"/>
        <item m="1" x="582"/>
        <item m="1" x="585"/>
        <item m="1" x="356"/>
        <item m="1" x="776"/>
        <item m="1" x="591"/>
        <item m="1" x="672"/>
        <item m="1" x="415"/>
        <item m="1" x="512"/>
        <item m="1" x="418"/>
        <item m="1" x="421"/>
        <item m="1" x="437"/>
        <item m="1" x="426"/>
        <item m="1" x="882"/>
        <item m="1" x="942"/>
        <item m="1" x="943"/>
        <item m="1" x="581"/>
        <item m="1" x="673"/>
        <item m="1" x="595"/>
        <item m="1" x="333"/>
        <item m="1" x="467"/>
        <item m="1" x="601"/>
        <item m="1" x="783"/>
        <item m="1" x="602"/>
        <item m="1" x="605"/>
        <item m="1" x="514"/>
        <item m="1" x="896"/>
        <item m="1" x="606"/>
        <item m="1" x="658"/>
        <item m="1" x="741"/>
        <item m="1" x="395"/>
        <item m="1" x="325"/>
        <item m="1" x="412"/>
        <item m="1" x="694"/>
        <item m="1" x="375"/>
        <item m="1" x="704"/>
        <item m="1" x="393"/>
        <item m="1" x="728"/>
        <item m="1" x="419"/>
        <item m="1" x="745"/>
        <item m="1" x="440"/>
        <item m="1" x="638"/>
        <item m="1" x="779"/>
        <item m="1" x="935"/>
        <item m="1" x="463"/>
        <item m="1" x="464"/>
        <item m="1" x="851"/>
        <item m="1" x="368"/>
        <item m="1" x="767"/>
        <item m="1" x="691"/>
        <item m="1" x="764"/>
        <item m="1" x="384"/>
        <item m="1" x="469"/>
        <item m="1" x="398"/>
        <item m="1" x="871"/>
        <item m="1" x="379"/>
        <item m="1" x="462"/>
        <item m="1" x="699"/>
        <item m="1" x="624"/>
        <item m="1" x="635"/>
        <item m="1" x="532"/>
        <item m="1" x="966"/>
        <item m="1" x="890"/>
        <item m="1" x="409"/>
        <item m="1" x="884"/>
        <item m="1" x="720"/>
        <item m="1" x="778"/>
        <item m="1" x="944"/>
        <item m="1" x="546"/>
        <item m="1" x="937"/>
        <item m="1" x="475"/>
        <item m="1" x="790"/>
        <item m="1" x="909"/>
        <item m="1" x="951"/>
        <item m="1" x="785"/>
        <item m="1" x="954"/>
        <item m="1" x="468"/>
        <item m="1" x="628"/>
        <item m="1" x="472"/>
        <item m="1" x="378"/>
        <item m="1" x="777"/>
        <item m="1" x="642"/>
        <item m="1" x="788"/>
        <item m="1" x="955"/>
        <item m="1" x="793"/>
        <item m="1" x="637"/>
        <item m="1" x="486"/>
        <item m="1" x="965"/>
        <item m="1" x="565"/>
        <item m="1" x="645"/>
        <item m="1" x="868"/>
        <item m="1" x="341"/>
        <item m="1" x="480"/>
        <item m="1" x="328"/>
        <item m="1" x="609"/>
        <item m="1" x="640"/>
        <item m="1" x="906"/>
        <item m="1" x="636"/>
        <item m="1" x="784"/>
        <item m="1" x="952"/>
        <item m="1" x="473"/>
        <item m="1" x="964"/>
        <item m="1" x="644"/>
        <item m="1" x="446"/>
        <item m="1" x="610"/>
        <item m="1" x="753"/>
        <item m="1" x="786"/>
        <item m="1" x="327"/>
        <item m="1" x="808"/>
        <item m="1" x="950"/>
        <item m="1" x="474"/>
        <item m="1" x="963"/>
        <item m="1" x="830"/>
        <item m="1" x="339"/>
        <item m="1" x="484"/>
        <item m="1" x="799"/>
        <item m="1" x="818"/>
        <item m="1" x="646"/>
        <item m="1" x="795"/>
        <item m="1" x="754"/>
        <item m="1" x="807"/>
        <item m="1" x="351"/>
        <item m="1" x="547"/>
        <item m="1" x="968"/>
        <item m="1" x="481"/>
        <item m="1" x="456"/>
        <item m="1" x="802"/>
        <item m="1" x="659"/>
        <item m="1" x="502"/>
        <item m="1" x="362"/>
        <item m="1" x="912"/>
        <item m="1" x="345"/>
        <item m="1" x="577"/>
        <item m="1" x="917"/>
        <item m="1" x="901"/>
        <item m="1" x="905"/>
        <item m="1" x="918"/>
        <item m="1" x="910"/>
        <item m="1" x="590"/>
        <item m="1" x="350"/>
        <item m="1" x="596"/>
        <item m="1" x="436"/>
        <item m="1" x="676"/>
        <item m="1" x="403"/>
        <item m="1" x="505"/>
        <item m="1" x="438"/>
        <item m="1" x="408"/>
        <item m="1" x="740"/>
        <item m="1" x="431"/>
        <item m="1" x="742"/>
        <item m="1" x="433"/>
        <item m="1" x="960"/>
        <item m="1" x="662"/>
        <item m="1" x="768"/>
        <item m="1" x="599"/>
        <item m="1" x="679"/>
        <item m="1" x="627"/>
        <item m="1" x="584"/>
        <item m="1" x="629"/>
        <item m="1" x="587"/>
        <item m="1" x="588"/>
        <item m="1" x="343"/>
        <item m="1" x="727"/>
        <item m="1" x="772"/>
        <item m="1" x="731"/>
        <item m="1" x="670"/>
        <item m="1" x="736"/>
        <item m="1" x="738"/>
        <item m="1" x="739"/>
        <item m="1" x="748"/>
        <item m="1" x="829"/>
        <item m="1" x="876"/>
        <item m="1" x="344"/>
        <item m="1" x="877"/>
        <item m="1" x="933"/>
        <item m="1" x="559"/>
        <item m="1" x="527"/>
        <item m="1" x="347"/>
        <item m="1" x="349"/>
        <item m="1" x="769"/>
        <item m="1" x="888"/>
        <item m="1" x="928"/>
        <item m="1" x="705"/>
        <item m="1" x="688"/>
        <item m="1" x="397"/>
        <item m="1" x="457"/>
        <item m="1" x="712"/>
        <item m="1" x="796"/>
        <item m="1" x="404"/>
        <item m="1" x="667"/>
        <item m="1" x="500"/>
        <item m="1" x="671"/>
        <item m="1" x="648"/>
        <item m="1" x="650"/>
        <item m="1" x="540"/>
        <item m="1" x="653"/>
        <item m="1" x="542"/>
        <item m="1" x="555"/>
        <item m="1" x="558"/>
        <item m="1" x="562"/>
        <item m="1" x="870"/>
        <item m="1" x="827"/>
        <item m="1" x="762"/>
        <item m="1" x="763"/>
        <item m="1" x="657"/>
        <item m="1" x="613"/>
        <item m="1" x="614"/>
        <item m="1" x="357"/>
        <item m="1" x="710"/>
        <item m="1" x="815"/>
        <item m="1" x="716"/>
        <item m="1" x="825"/>
        <item m="1" x="856"/>
        <item m="1" x="967"/>
        <item m="1" x="859"/>
        <item m="1" x="926"/>
        <item m="1" x="539"/>
        <item m="1" x="875"/>
        <item m="1" x="866"/>
        <item m="1" x="496"/>
        <item m="1" x="449"/>
        <item m="1" x="881"/>
        <item m="1" x="373"/>
        <item m="1" x="445"/>
        <item m="1" x="447"/>
        <item m="1" x="695"/>
        <item m="1" x="803"/>
        <item m="1" x="656"/>
        <item m="1" x="450"/>
        <item m="1" x="326"/>
        <item m="1" x="497"/>
        <item m="1" x="399"/>
        <item m="1" x="898"/>
        <item m="1" x="687"/>
        <item m="1" x="904"/>
        <item m="1" x="520"/>
        <item m="1" x="608"/>
        <item m="1" x="682"/>
        <item m="1" x="852"/>
        <item m="1" x="471"/>
        <item m="1" x="616"/>
        <item m="1" x="689"/>
        <item m="1" x="755"/>
        <item m="1" x="756"/>
        <item m="1" x="831"/>
        <item m="1" x="631"/>
        <item m="1" x="428"/>
        <item m="1" x="430"/>
        <item m="1" x="432"/>
        <item m="1" x="837"/>
        <item m="1" x="842"/>
        <item m="1" x="370"/>
        <item m="1" x="938"/>
        <item m="1" x="915"/>
        <item m="1" x="352"/>
        <item m="1" x="354"/>
        <item m="1" x="775"/>
        <item m="1" x="346"/>
        <item m="1" x="919"/>
        <item m="1" x="921"/>
        <item m="1" x="592"/>
        <item m="1" x="594"/>
        <item m="1" x="729"/>
        <item m="1" x="730"/>
        <item m="1" x="402"/>
        <item m="1" x="466"/>
        <item m="1" x="737"/>
        <item m="1" x="681"/>
        <item m="1" x="427"/>
        <item m="1" x="429"/>
        <item m="1" x="519"/>
        <item m="1" x="556"/>
        <item m="1" x="625"/>
        <item m="1" x="878"/>
        <item m="1" x="597"/>
        <item m="1" x="598"/>
        <item m="1" x="846"/>
        <item m="1" x="833"/>
        <item m="1" x="583"/>
        <item m="1" x="684"/>
        <item m="1" x="668"/>
        <item m="1" x="630"/>
        <item m="1" x="360"/>
        <item m="1" x="725"/>
        <item m="1" x="489"/>
        <item m="1" x="821"/>
        <item m="1" x="733"/>
        <item m="1" x="744"/>
        <item m="1" x="361"/>
        <item m="1" x="835"/>
        <item m="1" x="774"/>
        <item m="1" x="828"/>
        <item m="1" x="340"/>
        <item m="1" x="551"/>
        <item m="1" x="554"/>
        <item m="1" x="526"/>
        <item m="1" x="506"/>
        <item m="1" x="561"/>
        <item m="1" x="563"/>
        <item m="1" x="348"/>
        <item m="1" x="899"/>
        <item m="1" x="902"/>
        <item m="1" x="454"/>
        <item m="1" x="455"/>
        <item m="1" x="663"/>
        <item m="1" x="504"/>
        <item m="1" x="690"/>
        <item m="1" x="400"/>
        <item m="1" x="931"/>
        <item m="1" x="813"/>
        <item m="1" x="406"/>
        <item m="1" x="669"/>
        <item m="1" x="566"/>
        <item m="1" x="494"/>
        <item m="1" x="819"/>
        <item m="1" x="621"/>
        <item m="1" x="569"/>
        <item m="1" x="664"/>
        <item m="1" x="843"/>
        <item m="1" x="560"/>
        <item m="1" x="573"/>
        <item m="1" x="826"/>
        <item m="1" x="654"/>
        <item m="1" x="702"/>
        <item m="1" x="329"/>
        <item m="1" x="703"/>
        <item m="1" x="332"/>
        <item m="1" x="708"/>
        <item m="1" x="709"/>
        <item m="1" x="700"/>
        <item m="1" x="714"/>
        <item m="1" x="732"/>
        <item m="1" x="537"/>
        <item m="1" x="523"/>
        <item m="1" x="353"/>
        <item m="1" x="946"/>
        <item m="1" x="923"/>
        <item m="1" x="925"/>
        <item m="1" x="655"/>
        <item m="1" x="930"/>
        <item m="1" x="948"/>
        <item m="1" x="612"/>
        <item m="1" x="425"/>
        <item m="1" x="747"/>
        <item m="1" x="524"/>
        <item m="1" x="751"/>
        <item m="1" x="451"/>
        <item m="1" x="444"/>
        <item m="1" x="517"/>
        <item m="1" x="525"/>
        <item m="1" x="452"/>
        <item m="1" x="521"/>
        <item m="1" x="611"/>
        <item m="1" x="9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axis="axisRow" compact="0" outline="0" subtotalTop="0" showAll="0" includeNewItemsInFilter="1" defaultSubtotal="0">
      <items count="5">
        <item x="2"/>
        <item x="1"/>
        <item x="4"/>
        <item x="3"/>
        <item x="0"/>
      </items>
    </pivotField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outline="0" subtotalTop="0" showAll="0" includeNewItemsInFilter="1" defaultSubtotal="0">
      <items count="118">
        <item x="103"/>
        <item x="107"/>
        <item x="24"/>
        <item x="79"/>
        <item x="113"/>
        <item x="71"/>
        <item x="5"/>
        <item x="106"/>
        <item x="89"/>
        <item x="115"/>
        <item x="72"/>
        <item x="4"/>
        <item x="114"/>
        <item x="49"/>
        <item x="105"/>
        <item x="57"/>
        <item x="8"/>
        <item x="0"/>
        <item x="68"/>
        <item x="109"/>
        <item x="52"/>
        <item x="82"/>
        <item x="86"/>
        <item x="50"/>
        <item x="83"/>
        <item x="6"/>
        <item x="36"/>
        <item x="97"/>
        <item x="108"/>
        <item x="98"/>
        <item x="63"/>
        <item x="100"/>
        <item x="99"/>
        <item x="16"/>
        <item x="88"/>
        <item x="58"/>
        <item x="55"/>
        <item x="25"/>
        <item x="96"/>
        <item x="85"/>
        <item x="37"/>
        <item x="28"/>
        <item x="95"/>
        <item x="80"/>
        <item x="93"/>
        <item x="66"/>
        <item x="87"/>
        <item x="45"/>
        <item x="77"/>
        <item x="90"/>
        <item x="31"/>
        <item x="111"/>
        <item x="91"/>
        <item x="11"/>
        <item x="23"/>
        <item x="116"/>
        <item x="40"/>
        <item x="13"/>
        <item x="94"/>
        <item x="43"/>
        <item x="73"/>
        <item x="39"/>
        <item x="104"/>
        <item x="78"/>
        <item x="53"/>
        <item x="42"/>
        <item x="34"/>
        <item x="51"/>
        <item x="27"/>
        <item x="81"/>
        <item x="75"/>
        <item x="84"/>
        <item x="35"/>
        <item x="70"/>
        <item x="62"/>
        <item x="2"/>
        <item x="67"/>
        <item x="26"/>
        <item x="74"/>
        <item x="18"/>
        <item x="14"/>
        <item x="65"/>
        <item x="92"/>
        <item x="101"/>
        <item x="61"/>
        <item x="76"/>
        <item x="3"/>
        <item x="19"/>
        <item x="110"/>
        <item x="41"/>
        <item x="44"/>
        <item x="32"/>
        <item x="17"/>
        <item x="15"/>
        <item x="12"/>
        <item x="38"/>
        <item x="47"/>
        <item x="7"/>
        <item x="22"/>
        <item x="29"/>
        <item x="56"/>
        <item x="112"/>
        <item x="33"/>
        <item x="64"/>
        <item x="69"/>
        <item x="54"/>
        <item x="102"/>
        <item x="59"/>
        <item x="21"/>
        <item x="48"/>
        <item x="46"/>
        <item x="10"/>
        <item x="30"/>
        <item x="60"/>
        <item x="20"/>
        <item x="9"/>
        <item x="1"/>
        <item x="117"/>
      </items>
    </pivotField>
    <pivotField compact="0" outline="0" subtotalTop="0" showAll="0" includeNewItemsInFilter="1" defaultSubtotal="0"/>
    <pivotField axis="axisRow" compact="0" outline="0" subtotalTop="0" showAll="0" includeNewItemsInFilter="1" defaultSubtotal="0">
      <items count="17">
        <item x="3"/>
        <item x="15"/>
        <item x="10"/>
        <item x="5"/>
        <item x="9"/>
        <item x="12"/>
        <item x="13"/>
        <item x="14"/>
        <item x="0"/>
        <item x="11"/>
        <item x="2"/>
        <item x="7"/>
        <item x="4"/>
        <item x="6"/>
        <item x="8"/>
        <item x="1"/>
        <item x="16"/>
      </items>
    </pivotField>
    <pivotField dataField="1"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5">
    <field x="2"/>
    <field x="27"/>
    <field x="6"/>
    <field x="36"/>
    <field x="38"/>
  </rowFields>
  <rowItems count="47">
    <i>
      <x v="178"/>
      <x/>
      <x/>
      <x v="108"/>
      <x v="15"/>
    </i>
    <i>
      <x v="560"/>
      <x/>
      <x/>
      <x v="97"/>
      <x v="12"/>
    </i>
    <i>
      <x v="56"/>
      <x/>
      <x/>
      <x v="94"/>
      <x v="13"/>
    </i>
    <i>
      <x v="156"/>
      <x v="3"/>
      <x/>
      <x v="87"/>
      <x v="12"/>
    </i>
    <i>
      <x v="421"/>
      <x/>
      <x/>
      <x v="89"/>
      <x v="10"/>
    </i>
    <i>
      <x v="211"/>
      <x/>
      <x/>
      <x v="80"/>
      <x v="10"/>
    </i>
    <i>
      <x v="366"/>
      <x/>
      <x v="2"/>
      <x v="66"/>
      <x v="10"/>
    </i>
    <i>
      <x v="67"/>
      <x/>
      <x/>
      <x v="57"/>
      <x v="10"/>
    </i>
    <i>
      <x v="299"/>
      <x v="3"/>
      <x/>
      <x v="50"/>
      <x v="8"/>
    </i>
    <i>
      <x v="455"/>
      <x/>
      <x v="1"/>
      <x v="47"/>
      <x v="8"/>
    </i>
    <i>
      <x v="521"/>
      <x v="3"/>
      <x/>
      <x v="13"/>
      <x v="8"/>
    </i>
    <i>
      <x v="23"/>
      <x/>
      <x v="1"/>
      <x v="53"/>
      <x v="10"/>
    </i>
    <i>
      <x v="561"/>
      <x/>
      <x v="1"/>
      <x v="75"/>
      <x v="10"/>
    </i>
    <i>
      <x v="13"/>
      <x/>
      <x/>
      <x v="30"/>
      <x v="4"/>
    </i>
    <i>
      <x v="4"/>
      <x v="1"/>
      <x/>
      <x v="86"/>
      <x v="12"/>
    </i>
    <i>
      <x v="26"/>
      <x v="3"/>
      <x/>
      <x v="74"/>
      <x v="10"/>
    </i>
    <i>
      <x v="147"/>
      <x/>
      <x v="1"/>
      <x v="26"/>
      <x v="2"/>
    </i>
    <i>
      <x v="136"/>
      <x/>
      <x/>
      <x v="50"/>
      <x v="5"/>
    </i>
    <i>
      <x v="141"/>
      <x/>
      <x/>
      <x v="80"/>
      <x v="12"/>
    </i>
    <i>
      <x v="143"/>
      <x/>
      <x v="1"/>
      <x v="92"/>
      <x v="11"/>
    </i>
    <i>
      <x v="125"/>
      <x/>
      <x/>
      <x v="21"/>
      <x v="2"/>
    </i>
    <i>
      <x v="187"/>
      <x/>
      <x/>
      <x v="83"/>
      <x v="11"/>
    </i>
    <i>
      <x v="110"/>
      <x v="1"/>
      <x/>
      <x v="83"/>
      <x v="10"/>
    </i>
    <i>
      <x v="94"/>
      <x/>
      <x v="1"/>
      <x v="75"/>
      <x v="8"/>
    </i>
    <i>
      <x v="95"/>
      <x/>
      <x/>
      <x v="68"/>
      <x v="8"/>
    </i>
    <i>
      <x v="121"/>
      <x v="1"/>
      <x/>
      <x v="61"/>
      <x v="8"/>
    </i>
    <i>
      <x v="180"/>
      <x v="1"/>
      <x v="1"/>
      <x v="57"/>
      <x v="8"/>
    </i>
    <i>
      <x v="173"/>
      <x/>
      <x/>
      <x v="53"/>
      <x v="8"/>
    </i>
    <i>
      <x v="201"/>
      <x v="1"/>
      <x/>
      <x v="43"/>
      <x v="8"/>
    </i>
    <i>
      <x v="538"/>
      <x/>
      <x/>
      <x v="25"/>
      <x v="8"/>
    </i>
    <i>
      <x v="549"/>
      <x/>
      <x/>
      <x v="25"/>
      <x v="8"/>
    </i>
    <i>
      <x v="188"/>
      <x/>
      <x/>
      <x v="10"/>
      <x v="8"/>
    </i>
    <i>
      <x v="332"/>
      <x v="3"/>
      <x/>
      <x v="6"/>
      <x v="8"/>
    </i>
    <i>
      <x v="443"/>
      <x v="3"/>
      <x/>
      <x v="6"/>
      <x v="8"/>
    </i>
    <i>
      <x v="231"/>
      <x v="1"/>
      <x/>
      <x v="28"/>
      <x v="4"/>
    </i>
    <i>
      <x v="245"/>
      <x v="1"/>
      <x/>
      <x v="37"/>
      <x v="3"/>
    </i>
    <i>
      <x v="185"/>
      <x/>
      <x v="1"/>
      <x v="29"/>
      <x v="3"/>
    </i>
    <i>
      <x v="571"/>
      <x/>
      <x/>
      <x v="16"/>
      <x v="3"/>
    </i>
    <i>
      <x v="246"/>
      <x/>
      <x/>
      <x v="15"/>
      <x v="3"/>
    </i>
    <i>
      <x v="145"/>
      <x v="3"/>
      <x/>
      <x v="6"/>
      <x v="3"/>
    </i>
    <i>
      <x v="266"/>
      <x/>
      <x/>
      <x v="41"/>
      <x/>
    </i>
    <i>
      <x v="159"/>
      <x/>
      <x/>
      <x v="5"/>
      <x v="3"/>
    </i>
    <i>
      <x v="221"/>
      <x v="1"/>
      <x/>
      <x v="11"/>
      <x v="2"/>
    </i>
    <i>
      <x v="89"/>
      <x/>
      <x/>
      <x v="25"/>
      <x/>
    </i>
    <i>
      <x v="233"/>
      <x v="1"/>
      <x v="1"/>
      <x v="23"/>
      <x/>
    </i>
    <i>
      <x v="239"/>
      <x v="1"/>
      <x/>
      <x v="1"/>
      <x v="2"/>
    </i>
    <i>
      <x v="222"/>
      <x/>
      <x/>
      <x v="11"/>
      <x/>
    </i>
  </rowItems>
  <colItems count="1">
    <i/>
  </colItems>
  <pageFields count="3">
    <pageField fld="3" hier="0"/>
    <pageField fld="4" hier="0"/>
    <pageField fld="5" hier="0"/>
  </pageFields>
  <dataFields count="1">
    <dataField name="Сумма баллов (1+2+3) " fld="39" baseField="0" baseItem="0" numFmtId="164"/>
  </dataFields>
  <formats count="19">
    <format dxfId="1511">
      <pivotArea field="27" type="button" dataOnly="0" labelOnly="1" outline="0" axis="axisRow" fieldPosition="1"/>
    </format>
    <format dxfId="1510">
      <pivotArea field="27" type="button" dataOnly="0" labelOnly="1" outline="0" axis="axisRow" fieldPosition="1"/>
    </format>
    <format dxfId="1509">
      <pivotArea field="27" type="button" dataOnly="0" labelOnly="1" outline="0" axis="axisRow" fieldPosition="1"/>
    </format>
    <format dxfId="1508">
      <pivotArea field="27" type="button" dataOnly="0" labelOnly="1" outline="0" axis="axisRow" fieldPosition="1"/>
    </format>
    <format dxfId="1507">
      <pivotArea outline="0" fieldPosition="0"/>
    </format>
    <format dxfId="1506">
      <pivotArea dataOnly="0" labelOnly="1" grandRow="1" outline="0" fieldPosition="0"/>
    </format>
    <format dxfId="1505">
      <pivotArea outline="0" fieldPosition="0"/>
    </format>
    <format dxfId="1504">
      <pivotArea dataOnly="0" labelOnly="1" grandRow="1" outline="0" fieldPosition="0"/>
    </format>
    <format dxfId="1503">
      <pivotArea field="7" type="button" dataOnly="0" labelOnly="1" outline="0"/>
    </format>
    <format dxfId="1502">
      <pivotArea type="all" dataOnly="0" outline="0" fieldPosition="0"/>
    </format>
    <format dxfId="1501">
      <pivotArea type="all" dataOnly="0" outline="0" fieldPosition="0"/>
    </format>
    <format dxfId="1500">
      <pivotArea type="all" dataOnly="0" outline="0" fieldPosition="0"/>
    </format>
    <format dxfId="1499">
      <pivotArea outline="0" collapsedLevelsAreSubtotals="1" fieldPosition="0"/>
    </format>
    <format dxfId="1498">
      <pivotArea type="all" dataOnly="0" outline="0" fieldPosition="0"/>
    </format>
    <format dxfId="1497">
      <pivotArea outline="0" collapsedLevelsAreSubtotals="1" fieldPosition="0"/>
    </format>
    <format dxfId="1496">
      <pivotArea dataOnly="0" labelOnly="1" outline="0" axis="axisValues" fieldPosition="0"/>
    </format>
    <format dxfId="1495">
      <pivotArea outline="0" collapsedLevelsAreSubtotals="1" fieldPosition="0"/>
    </format>
    <format dxfId="1494">
      <pivotArea dataOnly="0" labelOnly="1" outline="0" axis="axisValues" fieldPosition="0"/>
    </format>
    <format dxfId="1493">
      <pivotArea outline="0" collapsedLevelsAreSubtotals="1" fieldPosition="0"/>
    </format>
  </formats>
  <pivotTableStyleInfo name="PivotStyleLight22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СводнаяТаблица4" cacheId="0" applyNumberFormats="0" applyBorderFormats="0" applyFontFormats="0" applyPatternFormats="0" applyAlignmentFormats="0" applyWidthHeightFormats="1" dataCaption="Данные" updatedVersion="5" minRefreshableVersion="3" showDrill="0" showMemberPropertyTips="0" rowGrandTotals="0" colGrandTotals="0" itemPrintTitles="1" createdVersion="5" indent="0" compact="0" compactData="0">
  <location ref="A11:H20" firstHeaderRow="1" firstDataRow="1" firstDataCol="7" rowPageCount="3" colPageCount="1"/>
  <pivotFields count="45"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outline="0" showAll="0" sortType="descending" defaultSubtotal="0">
      <items count="588">
        <item x="0"/>
        <item x="9"/>
        <item x="99"/>
        <item x="100"/>
        <item x="101"/>
        <item x="102"/>
        <item x="103"/>
        <item x="104"/>
        <item x="105"/>
        <item x="106"/>
        <item x="107"/>
        <item x="108"/>
        <item x="10"/>
        <item x="109"/>
        <item x="110"/>
        <item x="111"/>
        <item x="112"/>
        <item x="113"/>
        <item x="114"/>
        <item x="115"/>
        <item x="116"/>
        <item x="117"/>
        <item x="118"/>
        <item x="11"/>
        <item x="119"/>
        <item x="120"/>
        <item x="121"/>
        <item x="122"/>
        <item x="123"/>
        <item x="124"/>
        <item x="125"/>
        <item x="126"/>
        <item x="127"/>
        <item x="128"/>
        <item x="12"/>
        <item x="129"/>
        <item x="130"/>
        <item x="131"/>
        <item x="132"/>
        <item x="133"/>
        <item x="134"/>
        <item x="135"/>
        <item x="136"/>
        <item x="137"/>
        <item x="138"/>
        <item x="13"/>
        <item x="139"/>
        <item x="140"/>
        <item x="141"/>
        <item x="142"/>
        <item x="143"/>
        <item x="144"/>
        <item x="145"/>
        <item x="146"/>
        <item x="147"/>
        <item x="148"/>
        <item x="14"/>
        <item x="149"/>
        <item x="150"/>
        <item x="151"/>
        <item x="152"/>
        <item x="153"/>
        <item x="154"/>
        <item x="155"/>
        <item x="156"/>
        <item x="157"/>
        <item x="158"/>
        <item x="15"/>
        <item x="159"/>
        <item x="160"/>
        <item x="161"/>
        <item x="162"/>
        <item x="163"/>
        <item x="164"/>
        <item x="165"/>
        <item x="166"/>
        <item x="167"/>
        <item x="168"/>
        <item x="16"/>
        <item x="169"/>
        <item x="170"/>
        <item x="171"/>
        <item x="172"/>
        <item x="173"/>
        <item x="174"/>
        <item x="175"/>
        <item x="176"/>
        <item x="177"/>
        <item x="178"/>
        <item x="17"/>
        <item x="179"/>
        <item x="180"/>
        <item x="181"/>
        <item x="182"/>
        <item x="183"/>
        <item x="184"/>
        <item x="185"/>
        <item x="186"/>
        <item x="187"/>
        <item x="188"/>
        <item x="18"/>
        <item x="189"/>
        <item x="190"/>
        <item x="191"/>
        <item x="192"/>
        <item x="193"/>
        <item x="194"/>
        <item x="195"/>
        <item x="196"/>
        <item x="197"/>
        <item x="198"/>
        <item x="1"/>
        <item x="19"/>
        <item x="199"/>
        <item x="200"/>
        <item x="201"/>
        <item x="202"/>
        <item x="203"/>
        <item x="204"/>
        <item x="205"/>
        <item x="206"/>
        <item x="207"/>
        <item x="208"/>
        <item x="20"/>
        <item x="209"/>
        <item x="210"/>
        <item x="211"/>
        <item x="212"/>
        <item x="213"/>
        <item x="214"/>
        <item x="215"/>
        <item x="216"/>
        <item x="217"/>
        <item x="218"/>
        <item x="21"/>
        <item x="219"/>
        <item x="220"/>
        <item x="221"/>
        <item x="222"/>
        <item x="223"/>
        <item x="224"/>
        <item x="225"/>
        <item x="226"/>
        <item x="227"/>
        <item x="228"/>
        <item x="22"/>
        <item x="229"/>
        <item x="230"/>
        <item x="231"/>
        <item x="232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m="1" x="419"/>
        <item m="1" x="409"/>
        <item m="1" x="398"/>
        <item m="1" x="392"/>
        <item m="1" x="386"/>
        <item m="1" x="382"/>
        <item m="1" x="379"/>
        <item m="1" x="376"/>
        <item x="32"/>
        <item m="1" x="470"/>
        <item m="1" x="456"/>
        <item m="1" x="441"/>
        <item m="1" x="429"/>
        <item m="1" x="416"/>
        <item m="1" x="406"/>
        <item m="1" x="390"/>
        <item m="1" x="385"/>
        <item m="1" x="381"/>
        <item x="33"/>
        <item m="1" x="499"/>
        <item m="1" x="484"/>
        <item m="1" x="467"/>
        <item m="1" x="453"/>
        <item m="1" x="438"/>
        <item m="1" x="426"/>
        <item m="1" x="414"/>
        <item m="1" x="404"/>
        <item m="1" x="396"/>
        <item m="1" x="389"/>
        <item m="1" x="377"/>
        <item m="1" x="529"/>
        <item m="1" x="514"/>
        <item m="1" x="496"/>
        <item m="1" x="481"/>
        <item m="1" x="464"/>
        <item m="1" x="450"/>
        <item m="1" x="436"/>
        <item m="1" x="424"/>
        <item m="1" x="413"/>
        <item m="1" x="403"/>
        <item x="35"/>
        <item m="1" x="557"/>
        <item m="1" x="543"/>
        <item m="1" x="526"/>
        <item m="1" x="511"/>
        <item m="1" x="493"/>
        <item m="1" x="478"/>
        <item m="1" x="462"/>
        <item m="1" x="448"/>
        <item m="1" x="435"/>
        <item m="1" x="423"/>
        <item x="36"/>
        <item m="1" x="583"/>
        <item m="1" x="570"/>
        <item m="1" x="554"/>
        <item m="1" x="540"/>
        <item m="1" x="523"/>
        <item m="1" x="508"/>
        <item m="1" x="491"/>
        <item m="1" x="476"/>
        <item m="1" x="461"/>
        <item m="1" x="447"/>
        <item x="37"/>
        <item m="1" x="338"/>
        <item m="1" x="327"/>
        <item m="1" x="580"/>
        <item m="1" x="567"/>
        <item m="1" x="551"/>
        <item m="1" x="537"/>
        <item m="1" x="521"/>
        <item m="1" x="506"/>
        <item m="1" x="490"/>
        <item m="1" x="475"/>
        <item x="38"/>
        <item m="1" x="352"/>
        <item m="1" x="345"/>
        <item m="1" x="335"/>
        <item m="1" x="324"/>
        <item m="1" x="577"/>
        <item m="1" x="564"/>
        <item m="1" x="549"/>
        <item m="1" x="535"/>
        <item m="1" x="520"/>
        <item m="1" x="505"/>
        <item x="3"/>
        <item x="39"/>
        <item m="1" x="446"/>
        <item m="1" x="434"/>
        <item m="1" x="422"/>
        <item m="1" x="412"/>
        <item m="1" x="402"/>
        <item m="1" x="395"/>
        <item m="1" x="388"/>
        <item m="1" x="384"/>
        <item m="1" x="380"/>
        <item m="1" x="378"/>
        <item x="40"/>
        <item m="1" x="473"/>
        <item m="1" x="459"/>
        <item m="1" x="444"/>
        <item m="1" x="432"/>
        <item m="1" x="420"/>
        <item m="1" x="410"/>
        <item m="1" x="399"/>
        <item m="1" x="393"/>
        <item m="1" x="387"/>
        <item m="1" x="383"/>
        <item m="1" x="375"/>
        <item m="1" x="502"/>
        <item m="1" x="487"/>
        <item m="1" x="471"/>
        <item m="1" x="457"/>
        <item m="1" x="442"/>
        <item m="1" x="430"/>
        <item m="1" x="417"/>
        <item m="1" x="407"/>
        <item m="1" x="397"/>
        <item m="1" x="391"/>
        <item x="42"/>
        <item m="1" x="532"/>
        <item m="1" x="517"/>
        <item m="1" x="500"/>
        <item m="1" x="485"/>
        <item m="1" x="468"/>
        <item m="1" x="454"/>
        <item m="1" x="439"/>
        <item m="1" x="427"/>
        <item m="1" x="415"/>
        <item m="1" x="405"/>
        <item x="43"/>
        <item m="1" x="560"/>
        <item m="1" x="546"/>
        <item m="1" x="530"/>
        <item m="1" x="515"/>
        <item m="1" x="497"/>
        <item m="1" x="482"/>
        <item m="1" x="465"/>
        <item m="1" x="451"/>
        <item m="1" x="437"/>
        <item m="1" x="425"/>
        <item x="44"/>
        <item m="1" x="586"/>
        <item m="1" x="573"/>
        <item m="1" x="558"/>
        <item m="1" x="544"/>
        <item m="1" x="527"/>
        <item m="1" x="512"/>
        <item m="1" x="494"/>
        <item m="1" x="479"/>
        <item m="1" x="463"/>
        <item m="1" x="449"/>
        <item x="45"/>
        <item m="1" x="341"/>
        <item m="1" x="331"/>
        <item m="1" x="584"/>
        <item m="1" x="571"/>
        <item m="1" x="555"/>
        <item m="1" x="541"/>
        <item m="1" x="524"/>
        <item m="1" x="509"/>
        <item m="1" x="492"/>
        <item m="1" x="477"/>
        <item x="46"/>
        <item m="1" x="355"/>
        <item m="1" x="348"/>
        <item m="1" x="339"/>
        <item m="1" x="328"/>
        <item m="1" x="581"/>
        <item m="1" x="568"/>
        <item m="1" x="552"/>
        <item m="1" x="538"/>
        <item m="1" x="522"/>
        <item m="1" x="507"/>
        <item x="47"/>
        <item m="1" x="363"/>
        <item m="1" x="359"/>
        <item m="1" x="353"/>
        <item m="1" x="346"/>
        <item m="1" x="336"/>
        <item m="1" x="325"/>
        <item m="1" x="578"/>
        <item m="1" x="565"/>
        <item m="1" x="550"/>
        <item m="1" x="536"/>
        <item x="48"/>
        <item m="1" x="369"/>
        <item m="1" x="366"/>
        <item m="1" x="362"/>
        <item m="1" x="358"/>
        <item m="1" x="351"/>
        <item m="1" x="344"/>
        <item m="1" x="334"/>
        <item m="1" x="323"/>
        <item m="1" x="576"/>
        <item m="1" x="563"/>
        <item x="4"/>
        <item x="49"/>
        <item m="1" x="504"/>
        <item m="1" x="489"/>
        <item m="1" x="474"/>
        <item m="1" x="460"/>
        <item m="1" x="445"/>
        <item m="1" x="433"/>
        <item m="1" x="421"/>
        <item m="1" x="411"/>
        <item m="1" x="400"/>
        <item m="1" x="394"/>
        <item x="50"/>
        <item m="1" x="534"/>
        <item m="1" x="519"/>
        <item m="1" x="503"/>
        <item m="1" x="488"/>
        <item m="1" x="472"/>
        <item m="1" x="458"/>
        <item m="1" x="443"/>
        <item m="1" x="431"/>
        <item m="1" x="418"/>
        <item m="1" x="408"/>
        <item x="51"/>
        <item m="1" x="562"/>
        <item m="1" x="548"/>
        <item m="1" x="533"/>
        <item m="1" x="518"/>
        <item m="1" x="501"/>
        <item m="1" x="486"/>
        <item m="1" x="469"/>
        <item m="1" x="455"/>
        <item m="1" x="440"/>
        <item m="1" x="428"/>
        <item x="52"/>
        <item m="1" x="322"/>
        <item m="1" x="575"/>
        <item m="1" x="561"/>
        <item m="1" x="547"/>
        <item m="1" x="531"/>
        <item m="1" x="516"/>
        <item m="1" x="498"/>
        <item m="1" x="483"/>
        <item m="1" x="466"/>
        <item m="1" x="452"/>
        <item x="53"/>
        <item m="1" x="343"/>
        <item m="1" x="333"/>
        <item m="1" x="587"/>
        <item m="1" x="574"/>
        <item m="1" x="559"/>
        <item m="1" x="545"/>
        <item m="1" x="528"/>
        <item m="1" x="513"/>
        <item m="1" x="495"/>
        <item m="1" x="480"/>
        <item x="54"/>
        <item m="1" x="357"/>
        <item m="1" x="350"/>
        <item m="1" x="342"/>
        <item m="1" x="332"/>
        <item m="1" x="585"/>
        <item m="1" x="572"/>
        <item m="1" x="556"/>
        <item m="1" x="542"/>
        <item m="1" x="525"/>
        <item m="1" x="510"/>
        <item x="55"/>
        <item m="1" x="365"/>
        <item m="1" x="361"/>
        <item m="1" x="356"/>
        <item m="1" x="349"/>
        <item m="1" x="340"/>
        <item m="1" x="329"/>
        <item m="1" x="582"/>
        <item m="1" x="569"/>
        <item m="1" x="553"/>
        <item m="1" x="539"/>
        <item x="56"/>
        <item m="1" x="371"/>
        <item m="1" x="368"/>
        <item m="1" x="364"/>
        <item m="1" x="360"/>
        <item m="1" x="354"/>
        <item m="1" x="347"/>
        <item m="1" x="337"/>
        <item m="1" x="326"/>
        <item m="1" x="579"/>
        <item m="1" x="566"/>
        <item x="57"/>
        <item m="1" x="374"/>
        <item m="1" x="372"/>
        <item m="1" x="370"/>
        <item m="1" x="367"/>
        <item x="58"/>
        <item x="5"/>
        <item x="59"/>
        <item x="60"/>
        <item x="61"/>
        <item x="62"/>
        <item x="63"/>
        <item x="64"/>
        <item x="65"/>
        <item x="66"/>
        <item x="67"/>
        <item x="68"/>
        <item x="6"/>
        <item x="69"/>
        <item x="70"/>
        <item x="71"/>
        <item x="72"/>
        <item x="73"/>
        <item x="74"/>
        <item x="75"/>
        <item x="76"/>
        <item x="77"/>
        <item x="78"/>
        <item x="7"/>
        <item x="79"/>
        <item x="80"/>
        <item x="81"/>
        <item x="82"/>
        <item x="83"/>
        <item x="84"/>
        <item x="85"/>
        <item x="86"/>
        <item x="87"/>
        <item x="88"/>
        <item x="8"/>
        <item x="89"/>
        <item x="90"/>
        <item x="91"/>
        <item x="92"/>
        <item x="93"/>
        <item x="94"/>
        <item x="95"/>
        <item x="96"/>
        <item x="97"/>
        <item x="98"/>
        <item m="1" x="373"/>
        <item m="1" x="401"/>
        <item m="1" x="330"/>
        <item x="321"/>
        <item x="34"/>
        <item x="4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ubtotalTop="0" multipleItemSelectionAllowed="1" showAll="0" includeNewItemsInFilter="1" defaultSubtotal="0">
      <items count="4">
        <item h="1" x="1"/>
        <item x="0"/>
        <item h="1" x="2"/>
        <item h="1" x="3"/>
      </items>
    </pivotField>
    <pivotField axis="axisPage" compact="0" outline="0" subtotalTop="0" multipleItemSelectionAllowed="1" showAll="0" includeNewItemsInFilter="1" defaultSubtotal="0">
      <items count="10">
        <item h="1" x="5"/>
        <item h="1" x="6"/>
        <item h="1" x="7"/>
        <item x="4"/>
        <item h="1" x="0"/>
        <item h="1" x="1"/>
        <item h="1" x="2"/>
        <item h="1" x="9"/>
        <item h="1" x="3"/>
        <item h="1" x="8"/>
      </items>
    </pivotField>
    <pivotField axis="axisPage" compact="0" outline="0" subtotalTop="0" multipleItemSelectionAllowed="1" showAll="0" includeNewItemsInFilter="1" defaultSubtotal="0">
      <items count="15">
        <item h="1" x="6"/>
        <item h="1" x="7"/>
        <item x="5"/>
        <item h="1" x="3"/>
        <item h="1" x="2"/>
        <item h="1" x="10"/>
        <item h="1" x="4"/>
        <item h="1" x="1"/>
        <item h="1" x="8"/>
        <item h="1" x="12"/>
        <item h="1" x="0"/>
        <item h="1" x="14"/>
        <item h="1" x="9"/>
        <item h="1" x="11"/>
        <item h="1" x="13"/>
      </items>
    </pivotField>
    <pivotField axis="axisRow" compact="0" outline="0" showAll="0" defaultSubtotal="0">
      <items count="5">
        <item x="0"/>
        <item x="1"/>
        <item x="2"/>
        <item x="4"/>
        <item x="3"/>
      </items>
    </pivotField>
    <pivotField compact="0" outline="0" subtotalTop="0" showAll="0" includeNewItemsInFilter="1" sortType="descending" defaultSubtotal="0">
      <items count="972">
        <item m="1" x="366"/>
        <item m="1" x="420"/>
        <item m="1" x="746"/>
        <item m="1" x="442"/>
        <item m="1" x="758"/>
        <item m="1" x="970"/>
        <item m="1" x="766"/>
        <item m="1" x="633"/>
        <item m="1" x="780"/>
        <item m="1" x="956"/>
        <item m="1" x="791"/>
        <item m="1" x="518"/>
        <item m="1" x="939"/>
        <item m="1" x="460"/>
        <item m="1" x="936"/>
        <item m="1" x="771"/>
        <item m="1" x="947"/>
        <item m="1" x="490"/>
        <item m="1" x="958"/>
        <item m="1" x="959"/>
        <item m="1" x="479"/>
        <item m="1" x="719"/>
        <item m="1" x="869"/>
        <item m="1" x="941"/>
        <item m="1" x="355"/>
        <item m="1" x="503"/>
        <item m="1" x="448"/>
        <item m="1" x="848"/>
        <item m="1" x="641"/>
        <item m="1" x="531"/>
        <item m="1" x="953"/>
        <item m="1" x="792"/>
        <item m="1" x="940"/>
        <item m="1" x="789"/>
        <item m="1" x="660"/>
        <item m="1" x="847"/>
        <item m="1" x="359"/>
        <item m="1" x="845"/>
        <item m="1" x="844"/>
        <item m="1" x="529"/>
        <item m="1" x="511"/>
        <item m="1" x="647"/>
        <item m="1" x="863"/>
        <item m="1" x="643"/>
        <item m="1" x="528"/>
        <item m="1" x="857"/>
        <item m="1" x="478"/>
        <item m="1" x="752"/>
        <item m="1" x="530"/>
        <item m="1" x="586"/>
        <item m="1" x="770"/>
        <item m="1" x="932"/>
        <item m="1" x="962"/>
        <item m="1" x="364"/>
        <item m="1" x="617"/>
        <item m="1" x="957"/>
        <item m="1" x="477"/>
        <item m="1" x="365"/>
        <item m="1" x="794"/>
        <item m="1" x="971"/>
        <item m="1" x="817"/>
        <item m="1" x="371"/>
        <item m="1" x="949"/>
        <item m="1" x="961"/>
        <item m="1" x="487"/>
        <item m="1" x="535"/>
        <item m="1" x="801"/>
        <item m="1" x="476"/>
        <item m="1" x="675"/>
        <item m="1" x="839"/>
        <item m="1" x="723"/>
        <item m="1" x="854"/>
        <item m="1" x="369"/>
        <item m="1" x="805"/>
        <item m="1" x="692"/>
        <item m="1" x="501"/>
        <item m="1" x="363"/>
        <item m="1" x="485"/>
        <item m="1" x="459"/>
        <item m="1" x="880"/>
        <item m="1" x="677"/>
        <item m="1" x="680"/>
        <item m="1" x="600"/>
        <item m="1" x="336"/>
        <item m="1" x="683"/>
        <item m="1" x="734"/>
        <item m="1" x="685"/>
        <item m="1" x="891"/>
        <item m="1" x="873"/>
        <item m="1" x="832"/>
        <item m="1" x="493"/>
        <item m="1" x="735"/>
        <item m="1" x="405"/>
        <item m="1" x="498"/>
        <item m="1" x="407"/>
        <item m="1" x="632"/>
        <item m="1" x="749"/>
        <item m="1" x="342"/>
        <item m="1" x="652"/>
        <item m="1" x="773"/>
        <item m="1" x="879"/>
        <item m="1" x="886"/>
        <item m="1" x="567"/>
        <item m="1" x="798"/>
        <item m="1" x="391"/>
        <item m="1" x="811"/>
        <item m="1" x="413"/>
        <item m="1" x="711"/>
        <item m="1" x="507"/>
        <item m="1" x="508"/>
        <item m="1" x="510"/>
        <item m="1" x="721"/>
        <item m="1" x="860"/>
        <item m="1" x="969"/>
        <item m="1" x="550"/>
        <item m="1" x="552"/>
        <item m="1" x="458"/>
        <item m="1" x="666"/>
        <item m="1" x="571"/>
        <item m="1" x="324"/>
        <item m="1" x="897"/>
        <item m="1" x="578"/>
        <item m="1" x="619"/>
        <item m="1" x="853"/>
        <item m="1" x="410"/>
        <item m="1" x="376"/>
        <item m="1" x="706"/>
        <item m="1" x="823"/>
        <item m="1" x="726"/>
        <item m="1" x="488"/>
        <item m="1" x="618"/>
        <item m="1" x="381"/>
        <item m="1" x="330"/>
        <item m="1" x="858"/>
        <item m="1" x="568"/>
        <item m="1" x="538"/>
        <item m="1" x="541"/>
        <item m="1" x="335"/>
        <item m="1" x="867"/>
        <item m="1" x="761"/>
        <item m="1" x="372"/>
        <item m="1" x="804"/>
        <item m="1" x="927"/>
        <item m="1" x="385"/>
        <item m="1" x="387"/>
        <item m="1" x="724"/>
        <item m="1" x="390"/>
        <item m="1" x="924"/>
        <item m="1" x="499"/>
        <item m="1" x="806"/>
        <item m="1" x="649"/>
        <item m="1" x="533"/>
        <item m="1" x="534"/>
        <item m="1" x="849"/>
        <item m="1" x="850"/>
        <item m="1" x="536"/>
        <item m="1" x="443"/>
        <item m="1" x="696"/>
        <item m="1" x="693"/>
        <item m="1" x="809"/>
        <item m="1" x="701"/>
        <item m="1" x="367"/>
        <item m="1" x="812"/>
        <item m="1" x="482"/>
        <item m="1" x="697"/>
        <item m="1" x="483"/>
        <item m="1" x="698"/>
        <item m="1" x="883"/>
        <item m="1" x="914"/>
        <item m="1" x="579"/>
        <item m="1" x="416"/>
        <item m="1" x="665"/>
        <item m="1" x="907"/>
        <item m="1" x="781"/>
        <item m="1" x="920"/>
        <item m="1" x="810"/>
        <item m="1" x="922"/>
        <item m="1" x="782"/>
        <item m="1" x="417"/>
        <item m="1" x="513"/>
        <item m="1" x="424"/>
        <item m="1" x="516"/>
        <item m="1" x="465"/>
        <item m="1" x="674"/>
        <item m="1" x="934"/>
        <item m="1" x="544"/>
        <item m="1" x="787"/>
        <item m="1" x="574"/>
        <item m="1" x="678"/>
        <item m="1" x="434"/>
        <item m="1" x="589"/>
        <item m="1" x="634"/>
        <item m="1" x="889"/>
        <item m="1" x="885"/>
        <item m="1" x="604"/>
        <item m="1" x="887"/>
        <item m="1" x="337"/>
        <item m="1" x="470"/>
        <item m="1" x="491"/>
        <item m="1" x="945"/>
        <item m="1" x="338"/>
        <item m="1" x="836"/>
        <item m="1" x="743"/>
        <item m="1" x="626"/>
        <item m="1" x="495"/>
        <item m="1" x="834"/>
        <item m="1" x="441"/>
        <item m="1" x="838"/>
        <item m="1" x="651"/>
        <item m="1" x="892"/>
        <item m="1" x="893"/>
        <item m="1" x="557"/>
        <item m="1" x="894"/>
        <item m="1" x="895"/>
        <item m="1" x="564"/>
        <item m="1" x="797"/>
        <item m="1" x="929"/>
        <item m="1" x="411"/>
        <item m="1" x="396"/>
        <item m="1" x="414"/>
        <item m="1" x="814"/>
        <item m="1" x="715"/>
        <item m="1" x="718"/>
        <item m="1" x="816"/>
        <item m="1" x="509"/>
        <item m="1" x="548"/>
        <item m="1" x="549"/>
        <item m="1" x="862"/>
        <item m="1" x="865"/>
        <item m="1" x="553"/>
        <item m="1" x="800"/>
        <item m="1" x="401"/>
        <item m="1" x="461"/>
        <item m="1" x="572"/>
        <item m="1" x="570"/>
        <item m="1" x="575"/>
        <item m="1" x="722"/>
        <item m="1" x="620"/>
        <item m="1" x="820"/>
        <item m="1" x="822"/>
        <item m="1" x="824"/>
        <item m="1" x="707"/>
        <item m="1" x="623"/>
        <item m="1" x="713"/>
        <item m="1" x="717"/>
        <item m="1" x="855"/>
        <item m="1" x="872"/>
        <item m="1" x="765"/>
        <item m="1" x="861"/>
        <item m="1" x="331"/>
        <item m="1" x="864"/>
        <item m="1" x="334"/>
        <item m="1" x="543"/>
        <item m="1" x="545"/>
        <item m="1" x="622"/>
        <item m="1" x="380"/>
        <item m="1" x="382"/>
        <item m="1" x="386"/>
        <item m="1" x="388"/>
        <item m="1" x="389"/>
        <item m="1" x="383"/>
        <item m="1" x="392"/>
        <item m="1" x="394"/>
        <item m="1" x="377"/>
        <item m="1" x="686"/>
        <item m="1" x="603"/>
        <item m="1" x="903"/>
        <item m="1" x="607"/>
        <item m="1" x="908"/>
        <item m="1" x="911"/>
        <item m="1" x="522"/>
        <item m="1" x="593"/>
        <item m="1" x="615"/>
        <item m="1" x="913"/>
        <item m="1" x="840"/>
        <item m="1" x="422"/>
        <item m="1" x="423"/>
        <item m="1" x="841"/>
        <item m="1" x="750"/>
        <item m="1" x="757"/>
        <item m="1" x="374"/>
        <item m="1" x="874"/>
        <item m="1" x="576"/>
        <item m="1" x="453"/>
        <item m="1" x="358"/>
        <item m="1" x="439"/>
        <item m="1" x="639"/>
        <item m="1" x="492"/>
        <item m="1" x="759"/>
        <item m="1" x="760"/>
        <item m="1" x="435"/>
        <item m="1" x="661"/>
        <item m="1" x="515"/>
        <item m="1" x="916"/>
        <item m="1" x="580"/>
        <item m="1" x="582"/>
        <item m="1" x="585"/>
        <item m="1" x="356"/>
        <item m="1" x="776"/>
        <item m="1" x="591"/>
        <item m="1" x="672"/>
        <item m="1" x="415"/>
        <item m="1" x="512"/>
        <item m="1" x="418"/>
        <item m="1" x="421"/>
        <item m="1" x="437"/>
        <item m="1" x="426"/>
        <item m="1" x="882"/>
        <item m="1" x="942"/>
        <item m="1" x="943"/>
        <item m="1" x="581"/>
        <item m="1" x="673"/>
        <item m="1" x="595"/>
        <item m="1" x="333"/>
        <item m="1" x="467"/>
        <item m="1" x="601"/>
        <item m="1" x="783"/>
        <item m="1" x="602"/>
        <item m="1" x="605"/>
        <item m="1" x="514"/>
        <item m="1" x="896"/>
        <item m="1" x="606"/>
        <item m="1" x="658"/>
        <item m="1" x="741"/>
        <item m="1" x="395"/>
        <item m="1" x="325"/>
        <item m="1" x="412"/>
        <item m="1" x="694"/>
        <item m="1" x="375"/>
        <item m="1" x="704"/>
        <item m="1" x="393"/>
        <item m="1" x="728"/>
        <item m="1" x="419"/>
        <item m="1" x="745"/>
        <item m="1" x="440"/>
        <item m="1" x="638"/>
        <item m="1" x="779"/>
        <item m="1" x="935"/>
        <item m="1" x="463"/>
        <item m="1" x="464"/>
        <item m="1" x="851"/>
        <item m="1" x="368"/>
        <item m="1" x="767"/>
        <item m="1" x="691"/>
        <item m="1" x="764"/>
        <item m="1" x="384"/>
        <item m="1" x="469"/>
        <item m="1" x="398"/>
        <item m="1" x="871"/>
        <item m="1" x="379"/>
        <item m="1" x="462"/>
        <item m="1" x="699"/>
        <item m="1" x="624"/>
        <item m="1" x="635"/>
        <item m="1" x="532"/>
        <item m="1" x="966"/>
        <item m="1" x="890"/>
        <item m="1" x="409"/>
        <item m="1" x="884"/>
        <item m="1" x="720"/>
        <item m="1" x="778"/>
        <item m="1" x="944"/>
        <item m="1" x="546"/>
        <item m="1" x="937"/>
        <item m="1" x="475"/>
        <item m="1" x="790"/>
        <item m="1" x="909"/>
        <item m="1" x="951"/>
        <item m="1" x="785"/>
        <item m="1" x="954"/>
        <item m="1" x="468"/>
        <item m="1" x="628"/>
        <item m="1" x="472"/>
        <item m="1" x="378"/>
        <item m="1" x="777"/>
        <item m="1" x="642"/>
        <item m="1" x="788"/>
        <item m="1" x="955"/>
        <item m="1" x="793"/>
        <item m="1" x="637"/>
        <item m="1" x="486"/>
        <item m="1" x="965"/>
        <item m="1" x="565"/>
        <item m="1" x="645"/>
        <item m="1" x="868"/>
        <item m="1" x="341"/>
        <item m="1" x="480"/>
        <item m="1" x="328"/>
        <item m="1" x="609"/>
        <item m="1" x="640"/>
        <item m="1" x="906"/>
        <item m="1" x="636"/>
        <item m="1" x="784"/>
        <item m="1" x="952"/>
        <item m="1" x="473"/>
        <item m="1" x="964"/>
        <item m="1" x="644"/>
        <item m="1" x="446"/>
        <item m="1" x="610"/>
        <item m="1" x="753"/>
        <item m="1" x="786"/>
        <item m="1" x="327"/>
        <item m="1" x="808"/>
        <item m="1" x="950"/>
        <item m="1" x="474"/>
        <item m="1" x="963"/>
        <item m="1" x="830"/>
        <item m="1" x="339"/>
        <item m="1" x="484"/>
        <item m="1" x="799"/>
        <item m="1" x="818"/>
        <item m="1" x="646"/>
        <item m="1" x="795"/>
        <item m="1" x="754"/>
        <item m="1" x="807"/>
        <item m="1" x="351"/>
        <item m="1" x="547"/>
        <item m="1" x="968"/>
        <item m="1" x="481"/>
        <item m="1" x="456"/>
        <item m="1" x="802"/>
        <item m="1" x="659"/>
        <item m="1" x="502"/>
        <item m="1" x="362"/>
        <item m="1" x="912"/>
        <item m="1" x="345"/>
        <item m="1" x="577"/>
        <item m="1" x="917"/>
        <item m="1" x="901"/>
        <item m="1" x="905"/>
        <item m="1" x="918"/>
        <item m="1" x="910"/>
        <item m="1" x="590"/>
        <item m="1" x="350"/>
        <item m="1" x="596"/>
        <item m="1" x="436"/>
        <item m="1" x="676"/>
        <item m="1" x="403"/>
        <item m="1" x="505"/>
        <item m="1" x="438"/>
        <item m="1" x="408"/>
        <item m="1" x="740"/>
        <item m="1" x="431"/>
        <item m="1" x="742"/>
        <item m="1" x="433"/>
        <item m="1" x="960"/>
        <item m="1" x="662"/>
        <item m="1" x="768"/>
        <item m="1" x="599"/>
        <item m="1" x="679"/>
        <item m="1" x="627"/>
        <item m="1" x="584"/>
        <item m="1" x="629"/>
        <item m="1" x="587"/>
        <item m="1" x="588"/>
        <item m="1" x="343"/>
        <item m="1" x="727"/>
        <item m="1" x="772"/>
        <item m="1" x="731"/>
        <item m="1" x="670"/>
        <item m="1" x="736"/>
        <item m="1" x="738"/>
        <item m="1" x="739"/>
        <item m="1" x="748"/>
        <item m="1" x="829"/>
        <item m="1" x="876"/>
        <item m="1" x="344"/>
        <item m="1" x="877"/>
        <item m="1" x="933"/>
        <item m="1" x="559"/>
        <item m="1" x="527"/>
        <item m="1" x="347"/>
        <item m="1" x="349"/>
        <item m="1" x="769"/>
        <item m="1" x="888"/>
        <item m="1" x="928"/>
        <item m="1" x="705"/>
        <item m="1" x="688"/>
        <item m="1" x="397"/>
        <item m="1" x="457"/>
        <item m="1" x="712"/>
        <item m="1" x="796"/>
        <item m="1" x="404"/>
        <item m="1" x="667"/>
        <item m="1" x="500"/>
        <item m="1" x="671"/>
        <item m="1" x="648"/>
        <item m="1" x="650"/>
        <item m="1" x="540"/>
        <item m="1" x="653"/>
        <item m="1" x="542"/>
        <item m="1" x="555"/>
        <item m="1" x="558"/>
        <item m="1" x="562"/>
        <item m="1" x="870"/>
        <item m="1" x="827"/>
        <item m="1" x="762"/>
        <item m="1" x="763"/>
        <item m="1" x="657"/>
        <item m="1" x="613"/>
        <item m="1" x="614"/>
        <item m="1" x="357"/>
        <item m="1" x="710"/>
        <item m="1" x="815"/>
        <item m="1" x="716"/>
        <item m="1" x="825"/>
        <item m="1" x="856"/>
        <item m="1" x="967"/>
        <item m="1" x="859"/>
        <item m="1" x="926"/>
        <item m="1" x="539"/>
        <item m="1" x="875"/>
        <item m="1" x="866"/>
        <item m="1" x="496"/>
        <item m="1" x="449"/>
        <item m="1" x="881"/>
        <item m="1" x="373"/>
        <item m="1" x="445"/>
        <item m="1" x="447"/>
        <item m="1" x="695"/>
        <item m="1" x="803"/>
        <item m="1" x="656"/>
        <item m="1" x="450"/>
        <item m="1" x="326"/>
        <item m="1" x="497"/>
        <item m="1" x="399"/>
        <item m="1" x="898"/>
        <item m="1" x="687"/>
        <item m="1" x="904"/>
        <item m="1" x="520"/>
        <item m="1" x="608"/>
        <item m="1" x="682"/>
        <item m="1" x="852"/>
        <item m="1" x="471"/>
        <item m="1" x="616"/>
        <item m="1" x="689"/>
        <item m="1" x="755"/>
        <item m="1" x="756"/>
        <item m="1" x="831"/>
        <item m="1" x="631"/>
        <item m="1" x="428"/>
        <item m="1" x="430"/>
        <item m="1" x="432"/>
        <item m="1" x="837"/>
        <item m="1" x="842"/>
        <item m="1" x="370"/>
        <item m="1" x="938"/>
        <item m="1" x="915"/>
        <item m="1" x="352"/>
        <item m="1" x="354"/>
        <item m="1" x="775"/>
        <item m="1" x="346"/>
        <item m="1" x="919"/>
        <item m="1" x="921"/>
        <item m="1" x="592"/>
        <item m="1" x="594"/>
        <item m="1" x="729"/>
        <item m="1" x="730"/>
        <item m="1" x="402"/>
        <item m="1" x="466"/>
        <item m="1" x="737"/>
        <item m="1" x="681"/>
        <item m="1" x="427"/>
        <item m="1" x="429"/>
        <item m="1" x="519"/>
        <item m="1" x="556"/>
        <item m="1" x="625"/>
        <item m="1" x="878"/>
        <item m="1" x="597"/>
        <item m="1" x="598"/>
        <item m="1" x="846"/>
        <item m="1" x="833"/>
        <item m="1" x="583"/>
        <item m="1" x="684"/>
        <item m="1" x="668"/>
        <item m="1" x="630"/>
        <item m="1" x="360"/>
        <item m="1" x="725"/>
        <item m="1" x="489"/>
        <item m="1" x="821"/>
        <item m="1" x="733"/>
        <item m="1" x="744"/>
        <item m="1" x="361"/>
        <item m="1" x="835"/>
        <item m="1" x="774"/>
        <item m="1" x="828"/>
        <item m="1" x="340"/>
        <item m="1" x="551"/>
        <item m="1" x="554"/>
        <item m="1" x="526"/>
        <item m="1" x="506"/>
        <item m="1" x="561"/>
        <item m="1" x="563"/>
        <item m="1" x="348"/>
        <item m="1" x="899"/>
        <item m="1" x="902"/>
        <item m="1" x="454"/>
        <item m="1" x="455"/>
        <item m="1" x="663"/>
        <item m="1" x="504"/>
        <item m="1" x="690"/>
        <item m="1" x="400"/>
        <item m="1" x="931"/>
        <item m="1" x="813"/>
        <item m="1" x="406"/>
        <item m="1" x="669"/>
        <item m="1" x="566"/>
        <item m="1" x="494"/>
        <item m="1" x="819"/>
        <item m="1" x="621"/>
        <item m="1" x="569"/>
        <item m="1" x="664"/>
        <item m="1" x="843"/>
        <item m="1" x="560"/>
        <item m="1" x="573"/>
        <item m="1" x="826"/>
        <item m="1" x="654"/>
        <item m="1" x="702"/>
        <item m="1" x="329"/>
        <item m="1" x="703"/>
        <item m="1" x="332"/>
        <item m="1" x="708"/>
        <item m="1" x="709"/>
        <item m="1" x="700"/>
        <item m="1" x="714"/>
        <item m="1" x="732"/>
        <item m="1" x="537"/>
        <item m="1" x="523"/>
        <item m="1" x="353"/>
        <item m="1" x="946"/>
        <item m="1" x="923"/>
        <item m="1" x="925"/>
        <item m="1" x="655"/>
        <item m="1" x="930"/>
        <item m="1" x="948"/>
        <item m="1" x="612"/>
        <item m="1" x="425"/>
        <item m="1" x="747"/>
        <item m="1" x="524"/>
        <item m="1" x="751"/>
        <item m="1" x="451"/>
        <item m="1" x="444"/>
        <item m="1" x="517"/>
        <item m="1" x="525"/>
        <item m="1" x="452"/>
        <item m="1" x="521"/>
        <item m="1" x="611"/>
        <item m="1" x="9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axis="axisRow" compact="0" outline="0" subtotalTop="0" showAll="0" includeNewItemsInFilter="1" defaultSubtotal="0">
      <items count="5">
        <item x="2"/>
        <item x="1"/>
        <item x="4"/>
        <item x="3"/>
        <item x="0"/>
      </items>
    </pivotField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outline="0" subtotalTop="0" showAll="0" includeNewItemsInFilter="1" defaultSubtotal="0">
      <items count="12">
        <item x="0"/>
        <item x="3"/>
        <item x="9"/>
        <item x="10"/>
        <item x="8"/>
        <item x="6"/>
        <item x="7"/>
        <item x="1"/>
        <item x="5"/>
        <item x="4"/>
        <item x="2"/>
        <item x="11"/>
      </items>
    </pivotField>
    <pivotField axis="axisRow" compact="0" outline="0" subtotalTop="0" showAll="0" includeNewItemsInFilter="1" defaultSubtotal="0">
      <items count="118">
        <item x="103"/>
        <item x="107"/>
        <item x="24"/>
        <item x="79"/>
        <item x="113"/>
        <item x="71"/>
        <item x="5"/>
        <item x="106"/>
        <item x="89"/>
        <item x="115"/>
        <item x="72"/>
        <item x="4"/>
        <item x="114"/>
        <item x="49"/>
        <item x="105"/>
        <item x="57"/>
        <item x="8"/>
        <item x="0"/>
        <item x="68"/>
        <item x="109"/>
        <item x="52"/>
        <item x="82"/>
        <item x="86"/>
        <item x="50"/>
        <item x="83"/>
        <item x="6"/>
        <item x="36"/>
        <item x="97"/>
        <item x="108"/>
        <item x="98"/>
        <item x="63"/>
        <item x="100"/>
        <item x="99"/>
        <item x="16"/>
        <item x="88"/>
        <item x="58"/>
        <item x="55"/>
        <item x="25"/>
        <item x="96"/>
        <item x="85"/>
        <item x="37"/>
        <item x="28"/>
        <item x="95"/>
        <item x="80"/>
        <item x="93"/>
        <item x="66"/>
        <item x="87"/>
        <item x="45"/>
        <item x="77"/>
        <item x="90"/>
        <item x="31"/>
        <item x="111"/>
        <item x="91"/>
        <item x="11"/>
        <item x="23"/>
        <item x="116"/>
        <item x="40"/>
        <item x="13"/>
        <item x="94"/>
        <item x="43"/>
        <item x="73"/>
        <item x="39"/>
        <item x="104"/>
        <item x="78"/>
        <item x="53"/>
        <item x="42"/>
        <item x="34"/>
        <item x="51"/>
        <item x="27"/>
        <item x="81"/>
        <item x="75"/>
        <item x="84"/>
        <item x="35"/>
        <item x="70"/>
        <item x="62"/>
        <item x="2"/>
        <item x="67"/>
        <item x="26"/>
        <item x="74"/>
        <item x="18"/>
        <item x="14"/>
        <item x="65"/>
        <item x="92"/>
        <item x="101"/>
        <item x="61"/>
        <item x="76"/>
        <item x="3"/>
        <item x="19"/>
        <item x="110"/>
        <item x="41"/>
        <item x="44"/>
        <item x="32"/>
        <item x="17"/>
        <item x="15"/>
        <item x="12"/>
        <item x="38"/>
        <item x="47"/>
        <item x="7"/>
        <item x="22"/>
        <item x="29"/>
        <item x="56"/>
        <item x="112"/>
        <item x="33"/>
        <item x="64"/>
        <item x="69"/>
        <item x="54"/>
        <item x="102"/>
        <item x="59"/>
        <item x="21"/>
        <item x="48"/>
        <item x="46"/>
        <item x="10"/>
        <item x="30"/>
        <item x="60"/>
        <item x="20"/>
        <item x="9"/>
        <item x="1"/>
        <item x="117"/>
      </items>
    </pivotField>
    <pivotField axis="axisRow" compact="0" outline="0" subtotalTop="0" showAll="0" includeNewItemsInFilter="1" defaultSubtotal="0">
      <items count="269">
        <item x="225"/>
        <item x="247"/>
        <item x="27"/>
        <item x="185"/>
        <item x="262"/>
        <item x="230"/>
        <item x="5"/>
        <item x="240"/>
        <item x="194"/>
        <item x="264"/>
        <item x="253"/>
        <item x="4"/>
        <item x="263"/>
        <item x="255"/>
        <item x="231"/>
        <item x="8"/>
        <item x="0"/>
        <item x="261"/>
        <item x="256"/>
        <item x="64"/>
        <item x="234"/>
        <item x="155"/>
        <item x="251"/>
        <item x="6"/>
        <item x="228"/>
        <item x="239"/>
        <item x="250"/>
        <item x="252"/>
        <item x="248"/>
        <item x="215"/>
        <item x="19"/>
        <item x="163"/>
        <item x="76"/>
        <item x="246"/>
        <item x="28"/>
        <item x="232"/>
        <item x="245"/>
        <item x="238"/>
        <item x="31"/>
        <item x="208"/>
        <item x="237"/>
        <item x="249"/>
        <item x="241"/>
        <item x="158"/>
        <item x="236"/>
        <item x="184"/>
        <item x="165"/>
        <item x="257"/>
        <item x="259"/>
        <item x="180"/>
        <item x="235"/>
        <item x="146"/>
        <item x="266"/>
        <item x="196"/>
        <item x="150"/>
        <item x="201"/>
        <item x="132"/>
        <item x="126"/>
        <item x="227"/>
        <item x="125"/>
        <item x="254"/>
        <item x="214"/>
        <item x="216"/>
        <item x="63"/>
        <item x="30"/>
        <item x="110"/>
        <item x="145"/>
        <item x="104"/>
        <item x="141"/>
        <item x="138"/>
        <item x="96"/>
        <item x="29"/>
        <item x="70"/>
        <item x="93"/>
        <item x="89"/>
        <item x="181"/>
        <item x="220"/>
        <item x="82"/>
        <item x="114"/>
        <item x="102"/>
        <item x="213"/>
        <item x="258"/>
        <item x="97"/>
        <item x="243"/>
        <item x="69"/>
        <item x="179"/>
        <item x="77"/>
        <item x="224"/>
        <item x="67"/>
        <item x="59"/>
        <item x="32"/>
        <item x="73"/>
        <item x="260"/>
        <item x="36"/>
        <item x="88"/>
        <item x="101"/>
        <item x="66"/>
        <item x="222"/>
        <item x="60"/>
        <item x="58"/>
        <item x="33"/>
        <item x="81"/>
        <item x="23"/>
        <item x="10"/>
        <item x="1"/>
        <item x="218"/>
        <item x="244"/>
        <item x="242"/>
        <item x="212"/>
        <item x="198"/>
        <item x="209"/>
        <item x="229"/>
        <item x="9"/>
        <item x="182"/>
        <item x="170"/>
        <item x="217"/>
        <item x="200"/>
        <item x="190"/>
        <item x="205"/>
        <item x="162"/>
        <item x="223"/>
        <item x="189"/>
        <item x="221"/>
        <item x="186"/>
        <item x="157"/>
        <item x="195"/>
        <item x="192"/>
        <item x="191"/>
        <item x="178"/>
        <item x="168"/>
        <item x="188"/>
        <item x="210"/>
        <item x="193"/>
        <item x="219"/>
        <item x="176"/>
        <item x="202"/>
        <item x="161"/>
        <item x="149"/>
        <item x="169"/>
        <item x="173"/>
        <item x="144"/>
        <item x="199"/>
        <item x="174"/>
        <item x="175"/>
        <item x="153"/>
        <item x="160"/>
        <item x="171"/>
        <item x="167"/>
        <item x="203"/>
        <item x="211"/>
        <item x="206"/>
        <item x="136"/>
        <item x="133"/>
        <item x="183"/>
        <item x="164"/>
        <item x="131"/>
        <item x="152"/>
        <item x="226"/>
        <item x="197"/>
        <item x="94"/>
        <item x="137"/>
        <item x="151"/>
        <item x="187"/>
        <item x="156"/>
        <item x="121"/>
        <item x="204"/>
        <item x="177"/>
        <item x="142"/>
        <item x="148"/>
        <item x="139"/>
        <item x="90"/>
        <item x="134"/>
        <item x="130"/>
        <item x="147"/>
        <item x="79"/>
        <item x="140"/>
        <item x="143"/>
        <item x="207"/>
        <item x="123"/>
        <item x="154"/>
        <item x="129"/>
        <item x="122"/>
        <item x="112"/>
        <item x="117"/>
        <item x="119"/>
        <item x="172"/>
        <item x="166"/>
        <item x="120"/>
        <item x="159"/>
        <item x="92"/>
        <item x="127"/>
        <item x="115"/>
        <item x="100"/>
        <item x="128"/>
        <item x="116"/>
        <item x="2"/>
        <item x="124"/>
        <item x="111"/>
        <item x="135"/>
        <item x="87"/>
        <item x="109"/>
        <item x="84"/>
        <item x="107"/>
        <item x="91"/>
        <item x="108"/>
        <item x="86"/>
        <item x="56"/>
        <item x="83"/>
        <item x="57"/>
        <item x="43"/>
        <item x="78"/>
        <item x="95"/>
        <item x="118"/>
        <item x="13"/>
        <item x="113"/>
        <item x="103"/>
        <item x="65"/>
        <item x="51"/>
        <item x="38"/>
        <item x="85"/>
        <item x="72"/>
        <item x="105"/>
        <item x="106"/>
        <item x="80"/>
        <item x="61"/>
        <item x="75"/>
        <item x="68"/>
        <item x="53"/>
        <item x="20"/>
        <item x="49"/>
        <item x="62"/>
        <item x="40"/>
        <item x="265"/>
        <item x="71"/>
        <item x="44"/>
        <item x="41"/>
        <item x="99"/>
        <item x="55"/>
        <item x="46"/>
        <item x="34"/>
        <item x="37"/>
        <item x="26"/>
        <item x="48"/>
        <item x="16"/>
        <item x="52"/>
        <item x="45"/>
        <item x="74"/>
        <item x="98"/>
        <item x="42"/>
        <item x="54"/>
        <item x="39"/>
        <item x="47"/>
        <item x="21"/>
        <item x="17"/>
        <item x="3"/>
        <item x="22"/>
        <item x="50"/>
        <item x="35"/>
        <item x="18"/>
        <item x="15"/>
        <item x="7"/>
        <item x="25"/>
        <item x="24"/>
        <item x="11"/>
        <item x="14"/>
        <item x="12"/>
        <item x="267"/>
        <item x="268"/>
        <item x="233"/>
      </items>
    </pivotField>
    <pivotField axis="axisRow" compact="0" outline="0" subtotalTop="0" showAll="0" includeNewItemsInFilter="1" defaultSubtotal="0">
      <items count="17">
        <item x="3"/>
        <item x="15"/>
        <item x="10"/>
        <item x="5"/>
        <item x="9"/>
        <item x="12"/>
        <item x="13"/>
        <item x="14"/>
        <item x="0"/>
        <item x="11"/>
        <item x="2"/>
        <item x="7"/>
        <item x="4"/>
        <item x="6"/>
        <item x="8"/>
        <item x="1"/>
        <item x="16"/>
      </items>
    </pivotField>
    <pivotField dataField="1"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7">
    <field x="2"/>
    <field x="27"/>
    <field x="6"/>
    <field x="35"/>
    <field x="36"/>
    <field x="37"/>
    <field x="38"/>
  </rowFields>
  <rowItems count="9">
    <i>
      <x v="333"/>
      <x/>
      <x v="1"/>
      <x v="10"/>
      <x v="72"/>
      <x v="250"/>
      <x v="10"/>
    </i>
    <i>
      <x v="547"/>
      <x/>
      <x/>
      <x v="10"/>
      <x v="64"/>
      <x v="246"/>
      <x v="2"/>
    </i>
    <i>
      <x v="1"/>
      <x/>
      <x/>
      <x v="1"/>
      <x v="116"/>
      <x v="112"/>
      <x v="15"/>
    </i>
    <i>
      <x v="377"/>
      <x/>
      <x/>
      <x/>
      <x v="115"/>
      <x v="103"/>
      <x v="15"/>
    </i>
    <i>
      <x v="567"/>
      <x v="1"/>
      <x/>
      <x/>
      <x v="89"/>
      <x v="82"/>
      <x v="11"/>
    </i>
    <i>
      <x v="157"/>
      <x/>
      <x v="1"/>
      <x/>
      <x v="75"/>
      <x v="69"/>
      <x v="8"/>
    </i>
    <i>
      <x v="103"/>
      <x/>
      <x v="2"/>
      <x/>
      <x v="54"/>
      <x v="51"/>
      <x v="8"/>
    </i>
    <i>
      <x v="288"/>
      <x v="3"/>
      <x/>
      <x/>
      <x v="25"/>
      <x v="23"/>
      <x v="8"/>
    </i>
    <i>
      <x v="202"/>
      <x v="1"/>
      <x v="1"/>
      <x/>
      <x v="64"/>
      <x v="60"/>
      <x v="2"/>
    </i>
  </rowItems>
  <colItems count="1">
    <i/>
  </colItems>
  <pageFields count="3">
    <pageField fld="3" hier="0"/>
    <pageField fld="4" hier="0"/>
    <pageField fld="5" hier="0"/>
  </pageFields>
  <dataFields count="1">
    <dataField name="Сумма баллов (1+2+3) " fld="39" baseField="0" baseItem="0"/>
  </dataFields>
  <formats count="30">
    <format dxfId="1490">
      <pivotArea outline="0" fieldPosition="0"/>
    </format>
    <format dxfId="1489">
      <pivotArea field="27" type="button" dataOnly="0" labelOnly="1" outline="0" axis="axisRow" fieldPosition="1"/>
    </format>
    <format dxfId="1488">
      <pivotArea field="27" type="button" dataOnly="0" labelOnly="1" outline="0" axis="axisRow" fieldPosition="1"/>
    </format>
    <format dxfId="1487">
      <pivotArea outline="0" fieldPosition="0"/>
    </format>
    <format dxfId="1486">
      <pivotArea outline="0" fieldPosition="0"/>
    </format>
    <format dxfId="1485">
      <pivotArea field="5" type="button" dataOnly="0" labelOnly="1" outline="0" axis="axisPage" fieldPosition="2"/>
    </format>
    <format dxfId="1484">
      <pivotArea dataOnly="0" labelOnly="1" outline="0" fieldPosition="0">
        <references count="1">
          <reference field="5" count="0"/>
        </references>
      </pivotArea>
    </format>
    <format dxfId="1483">
      <pivotArea field="7" type="button" dataOnly="0" labelOnly="1" outline="0"/>
    </format>
    <format dxfId="1482">
      <pivotArea field="7" type="button" dataOnly="0" labelOnly="1" outline="0"/>
    </format>
    <format dxfId="1481">
      <pivotArea field="7" type="button" dataOnly="0" labelOnly="1" outline="0"/>
    </format>
    <format dxfId="1480">
      <pivotArea dataOnly="0" labelOnly="1" outline="0" fieldPosition="0">
        <references count="1">
          <reference field="3" count="0"/>
        </references>
      </pivotArea>
    </format>
    <format dxfId="1479">
      <pivotArea dataOnly="0" labelOnly="1" outline="0" fieldPosition="0">
        <references count="1">
          <reference field="4" count="0"/>
        </references>
      </pivotArea>
    </format>
    <format dxfId="1478">
      <pivotArea dataOnly="0" labelOnly="1" outline="0" fieldPosition="0">
        <references count="1">
          <reference field="5" count="0"/>
        </references>
      </pivotArea>
    </format>
    <format dxfId="1477">
      <pivotArea field="27" type="button" dataOnly="0" labelOnly="1" outline="0" axis="axisRow" fieldPosition="1"/>
    </format>
    <format dxfId="1476">
      <pivotArea dataOnly="0" labelOnly="1" outline="0" fieldPosition="0">
        <references count="1">
          <reference field="3" count="0"/>
        </references>
      </pivotArea>
    </format>
    <format dxfId="1475">
      <pivotArea dataOnly="0" labelOnly="1" outline="0" fieldPosition="0">
        <references count="1">
          <reference field="4" count="0"/>
        </references>
      </pivotArea>
    </format>
    <format dxfId="1474">
      <pivotArea dataOnly="0" labelOnly="1" outline="0" fieldPosition="0">
        <references count="1">
          <reference field="5" count="0"/>
        </references>
      </pivotArea>
    </format>
    <format dxfId="1473">
      <pivotArea field="27" type="button" dataOnly="0" labelOnly="1" outline="0" axis="axisRow" fieldPosition="1"/>
    </format>
    <format dxfId="1472">
      <pivotArea field="7" type="button" dataOnly="0" labelOnly="1" outline="0"/>
    </format>
    <format dxfId="1471">
      <pivotArea field="27" type="button" dataOnly="0" labelOnly="1" outline="0" axis="axisRow" fieldPosition="1"/>
    </format>
    <format dxfId="1470">
      <pivotArea type="all" dataOnly="0" outline="0" fieldPosition="0"/>
    </format>
    <format dxfId="1469">
      <pivotArea type="all" dataOnly="0" outline="0" fieldPosition="0"/>
    </format>
    <format dxfId="1468">
      <pivotArea type="all" dataOnly="0" outline="0" fieldPosition="0"/>
    </format>
    <format dxfId="1467">
      <pivotArea type="all" dataOnly="0" outline="0" fieldPosition="0"/>
    </format>
    <format dxfId="1466">
      <pivotArea outline="0" collapsedLevelsAreSubtotals="1" fieldPosition="0"/>
    </format>
    <format dxfId="1465">
      <pivotArea type="all" dataOnly="0" outline="0" fieldPosition="0"/>
    </format>
    <format dxfId="1464">
      <pivotArea outline="0" collapsedLevelsAreSubtotals="1" fieldPosition="0"/>
    </format>
    <format dxfId="1463">
      <pivotArea dataOnly="0" labelOnly="1" outline="0" axis="axisValues" fieldPosition="0"/>
    </format>
    <format dxfId="1462">
      <pivotArea dataOnly="0" labelOnly="1" outline="0" axis="axisValues" fieldPosition="0"/>
    </format>
    <format dxfId="1461">
      <pivotArea outline="0" collapsedLevelsAreSubtotals="1" fieldPosition="0"/>
    </format>
  </formats>
  <pivotTableStyleInfo name="PivotStyleLight22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СводнаяТаблица4" cacheId="0" applyNumberFormats="0" applyBorderFormats="0" applyFontFormats="0" applyPatternFormats="0" applyAlignmentFormats="0" applyWidthHeightFormats="1" dataCaption="Данные" updatedVersion="5" minRefreshableVersion="3" showDrill="0" showMemberPropertyTips="0" rowGrandTotals="0" colGrandTotals="0" itemPrintTitles="1" createdVersion="5" indent="0" compact="0" compactData="0">
  <location ref="A11:H36" firstHeaderRow="1" firstDataRow="1" firstDataCol="7" rowPageCount="3" colPageCount="1"/>
  <pivotFields count="45"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outline="0" showAll="0" sortType="descending" defaultSubtotal="0">
      <items count="588">
        <item x="0"/>
        <item x="9"/>
        <item x="99"/>
        <item x="100"/>
        <item x="101"/>
        <item x="102"/>
        <item x="103"/>
        <item x="104"/>
        <item x="105"/>
        <item x="106"/>
        <item x="107"/>
        <item x="108"/>
        <item x="10"/>
        <item x="109"/>
        <item x="110"/>
        <item x="111"/>
        <item x="112"/>
        <item x="113"/>
        <item x="114"/>
        <item x="115"/>
        <item x="116"/>
        <item x="117"/>
        <item x="118"/>
        <item x="11"/>
        <item x="119"/>
        <item x="120"/>
        <item x="121"/>
        <item x="122"/>
        <item x="123"/>
        <item x="124"/>
        <item x="125"/>
        <item x="126"/>
        <item x="127"/>
        <item x="128"/>
        <item x="12"/>
        <item x="129"/>
        <item x="130"/>
        <item x="131"/>
        <item x="132"/>
        <item x="133"/>
        <item x="134"/>
        <item x="135"/>
        <item x="136"/>
        <item x="137"/>
        <item x="138"/>
        <item x="13"/>
        <item x="139"/>
        <item x="140"/>
        <item x="141"/>
        <item x="142"/>
        <item x="143"/>
        <item x="144"/>
        <item x="145"/>
        <item x="146"/>
        <item x="147"/>
        <item x="148"/>
        <item x="14"/>
        <item x="149"/>
        <item x="150"/>
        <item x="151"/>
        <item x="152"/>
        <item x="153"/>
        <item x="154"/>
        <item x="155"/>
        <item x="156"/>
        <item x="157"/>
        <item x="158"/>
        <item x="15"/>
        <item x="159"/>
        <item x="160"/>
        <item x="161"/>
        <item x="162"/>
        <item x="163"/>
        <item x="164"/>
        <item x="165"/>
        <item x="166"/>
        <item x="167"/>
        <item x="168"/>
        <item x="16"/>
        <item x="169"/>
        <item x="170"/>
        <item x="171"/>
        <item x="172"/>
        <item x="173"/>
        <item x="174"/>
        <item x="175"/>
        <item x="176"/>
        <item x="177"/>
        <item x="178"/>
        <item x="17"/>
        <item x="179"/>
        <item x="180"/>
        <item x="181"/>
        <item x="182"/>
        <item x="183"/>
        <item x="184"/>
        <item x="185"/>
        <item x="186"/>
        <item x="187"/>
        <item x="188"/>
        <item x="18"/>
        <item x="189"/>
        <item x="190"/>
        <item x="191"/>
        <item x="192"/>
        <item x="193"/>
        <item x="194"/>
        <item x="195"/>
        <item x="196"/>
        <item x="197"/>
        <item x="198"/>
        <item x="1"/>
        <item x="19"/>
        <item x="199"/>
        <item x="200"/>
        <item x="201"/>
        <item x="202"/>
        <item x="203"/>
        <item x="204"/>
        <item x="205"/>
        <item x="206"/>
        <item x="207"/>
        <item x="208"/>
        <item x="20"/>
        <item x="209"/>
        <item x="210"/>
        <item x="211"/>
        <item x="212"/>
        <item x="213"/>
        <item x="214"/>
        <item x="215"/>
        <item x="216"/>
        <item x="217"/>
        <item x="218"/>
        <item x="21"/>
        <item x="219"/>
        <item x="220"/>
        <item x="221"/>
        <item x="222"/>
        <item x="223"/>
        <item x="224"/>
        <item x="225"/>
        <item x="226"/>
        <item x="227"/>
        <item x="228"/>
        <item x="22"/>
        <item x="229"/>
        <item x="230"/>
        <item x="231"/>
        <item x="232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m="1" x="419"/>
        <item m="1" x="409"/>
        <item m="1" x="398"/>
        <item m="1" x="392"/>
        <item m="1" x="386"/>
        <item m="1" x="382"/>
        <item m="1" x="379"/>
        <item m="1" x="376"/>
        <item x="32"/>
        <item m="1" x="470"/>
        <item m="1" x="456"/>
        <item m="1" x="441"/>
        <item m="1" x="429"/>
        <item m="1" x="416"/>
        <item m="1" x="406"/>
        <item m="1" x="390"/>
        <item m="1" x="385"/>
        <item m="1" x="381"/>
        <item x="33"/>
        <item m="1" x="499"/>
        <item m="1" x="484"/>
        <item m="1" x="467"/>
        <item m="1" x="453"/>
        <item m="1" x="438"/>
        <item m="1" x="426"/>
        <item m="1" x="414"/>
        <item m="1" x="404"/>
        <item m="1" x="396"/>
        <item m="1" x="389"/>
        <item m="1" x="377"/>
        <item m="1" x="529"/>
        <item m="1" x="514"/>
        <item m="1" x="496"/>
        <item m="1" x="481"/>
        <item m="1" x="464"/>
        <item m="1" x="450"/>
        <item m="1" x="436"/>
        <item m="1" x="424"/>
        <item m="1" x="413"/>
        <item m="1" x="403"/>
        <item x="35"/>
        <item m="1" x="557"/>
        <item m="1" x="543"/>
        <item m="1" x="526"/>
        <item m="1" x="511"/>
        <item m="1" x="493"/>
        <item m="1" x="478"/>
        <item m="1" x="462"/>
        <item m="1" x="448"/>
        <item m="1" x="435"/>
        <item m="1" x="423"/>
        <item x="36"/>
        <item m="1" x="583"/>
        <item m="1" x="570"/>
        <item m="1" x="554"/>
        <item m="1" x="540"/>
        <item m="1" x="523"/>
        <item m="1" x="508"/>
        <item m="1" x="491"/>
        <item m="1" x="476"/>
        <item m="1" x="461"/>
        <item m="1" x="447"/>
        <item x="37"/>
        <item m="1" x="338"/>
        <item m="1" x="327"/>
        <item m="1" x="580"/>
        <item m="1" x="567"/>
        <item m="1" x="551"/>
        <item m="1" x="537"/>
        <item m="1" x="521"/>
        <item m="1" x="506"/>
        <item m="1" x="490"/>
        <item m="1" x="475"/>
        <item x="38"/>
        <item m="1" x="352"/>
        <item m="1" x="345"/>
        <item m="1" x="335"/>
        <item m="1" x="324"/>
        <item m="1" x="577"/>
        <item m="1" x="564"/>
        <item m="1" x="549"/>
        <item m="1" x="535"/>
        <item m="1" x="520"/>
        <item m="1" x="505"/>
        <item x="3"/>
        <item x="39"/>
        <item m="1" x="446"/>
        <item m="1" x="434"/>
        <item m="1" x="422"/>
        <item m="1" x="412"/>
        <item m="1" x="402"/>
        <item m="1" x="395"/>
        <item m="1" x="388"/>
        <item m="1" x="384"/>
        <item m="1" x="380"/>
        <item m="1" x="378"/>
        <item x="40"/>
        <item m="1" x="473"/>
        <item m="1" x="459"/>
        <item m="1" x="444"/>
        <item m="1" x="432"/>
        <item m="1" x="420"/>
        <item m="1" x="410"/>
        <item m="1" x="399"/>
        <item m="1" x="393"/>
        <item m="1" x="387"/>
        <item m="1" x="383"/>
        <item m="1" x="375"/>
        <item m="1" x="502"/>
        <item m="1" x="487"/>
        <item m="1" x="471"/>
        <item m="1" x="457"/>
        <item m="1" x="442"/>
        <item m="1" x="430"/>
        <item m="1" x="417"/>
        <item m="1" x="407"/>
        <item m="1" x="397"/>
        <item m="1" x="391"/>
        <item x="42"/>
        <item m="1" x="532"/>
        <item m="1" x="517"/>
        <item m="1" x="500"/>
        <item m="1" x="485"/>
        <item m="1" x="468"/>
        <item m="1" x="454"/>
        <item m="1" x="439"/>
        <item m="1" x="427"/>
        <item m="1" x="415"/>
        <item m="1" x="405"/>
        <item x="43"/>
        <item m="1" x="560"/>
        <item m="1" x="546"/>
        <item m="1" x="530"/>
        <item m="1" x="515"/>
        <item m="1" x="497"/>
        <item m="1" x="482"/>
        <item m="1" x="465"/>
        <item m="1" x="451"/>
        <item m="1" x="437"/>
        <item m="1" x="425"/>
        <item x="44"/>
        <item m="1" x="586"/>
        <item m="1" x="573"/>
        <item m="1" x="558"/>
        <item m="1" x="544"/>
        <item m="1" x="527"/>
        <item m="1" x="512"/>
        <item m="1" x="494"/>
        <item m="1" x="479"/>
        <item m="1" x="463"/>
        <item m="1" x="449"/>
        <item x="45"/>
        <item m="1" x="341"/>
        <item m="1" x="331"/>
        <item m="1" x="584"/>
        <item m="1" x="571"/>
        <item m="1" x="555"/>
        <item m="1" x="541"/>
        <item m="1" x="524"/>
        <item m="1" x="509"/>
        <item m="1" x="492"/>
        <item m="1" x="477"/>
        <item x="46"/>
        <item m="1" x="355"/>
        <item m="1" x="348"/>
        <item m="1" x="339"/>
        <item m="1" x="328"/>
        <item m="1" x="581"/>
        <item m="1" x="568"/>
        <item m="1" x="552"/>
        <item m="1" x="538"/>
        <item m="1" x="522"/>
        <item m="1" x="507"/>
        <item x="47"/>
        <item m="1" x="363"/>
        <item m="1" x="359"/>
        <item m="1" x="353"/>
        <item m="1" x="346"/>
        <item m="1" x="336"/>
        <item m="1" x="325"/>
        <item m="1" x="578"/>
        <item m="1" x="565"/>
        <item m="1" x="550"/>
        <item m="1" x="536"/>
        <item x="48"/>
        <item m="1" x="369"/>
        <item m="1" x="366"/>
        <item m="1" x="362"/>
        <item m="1" x="358"/>
        <item m="1" x="351"/>
        <item m="1" x="344"/>
        <item m="1" x="334"/>
        <item m="1" x="323"/>
        <item m="1" x="576"/>
        <item m="1" x="563"/>
        <item x="4"/>
        <item x="49"/>
        <item m="1" x="504"/>
        <item m="1" x="489"/>
        <item m="1" x="474"/>
        <item m="1" x="460"/>
        <item m="1" x="445"/>
        <item m="1" x="433"/>
        <item m="1" x="421"/>
        <item m="1" x="411"/>
        <item m="1" x="400"/>
        <item m="1" x="394"/>
        <item x="50"/>
        <item m="1" x="534"/>
        <item m="1" x="519"/>
        <item m="1" x="503"/>
        <item m="1" x="488"/>
        <item m="1" x="472"/>
        <item m="1" x="458"/>
        <item m="1" x="443"/>
        <item m="1" x="431"/>
        <item m="1" x="418"/>
        <item m="1" x="408"/>
        <item x="51"/>
        <item m="1" x="562"/>
        <item m="1" x="548"/>
        <item m="1" x="533"/>
        <item m="1" x="518"/>
        <item m="1" x="501"/>
        <item m="1" x="486"/>
        <item m="1" x="469"/>
        <item m="1" x="455"/>
        <item m="1" x="440"/>
        <item m="1" x="428"/>
        <item x="52"/>
        <item m="1" x="322"/>
        <item m="1" x="575"/>
        <item m="1" x="561"/>
        <item m="1" x="547"/>
        <item m="1" x="531"/>
        <item m="1" x="516"/>
        <item m="1" x="498"/>
        <item m="1" x="483"/>
        <item m="1" x="466"/>
        <item m="1" x="452"/>
        <item x="53"/>
        <item m="1" x="343"/>
        <item m="1" x="333"/>
        <item m="1" x="587"/>
        <item m="1" x="574"/>
        <item m="1" x="559"/>
        <item m="1" x="545"/>
        <item m="1" x="528"/>
        <item m="1" x="513"/>
        <item m="1" x="495"/>
        <item m="1" x="480"/>
        <item x="54"/>
        <item m="1" x="357"/>
        <item m="1" x="350"/>
        <item m="1" x="342"/>
        <item m="1" x="332"/>
        <item m="1" x="585"/>
        <item m="1" x="572"/>
        <item m="1" x="556"/>
        <item m="1" x="542"/>
        <item m="1" x="525"/>
        <item m="1" x="510"/>
        <item x="55"/>
        <item m="1" x="365"/>
        <item m="1" x="361"/>
        <item m="1" x="356"/>
        <item m="1" x="349"/>
        <item m="1" x="340"/>
        <item m="1" x="329"/>
        <item m="1" x="582"/>
        <item m="1" x="569"/>
        <item m="1" x="553"/>
        <item m="1" x="539"/>
        <item x="56"/>
        <item m="1" x="371"/>
        <item m="1" x="368"/>
        <item m="1" x="364"/>
        <item m="1" x="360"/>
        <item m="1" x="354"/>
        <item m="1" x="347"/>
        <item m="1" x="337"/>
        <item m="1" x="326"/>
        <item m="1" x="579"/>
        <item m="1" x="566"/>
        <item x="57"/>
        <item m="1" x="374"/>
        <item m="1" x="372"/>
        <item m="1" x="370"/>
        <item m="1" x="367"/>
        <item x="58"/>
        <item x="5"/>
        <item x="59"/>
        <item x="60"/>
        <item x="61"/>
        <item x="62"/>
        <item x="63"/>
        <item x="64"/>
        <item x="65"/>
        <item x="66"/>
        <item x="67"/>
        <item x="68"/>
        <item x="6"/>
        <item x="69"/>
        <item x="70"/>
        <item x="71"/>
        <item x="72"/>
        <item x="73"/>
        <item x="74"/>
        <item x="75"/>
        <item x="76"/>
        <item x="77"/>
        <item x="78"/>
        <item x="7"/>
        <item x="79"/>
        <item x="80"/>
        <item x="81"/>
        <item x="82"/>
        <item x="83"/>
        <item x="84"/>
        <item x="85"/>
        <item x="86"/>
        <item x="87"/>
        <item x="88"/>
        <item x="8"/>
        <item x="89"/>
        <item x="90"/>
        <item x="91"/>
        <item x="92"/>
        <item x="93"/>
        <item x="94"/>
        <item x="95"/>
        <item x="96"/>
        <item x="97"/>
        <item x="98"/>
        <item m="1" x="373"/>
        <item m="1" x="401"/>
        <item m="1" x="330"/>
        <item x="321"/>
        <item x="34"/>
        <item x="4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ubtotalTop="0" multipleItemSelectionAllowed="1" showAll="0" includeNewItemsInFilter="1" defaultSubtotal="0">
      <items count="4">
        <item h="1" x="1"/>
        <item x="0"/>
        <item h="1" x="2"/>
        <item h="1" x="3"/>
      </items>
    </pivotField>
    <pivotField axis="axisPage" compact="0" outline="0" subtotalTop="0" multipleItemSelectionAllowed="1" showAll="0" includeNewItemsInFilter="1" defaultSubtotal="0">
      <items count="10">
        <item h="1" x="5"/>
        <item h="1" x="6"/>
        <item h="1" x="7"/>
        <item h="1" x="4"/>
        <item h="1" x="0"/>
        <item x="1"/>
        <item h="1" x="2"/>
        <item h="1" x="9"/>
        <item h="1" x="3"/>
        <item h="1" x="8"/>
      </items>
    </pivotField>
    <pivotField axis="axisPage" compact="0" outline="0" subtotalTop="0" multipleItemSelectionAllowed="1" showAll="0" includeNewItemsInFilter="1" defaultSubtotal="0">
      <items count="15">
        <item h="1" x="6"/>
        <item h="1" x="7"/>
        <item h="1" x="5"/>
        <item h="1" x="3"/>
        <item h="1" x="2"/>
        <item h="1" x="10"/>
        <item h="1" x="4"/>
        <item x="1"/>
        <item h="1" x="8"/>
        <item h="1" x="12"/>
        <item h="1" x="0"/>
        <item h="1" x="14"/>
        <item h="1" x="9"/>
        <item h="1" x="11"/>
        <item h="1" x="13"/>
      </items>
    </pivotField>
    <pivotField axis="axisRow" compact="0" outline="0" showAll="0" defaultSubtotal="0">
      <items count="5">
        <item x="0"/>
        <item x="1"/>
        <item x="2"/>
        <item x="4"/>
        <item x="3"/>
      </items>
    </pivotField>
    <pivotField compact="0" outline="0" subtotalTop="0" showAll="0" includeNewItemsInFilter="1" sortType="descending" defaultSubtotal="0">
      <items count="972">
        <item m="1" x="783"/>
        <item m="1" x="366"/>
        <item m="1" x="633"/>
        <item m="1" x="459"/>
        <item m="1" x="880"/>
        <item m="1" x="677"/>
        <item m="1" x="680"/>
        <item m="1" x="600"/>
        <item m="1" x="336"/>
        <item m="1" x="683"/>
        <item m="1" x="734"/>
        <item m="1" x="685"/>
        <item m="1" x="891"/>
        <item m="1" x="780"/>
        <item m="1" x="873"/>
        <item m="1" x="832"/>
        <item m="1" x="493"/>
        <item m="1" x="735"/>
        <item m="1" x="405"/>
        <item m="1" x="498"/>
        <item m="1" x="407"/>
        <item m="1" x="632"/>
        <item m="1" x="749"/>
        <item m="1" x="956"/>
        <item m="1" x="342"/>
        <item m="1" x="652"/>
        <item m="1" x="773"/>
        <item m="1" x="879"/>
        <item m="1" x="882"/>
        <item m="1" x="896"/>
        <item m="1" x="886"/>
        <item m="1" x="567"/>
        <item m="1" x="791"/>
        <item m="1" x="798"/>
        <item m="1" x="391"/>
        <item m="1" x="811"/>
        <item m="1" x="413"/>
        <item m="1" x="711"/>
        <item m="1" x="507"/>
        <item m="1" x="508"/>
        <item m="1" x="510"/>
        <item m="1" x="721"/>
        <item m="1" x="518"/>
        <item m="1" x="860"/>
        <item m="1" x="969"/>
        <item m="1" x="550"/>
        <item m="1" x="552"/>
        <item m="1" x="458"/>
        <item m="1" x="666"/>
        <item m="1" x="571"/>
        <item m="1" x="324"/>
        <item m="1" x="897"/>
        <item m="1" x="578"/>
        <item m="1" x="515"/>
        <item m="1" x="619"/>
        <item m="1" x="853"/>
        <item m="1" x="410"/>
        <item m="1" x="376"/>
        <item m="1" x="706"/>
        <item m="1" x="823"/>
        <item m="1" x="726"/>
        <item m="1" x="488"/>
        <item m="1" x="618"/>
        <item m="1" x="381"/>
        <item m="1" x="939"/>
        <item m="1" x="330"/>
        <item m="1" x="858"/>
        <item m="1" x="568"/>
        <item m="1" x="538"/>
        <item m="1" x="374"/>
        <item m="1" x="541"/>
        <item m="1" x="335"/>
        <item m="1" x="867"/>
        <item m="1" x="761"/>
        <item m="1" x="460"/>
        <item m="1" x="372"/>
        <item m="1" x="804"/>
        <item m="1" x="927"/>
        <item m="1" x="385"/>
        <item m="1" x="387"/>
        <item m="1" x="724"/>
        <item m="1" x="390"/>
        <item m="1" x="924"/>
        <item m="1" x="499"/>
        <item m="1" x="806"/>
        <item m="1" x="936"/>
        <item m="1" x="649"/>
        <item m="1" x="533"/>
        <item m="1" x="534"/>
        <item m="1" x="849"/>
        <item m="1" x="850"/>
        <item m="1" x="536"/>
        <item m="1" x="443"/>
        <item m="1" x="696"/>
        <item m="1" x="771"/>
        <item m="1" x="693"/>
        <item m="1" x="809"/>
        <item m="1" x="701"/>
        <item m="1" x="367"/>
        <item m="1" x="812"/>
        <item m="1" x="482"/>
        <item m="1" x="697"/>
        <item m="1" x="483"/>
        <item m="1" x="698"/>
        <item m="1" x="947"/>
        <item m="1" x="883"/>
        <item m="1" x="914"/>
        <item m="1" x="579"/>
        <item m="1" x="416"/>
        <item m="1" x="665"/>
        <item m="1" x="907"/>
        <item m="1" x="781"/>
        <item m="1" x="920"/>
        <item m="1" x="922"/>
        <item m="1" x="782"/>
        <item m="1" x="490"/>
        <item m="1" x="874"/>
        <item m="1" x="417"/>
        <item m="1" x="514"/>
        <item m="1" x="513"/>
        <item m="1" x="424"/>
        <item m="1" x="945"/>
        <item m="1" x="338"/>
        <item m="1" x="836"/>
        <item m="1" x="516"/>
        <item m="1" x="576"/>
        <item m="1" x="958"/>
        <item m="1" x="465"/>
        <item m="1" x="674"/>
        <item m="1" x="574"/>
        <item m="1" x="678"/>
        <item m="1" x="885"/>
        <item m="1" x="604"/>
        <item m="1" x="887"/>
        <item m="1" x="337"/>
        <item m="1" x="470"/>
        <item m="1" x="491"/>
        <item m="1" x="492"/>
        <item m="1" x="743"/>
        <item m="1" x="626"/>
        <item m="1" x="401"/>
        <item m="1" x="495"/>
        <item m="1" x="834"/>
        <item m="1" x="441"/>
        <item m="1" x="838"/>
        <item m="1" x="959"/>
        <item m="1" x="651"/>
        <item m="1" x="892"/>
        <item m="1" x="893"/>
        <item m="1" x="557"/>
        <item m="1" x="894"/>
        <item m="1" x="895"/>
        <item m="1" x="564"/>
        <item m="1" x="658"/>
        <item m="1" x="479"/>
        <item m="1" x="797"/>
        <item m="1" x="929"/>
        <item m="1" x="411"/>
        <item m="1" x="396"/>
        <item m="1" x="414"/>
        <item m="1" x="814"/>
        <item m="1" x="715"/>
        <item m="1" x="718"/>
        <item m="1" x="816"/>
        <item m="1" x="509"/>
        <item m="1" x="719"/>
        <item m="1" x="548"/>
        <item m="1" x="549"/>
        <item m="1" x="862"/>
        <item m="1" x="865"/>
        <item m="1" x="553"/>
        <item m="1" x="570"/>
        <item m="1" x="461"/>
        <item m="1" x="453"/>
        <item m="1" x="572"/>
        <item m="1" x="575"/>
        <item m="1" x="869"/>
        <item m="1" x="722"/>
        <item m="1" x="620"/>
        <item m="1" x="820"/>
        <item m="1" x="822"/>
        <item m="1" x="824"/>
        <item m="1" x="707"/>
        <item m="1" x="623"/>
        <item m="1" x="713"/>
        <item m="1" x="717"/>
        <item m="1" x="934"/>
        <item m="1" x="855"/>
        <item m="1" x="872"/>
        <item m="1" x="765"/>
        <item m="1" x="861"/>
        <item m="1" x="331"/>
        <item m="1" x="864"/>
        <item m="1" x="334"/>
        <item m="1" x="543"/>
        <item m="1" x="545"/>
        <item m="1" x="622"/>
        <item m="1" x="544"/>
        <item m="1" x="380"/>
        <item m="1" x="382"/>
        <item m="1" x="383"/>
        <item m="1" x="386"/>
        <item m="1" x="388"/>
        <item m="1" x="389"/>
        <item m="1" x="392"/>
        <item m="1" x="394"/>
        <item m="1" x="377"/>
        <item m="1" x="420"/>
        <item m="1" x="639"/>
        <item m="1" x="686"/>
        <item m="1" x="603"/>
        <item m="1" x="903"/>
        <item m="1" x="607"/>
        <item m="1" x="908"/>
        <item m="1" x="911"/>
        <item m="1" x="522"/>
        <item m="1" x="593"/>
        <item m="1" x="615"/>
        <item m="1" x="913"/>
        <item m="1" x="787"/>
        <item m="1" x="840"/>
        <item m="1" x="422"/>
        <item m="1" x="423"/>
        <item m="1" x="841"/>
        <item m="1" x="750"/>
        <item m="1" x="757"/>
        <item m="1" x="759"/>
        <item m="1" x="760"/>
        <item m="1" x="435"/>
        <item m="1" x="434"/>
        <item m="1" x="661"/>
        <item m="1" x="916"/>
        <item m="1" x="580"/>
        <item m="1" x="582"/>
        <item m="1" x="585"/>
        <item m="1" x="356"/>
        <item m="1" x="776"/>
        <item m="1" x="591"/>
        <item m="1" x="672"/>
        <item m="1" x="589"/>
        <item m="1" x="415"/>
        <item m="1" x="512"/>
        <item m="1" x="418"/>
        <item m="1" x="421"/>
        <item m="1" x="437"/>
        <item m="1" x="426"/>
        <item m="1" x="942"/>
        <item m="1" x="943"/>
        <item m="1" x="581"/>
        <item m="1" x="634"/>
        <item m="1" x="673"/>
        <item m="1" x="595"/>
        <item m="1" x="333"/>
        <item m="1" x="467"/>
        <item m="1" x="601"/>
        <item m="1" x="602"/>
        <item m="1" x="605"/>
        <item m="1" x="606"/>
        <item m="1" x="889"/>
        <item m="1" x="741"/>
        <item m="1" x="395"/>
        <item m="1" x="941"/>
        <item m="1" x="355"/>
        <item m="1" x="503"/>
        <item m="1" x="746"/>
        <item m="1" x="448"/>
        <item m="1" x="848"/>
        <item m="1" x="641"/>
        <item m="1" x="531"/>
        <item m="1" x="953"/>
        <item m="1" x="792"/>
        <item m="1" x="358"/>
        <item m="1" x="800"/>
        <item m="1" x="940"/>
        <item m="1" x="789"/>
        <item m="1" x="442"/>
        <item m="1" x="660"/>
        <item m="1" x="810"/>
        <item m="1" x="847"/>
        <item m="1" x="359"/>
        <item m="1" x="845"/>
        <item m="1" x="844"/>
        <item m="1" x="529"/>
        <item m="1" x="511"/>
        <item m="1" x="758"/>
        <item m="1" x="647"/>
        <item m="1" x="863"/>
        <item m="1" x="643"/>
        <item m="1" x="528"/>
        <item m="1" x="857"/>
        <item m="1" x="478"/>
        <item m="1" x="752"/>
        <item m="1" x="530"/>
        <item m="1" x="586"/>
        <item m="1" x="970"/>
        <item m="1" x="770"/>
        <item m="1" x="932"/>
        <item m="1" x="962"/>
        <item m="1" x="364"/>
        <item m="1" x="617"/>
        <item m="1" x="957"/>
        <item m="1" x="477"/>
        <item m="1" x="365"/>
        <item m="1" x="794"/>
        <item m="1" x="766"/>
        <item m="1" x="971"/>
        <item m="1" x="817"/>
        <item m="1" x="371"/>
        <item m="1" x="949"/>
        <item m="1" x="961"/>
        <item m="1" x="487"/>
        <item m="1" x="535"/>
        <item m="1" x="801"/>
        <item m="1" x="476"/>
        <item m="1" x="439"/>
        <item m="1" x="675"/>
        <item m="1" x="839"/>
        <item m="1" x="723"/>
        <item m="1" x="854"/>
        <item m="1" x="369"/>
        <item m="1" x="805"/>
        <item m="1" x="692"/>
        <item m="1" x="501"/>
        <item m="1" x="363"/>
        <item m="1" x="485"/>
        <item m="1" x="325"/>
        <item m="1" x="412"/>
        <item m="1" x="694"/>
        <item m="1" x="375"/>
        <item m="1" x="704"/>
        <item m="1" x="393"/>
        <item m="1" x="728"/>
        <item m="1" x="419"/>
        <item m="1" x="745"/>
        <item m="1" x="440"/>
        <item m="1" x="638"/>
        <item m="1" x="779"/>
        <item m="1" x="935"/>
        <item m="1" x="463"/>
        <item m="1" x="464"/>
        <item m="1" x="851"/>
        <item m="1" x="368"/>
        <item m="1" x="767"/>
        <item m="1" x="691"/>
        <item m="1" x="764"/>
        <item m="1" x="384"/>
        <item m="1" x="469"/>
        <item m="1" x="398"/>
        <item m="1" x="871"/>
        <item m="1" x="379"/>
        <item m="1" x="462"/>
        <item m="1" x="699"/>
        <item m="1" x="624"/>
        <item m="1" x="635"/>
        <item m="1" x="532"/>
        <item m="1" x="966"/>
        <item m="1" x="890"/>
        <item m="1" x="409"/>
        <item m="1" x="884"/>
        <item m="1" x="720"/>
        <item m="1" x="778"/>
        <item m="1" x="944"/>
        <item m="1" x="546"/>
        <item m="1" x="937"/>
        <item m="1" x="475"/>
        <item m="1" x="790"/>
        <item m="1" x="909"/>
        <item m="1" x="951"/>
        <item m="1" x="785"/>
        <item m="1" x="954"/>
        <item m="1" x="468"/>
        <item m="1" x="628"/>
        <item m="1" x="472"/>
        <item m="1" x="378"/>
        <item m="1" x="777"/>
        <item m="1" x="642"/>
        <item m="1" x="788"/>
        <item m="1" x="955"/>
        <item m="1" x="793"/>
        <item m="1" x="637"/>
        <item m="1" x="486"/>
        <item m="1" x="965"/>
        <item m="1" x="565"/>
        <item m="1" x="645"/>
        <item m="1" x="868"/>
        <item m="1" x="341"/>
        <item m="1" x="480"/>
        <item m="1" x="328"/>
        <item m="1" x="609"/>
        <item m="1" x="640"/>
        <item m="1" x="906"/>
        <item m="1" x="636"/>
        <item m="1" x="784"/>
        <item m="1" x="952"/>
        <item m="1" x="473"/>
        <item m="1" x="964"/>
        <item m="1" x="644"/>
        <item m="1" x="446"/>
        <item m="1" x="610"/>
        <item m="1" x="753"/>
        <item m="1" x="786"/>
        <item m="1" x="327"/>
        <item m="1" x="808"/>
        <item m="1" x="950"/>
        <item m="1" x="474"/>
        <item m="1" x="963"/>
        <item m="1" x="830"/>
        <item m="1" x="339"/>
        <item m="1" x="484"/>
        <item m="1" x="799"/>
        <item m="1" x="818"/>
        <item m="1" x="646"/>
        <item m="1" x="795"/>
        <item m="1" x="754"/>
        <item m="1" x="807"/>
        <item m="1" x="351"/>
        <item m="1" x="547"/>
        <item m="1" x="968"/>
        <item m="1" x="481"/>
        <item m="1" x="456"/>
        <item m="1" x="802"/>
        <item m="1" x="659"/>
        <item m="1" x="502"/>
        <item m="1" x="362"/>
        <item m="1" x="912"/>
        <item m="1" x="345"/>
        <item m="1" x="577"/>
        <item m="1" x="917"/>
        <item m="1" x="901"/>
        <item m="1" x="905"/>
        <item m="1" x="918"/>
        <item m="1" x="910"/>
        <item m="1" x="590"/>
        <item m="1" x="350"/>
        <item m="1" x="596"/>
        <item m="1" x="436"/>
        <item m="1" x="676"/>
        <item m="1" x="403"/>
        <item m="1" x="505"/>
        <item m="1" x="438"/>
        <item m="1" x="408"/>
        <item m="1" x="740"/>
        <item m="1" x="431"/>
        <item m="1" x="742"/>
        <item m="1" x="433"/>
        <item m="1" x="960"/>
        <item m="1" x="662"/>
        <item m="1" x="768"/>
        <item m="1" x="599"/>
        <item m="1" x="679"/>
        <item m="1" x="627"/>
        <item m="1" x="584"/>
        <item m="1" x="629"/>
        <item m="1" x="587"/>
        <item m="1" x="588"/>
        <item m="1" x="343"/>
        <item m="1" x="727"/>
        <item m="1" x="772"/>
        <item m="1" x="731"/>
        <item m="1" x="670"/>
        <item m="1" x="736"/>
        <item m="1" x="738"/>
        <item m="1" x="739"/>
        <item m="1" x="748"/>
        <item m="1" x="829"/>
        <item m="1" x="876"/>
        <item m="1" x="344"/>
        <item m="1" x="877"/>
        <item m="1" x="933"/>
        <item m="1" x="559"/>
        <item m="1" x="527"/>
        <item m="1" x="347"/>
        <item m="1" x="349"/>
        <item m="1" x="769"/>
        <item m="1" x="888"/>
        <item m="1" x="928"/>
        <item m="1" x="705"/>
        <item m="1" x="688"/>
        <item m="1" x="397"/>
        <item m="1" x="457"/>
        <item m="1" x="712"/>
        <item m="1" x="796"/>
        <item m="1" x="404"/>
        <item m="1" x="667"/>
        <item m="1" x="500"/>
        <item m="1" x="671"/>
        <item m="1" x="648"/>
        <item m="1" x="650"/>
        <item m="1" x="540"/>
        <item m="1" x="653"/>
        <item m="1" x="542"/>
        <item m="1" x="555"/>
        <item m="1" x="558"/>
        <item m="1" x="562"/>
        <item m="1" x="870"/>
        <item m="1" x="827"/>
        <item m="1" x="762"/>
        <item m="1" x="763"/>
        <item m="1" x="657"/>
        <item m="1" x="613"/>
        <item m="1" x="614"/>
        <item m="1" x="357"/>
        <item m="1" x="710"/>
        <item m="1" x="815"/>
        <item m="1" x="716"/>
        <item m="1" x="825"/>
        <item m="1" x="856"/>
        <item m="1" x="967"/>
        <item m="1" x="859"/>
        <item m="1" x="926"/>
        <item m="1" x="539"/>
        <item m="1" x="875"/>
        <item m="1" x="866"/>
        <item m="1" x="496"/>
        <item m="1" x="449"/>
        <item m="1" x="881"/>
        <item m="1" x="373"/>
        <item m="1" x="445"/>
        <item m="1" x="447"/>
        <item m="1" x="695"/>
        <item m="1" x="803"/>
        <item m="1" x="656"/>
        <item m="1" x="450"/>
        <item m="1" x="326"/>
        <item m="1" x="497"/>
        <item m="1" x="399"/>
        <item m="1" x="898"/>
        <item m="1" x="687"/>
        <item m="1" x="904"/>
        <item m="1" x="520"/>
        <item m="1" x="608"/>
        <item m="1" x="682"/>
        <item m="1" x="852"/>
        <item m="1" x="471"/>
        <item m="1" x="616"/>
        <item m="1" x="689"/>
        <item m="1" x="755"/>
        <item m="1" x="756"/>
        <item m="1" x="831"/>
        <item m="1" x="631"/>
        <item m="1" x="428"/>
        <item m="1" x="430"/>
        <item m="1" x="432"/>
        <item m="1" x="837"/>
        <item m="1" x="842"/>
        <item m="1" x="370"/>
        <item m="1" x="938"/>
        <item m="1" x="915"/>
        <item m="1" x="352"/>
        <item m="1" x="354"/>
        <item m="1" x="775"/>
        <item m="1" x="346"/>
        <item m="1" x="919"/>
        <item m="1" x="921"/>
        <item m="1" x="592"/>
        <item m="1" x="594"/>
        <item m="1" x="729"/>
        <item m="1" x="730"/>
        <item m="1" x="402"/>
        <item m="1" x="466"/>
        <item m="1" x="737"/>
        <item m="1" x="681"/>
        <item m="1" x="427"/>
        <item m="1" x="429"/>
        <item m="1" x="519"/>
        <item m="1" x="556"/>
        <item m="1" x="625"/>
        <item m="1" x="878"/>
        <item m="1" x="597"/>
        <item m="1" x="598"/>
        <item m="1" x="846"/>
        <item m="1" x="833"/>
        <item m="1" x="583"/>
        <item m="1" x="684"/>
        <item m="1" x="668"/>
        <item m="1" x="630"/>
        <item m="1" x="360"/>
        <item m="1" x="725"/>
        <item m="1" x="489"/>
        <item m="1" x="821"/>
        <item m="1" x="733"/>
        <item m="1" x="744"/>
        <item m="1" x="361"/>
        <item m="1" x="835"/>
        <item m="1" x="774"/>
        <item m="1" x="828"/>
        <item m="1" x="340"/>
        <item m="1" x="551"/>
        <item m="1" x="554"/>
        <item m="1" x="526"/>
        <item m="1" x="506"/>
        <item m="1" x="561"/>
        <item m="1" x="563"/>
        <item m="1" x="348"/>
        <item m="1" x="899"/>
        <item m="1" x="902"/>
        <item m="1" x="454"/>
        <item m="1" x="455"/>
        <item m="1" x="663"/>
        <item m="1" x="504"/>
        <item m="1" x="690"/>
        <item m="1" x="400"/>
        <item m="1" x="931"/>
        <item m="1" x="813"/>
        <item m="1" x="406"/>
        <item m="1" x="669"/>
        <item m="1" x="566"/>
        <item m="1" x="494"/>
        <item m="1" x="819"/>
        <item m="1" x="621"/>
        <item m="1" x="569"/>
        <item m="1" x="664"/>
        <item m="1" x="843"/>
        <item m="1" x="560"/>
        <item m="1" x="573"/>
        <item m="1" x="826"/>
        <item m="1" x="654"/>
        <item m="1" x="702"/>
        <item m="1" x="329"/>
        <item m="1" x="703"/>
        <item m="1" x="332"/>
        <item m="1" x="708"/>
        <item m="1" x="709"/>
        <item m="1" x="700"/>
        <item m="1" x="714"/>
        <item m="1" x="732"/>
        <item m="1" x="537"/>
        <item m="1" x="523"/>
        <item m="1" x="353"/>
        <item m="1" x="946"/>
        <item m="1" x="923"/>
        <item m="1" x="925"/>
        <item m="1" x="655"/>
        <item m="1" x="930"/>
        <item m="1" x="948"/>
        <item m="1" x="612"/>
        <item m="1" x="425"/>
        <item m="1" x="747"/>
        <item m="1" x="524"/>
        <item m="1" x="751"/>
        <item m="1" x="451"/>
        <item m="1" x="444"/>
        <item m="1" x="517"/>
        <item m="1" x="525"/>
        <item m="1" x="452"/>
        <item m="1" x="521"/>
        <item m="1" x="611"/>
        <item m="1" x="9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axis="axisRow" compact="0" outline="0" subtotalTop="0" showAll="0" includeNewItemsInFilter="1" defaultSubtotal="0">
      <items count="5">
        <item x="2"/>
        <item x="1"/>
        <item x="4"/>
        <item x="3"/>
        <item x="0"/>
      </items>
    </pivotField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outline="0" subtotalTop="0" showAll="0" includeNewItemsInFilter="1" defaultSubtotal="0">
      <items count="12">
        <item x="0"/>
        <item x="3"/>
        <item x="9"/>
        <item x="10"/>
        <item x="8"/>
        <item x="6"/>
        <item x="7"/>
        <item x="1"/>
        <item x="5"/>
        <item x="4"/>
        <item x="2"/>
        <item x="11"/>
      </items>
    </pivotField>
    <pivotField axis="axisRow" compact="0" outline="0" subtotalTop="0" showAll="0" includeNewItemsInFilter="1" defaultSubtotal="0">
      <items count="118">
        <item x="103"/>
        <item x="107"/>
        <item x="24"/>
        <item x="79"/>
        <item x="113"/>
        <item x="71"/>
        <item x="5"/>
        <item x="106"/>
        <item x="89"/>
        <item x="115"/>
        <item x="72"/>
        <item x="4"/>
        <item x="114"/>
        <item x="49"/>
        <item x="105"/>
        <item x="57"/>
        <item x="8"/>
        <item x="0"/>
        <item x="68"/>
        <item x="109"/>
        <item x="52"/>
        <item x="82"/>
        <item x="86"/>
        <item x="50"/>
        <item x="83"/>
        <item x="6"/>
        <item x="36"/>
        <item x="97"/>
        <item x="108"/>
        <item x="98"/>
        <item x="63"/>
        <item x="100"/>
        <item x="99"/>
        <item x="16"/>
        <item x="88"/>
        <item x="58"/>
        <item x="55"/>
        <item x="25"/>
        <item x="96"/>
        <item x="85"/>
        <item x="37"/>
        <item x="28"/>
        <item x="95"/>
        <item x="80"/>
        <item x="93"/>
        <item x="66"/>
        <item x="87"/>
        <item x="45"/>
        <item x="77"/>
        <item x="90"/>
        <item x="31"/>
        <item x="111"/>
        <item x="91"/>
        <item x="11"/>
        <item x="23"/>
        <item x="116"/>
        <item x="40"/>
        <item x="13"/>
        <item x="94"/>
        <item x="43"/>
        <item x="73"/>
        <item x="39"/>
        <item x="104"/>
        <item x="78"/>
        <item x="53"/>
        <item x="42"/>
        <item x="34"/>
        <item x="51"/>
        <item x="27"/>
        <item x="81"/>
        <item x="75"/>
        <item x="84"/>
        <item x="35"/>
        <item x="70"/>
        <item x="62"/>
        <item x="2"/>
        <item x="67"/>
        <item x="26"/>
        <item x="74"/>
        <item x="18"/>
        <item x="14"/>
        <item x="65"/>
        <item x="92"/>
        <item x="101"/>
        <item x="61"/>
        <item x="76"/>
        <item x="3"/>
        <item x="19"/>
        <item x="110"/>
        <item x="41"/>
        <item x="44"/>
        <item x="32"/>
        <item x="17"/>
        <item x="15"/>
        <item x="12"/>
        <item x="38"/>
        <item x="47"/>
        <item x="7"/>
        <item x="22"/>
        <item x="29"/>
        <item x="56"/>
        <item x="112"/>
        <item x="33"/>
        <item x="64"/>
        <item x="69"/>
        <item x="54"/>
        <item x="102"/>
        <item x="59"/>
        <item x="21"/>
        <item x="48"/>
        <item x="46"/>
        <item x="10"/>
        <item x="30"/>
        <item x="60"/>
        <item x="20"/>
        <item x="9"/>
        <item x="1"/>
        <item x="117"/>
      </items>
    </pivotField>
    <pivotField axis="axisRow" compact="0" outline="0" subtotalTop="0" showAll="0" includeNewItemsInFilter="1" defaultSubtotal="0">
      <items count="269">
        <item x="225"/>
        <item x="247"/>
        <item x="27"/>
        <item x="185"/>
        <item x="262"/>
        <item x="230"/>
        <item x="5"/>
        <item x="240"/>
        <item x="194"/>
        <item x="264"/>
        <item x="253"/>
        <item x="4"/>
        <item x="263"/>
        <item x="255"/>
        <item x="231"/>
        <item x="8"/>
        <item x="0"/>
        <item x="261"/>
        <item x="256"/>
        <item x="64"/>
        <item x="234"/>
        <item x="155"/>
        <item x="251"/>
        <item x="6"/>
        <item x="228"/>
        <item x="239"/>
        <item x="250"/>
        <item x="252"/>
        <item x="248"/>
        <item x="215"/>
        <item x="19"/>
        <item x="163"/>
        <item x="76"/>
        <item x="246"/>
        <item x="28"/>
        <item x="232"/>
        <item x="245"/>
        <item x="238"/>
        <item x="31"/>
        <item x="208"/>
        <item x="237"/>
        <item x="249"/>
        <item x="241"/>
        <item x="158"/>
        <item x="236"/>
        <item x="184"/>
        <item x="165"/>
        <item x="257"/>
        <item x="259"/>
        <item x="180"/>
        <item x="235"/>
        <item x="146"/>
        <item x="266"/>
        <item x="196"/>
        <item x="150"/>
        <item x="201"/>
        <item x="132"/>
        <item x="126"/>
        <item x="227"/>
        <item x="125"/>
        <item x="254"/>
        <item x="214"/>
        <item x="216"/>
        <item x="63"/>
        <item x="30"/>
        <item x="110"/>
        <item x="145"/>
        <item x="104"/>
        <item x="141"/>
        <item x="138"/>
        <item x="96"/>
        <item x="29"/>
        <item x="70"/>
        <item x="93"/>
        <item x="89"/>
        <item x="181"/>
        <item x="220"/>
        <item x="82"/>
        <item x="114"/>
        <item x="102"/>
        <item x="213"/>
        <item x="258"/>
        <item x="97"/>
        <item x="243"/>
        <item x="69"/>
        <item x="179"/>
        <item x="77"/>
        <item x="224"/>
        <item x="67"/>
        <item x="59"/>
        <item x="32"/>
        <item x="73"/>
        <item x="260"/>
        <item x="36"/>
        <item x="88"/>
        <item x="101"/>
        <item x="66"/>
        <item x="222"/>
        <item x="60"/>
        <item x="58"/>
        <item x="33"/>
        <item x="81"/>
        <item x="23"/>
        <item x="10"/>
        <item x="1"/>
        <item x="218"/>
        <item x="244"/>
        <item x="242"/>
        <item x="212"/>
        <item x="198"/>
        <item x="209"/>
        <item x="229"/>
        <item x="9"/>
        <item x="182"/>
        <item x="170"/>
        <item x="217"/>
        <item x="200"/>
        <item x="190"/>
        <item x="205"/>
        <item x="162"/>
        <item x="223"/>
        <item x="189"/>
        <item x="221"/>
        <item x="186"/>
        <item x="157"/>
        <item x="195"/>
        <item x="192"/>
        <item x="191"/>
        <item x="178"/>
        <item x="168"/>
        <item x="188"/>
        <item x="210"/>
        <item x="193"/>
        <item x="219"/>
        <item x="176"/>
        <item x="202"/>
        <item x="161"/>
        <item x="149"/>
        <item x="169"/>
        <item x="173"/>
        <item x="144"/>
        <item x="199"/>
        <item x="174"/>
        <item x="175"/>
        <item x="153"/>
        <item x="160"/>
        <item x="171"/>
        <item x="167"/>
        <item x="203"/>
        <item x="211"/>
        <item x="206"/>
        <item x="136"/>
        <item x="133"/>
        <item x="183"/>
        <item x="164"/>
        <item x="131"/>
        <item x="152"/>
        <item x="226"/>
        <item x="197"/>
        <item x="94"/>
        <item x="137"/>
        <item x="151"/>
        <item x="187"/>
        <item x="156"/>
        <item x="121"/>
        <item x="204"/>
        <item x="177"/>
        <item x="142"/>
        <item x="148"/>
        <item x="139"/>
        <item x="90"/>
        <item x="134"/>
        <item x="130"/>
        <item x="147"/>
        <item x="79"/>
        <item x="140"/>
        <item x="143"/>
        <item x="207"/>
        <item x="123"/>
        <item x="154"/>
        <item x="129"/>
        <item x="122"/>
        <item x="112"/>
        <item x="117"/>
        <item x="119"/>
        <item x="172"/>
        <item x="166"/>
        <item x="120"/>
        <item x="159"/>
        <item x="92"/>
        <item x="127"/>
        <item x="115"/>
        <item x="100"/>
        <item x="128"/>
        <item x="116"/>
        <item x="2"/>
        <item x="124"/>
        <item x="111"/>
        <item x="135"/>
        <item x="87"/>
        <item x="109"/>
        <item x="84"/>
        <item x="107"/>
        <item x="91"/>
        <item x="108"/>
        <item x="86"/>
        <item x="56"/>
        <item x="83"/>
        <item x="57"/>
        <item x="43"/>
        <item x="78"/>
        <item x="95"/>
        <item x="118"/>
        <item x="13"/>
        <item x="113"/>
        <item x="103"/>
        <item x="65"/>
        <item x="51"/>
        <item x="38"/>
        <item x="85"/>
        <item x="72"/>
        <item x="105"/>
        <item x="106"/>
        <item x="80"/>
        <item x="61"/>
        <item x="75"/>
        <item x="68"/>
        <item x="53"/>
        <item x="20"/>
        <item x="49"/>
        <item x="62"/>
        <item x="40"/>
        <item x="265"/>
        <item x="71"/>
        <item x="44"/>
        <item x="41"/>
        <item x="99"/>
        <item x="55"/>
        <item x="46"/>
        <item x="34"/>
        <item x="37"/>
        <item x="26"/>
        <item x="48"/>
        <item x="16"/>
        <item x="52"/>
        <item x="45"/>
        <item x="74"/>
        <item x="98"/>
        <item x="42"/>
        <item x="54"/>
        <item x="39"/>
        <item x="47"/>
        <item x="21"/>
        <item x="17"/>
        <item x="3"/>
        <item x="22"/>
        <item x="50"/>
        <item x="35"/>
        <item x="18"/>
        <item x="15"/>
        <item x="7"/>
        <item x="25"/>
        <item x="24"/>
        <item x="11"/>
        <item x="14"/>
        <item x="12"/>
        <item x="267"/>
        <item x="268"/>
        <item x="233"/>
      </items>
    </pivotField>
    <pivotField axis="axisRow" compact="0" outline="0" subtotalTop="0" showAll="0" includeNewItemsInFilter="1" defaultSubtotal="0">
      <items count="17">
        <item x="3"/>
        <item x="15"/>
        <item x="10"/>
        <item x="5"/>
        <item x="9"/>
        <item x="12"/>
        <item x="13"/>
        <item x="14"/>
        <item x="0"/>
        <item x="11"/>
        <item x="2"/>
        <item x="7"/>
        <item x="4"/>
        <item x="6"/>
        <item x="8"/>
        <item x="1"/>
        <item x="16"/>
      </items>
    </pivotField>
    <pivotField dataField="1"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7">
    <field x="2"/>
    <field x="27"/>
    <field x="6"/>
    <field x="35"/>
    <field x="36"/>
    <field x="37"/>
    <field x="38"/>
  </rowFields>
  <rowItems count="25">
    <i>
      <x v="78"/>
      <x v="3"/>
      <x v="1"/>
      <x v="10"/>
      <x v="93"/>
      <x v="258"/>
      <x v="12"/>
    </i>
    <i>
      <x v="31"/>
      <x/>
      <x v="1"/>
      <x v="5"/>
      <x v="79"/>
      <x v="169"/>
      <x v="12"/>
    </i>
    <i>
      <x v="49"/>
      <x/>
      <x v="2"/>
      <x v="5"/>
      <x v="75"/>
      <x v="168"/>
      <x v="10"/>
    </i>
    <i>
      <x v="127"/>
      <x/>
      <x/>
      <x v="5"/>
      <x v="41"/>
      <x v="157"/>
      <x v="4"/>
    </i>
    <i>
      <x v="57"/>
      <x/>
      <x/>
      <x v="4"/>
      <x v="54"/>
      <x v="136"/>
      <x v="8"/>
    </i>
    <i>
      <x v="120"/>
      <x/>
      <x/>
      <x v="4"/>
      <x v="27"/>
      <x v="131"/>
      <x v="10"/>
    </i>
    <i>
      <x v="83"/>
      <x/>
      <x/>
      <x v="3"/>
      <x v="75"/>
      <x v="127"/>
      <x v="8"/>
    </i>
    <i>
      <x/>
      <x v="1"/>
      <x v="1"/>
      <x/>
      <x v="116"/>
      <x v="104"/>
      <x v="15"/>
    </i>
    <i>
      <x v="61"/>
      <x/>
      <x v="1"/>
      <x v="2"/>
      <x v="54"/>
      <x v="112"/>
      <x v="8"/>
    </i>
    <i>
      <x v="542"/>
      <x/>
      <x v="1"/>
      <x/>
      <x v="95"/>
      <x v="88"/>
      <x v="15"/>
    </i>
    <i>
      <x v="559"/>
      <x/>
      <x v="1"/>
      <x/>
      <x v="81"/>
      <x v="74"/>
      <x v="11"/>
    </i>
    <i>
      <x v="29"/>
      <x v="1"/>
      <x v="1"/>
      <x/>
      <x v="85"/>
      <x v="78"/>
      <x v="9"/>
    </i>
    <i>
      <x v="54"/>
      <x/>
      <x/>
      <x/>
      <x v="60"/>
      <x v="56"/>
      <x v="11"/>
    </i>
    <i>
      <x v="58"/>
      <x/>
      <x v="2"/>
      <x/>
      <x v="54"/>
      <x v="51"/>
      <x v="11"/>
    </i>
    <i>
      <x v="182"/>
      <x v="1"/>
      <x v="1"/>
      <x/>
      <x v="61"/>
      <x v="57"/>
      <x v="10"/>
    </i>
    <i>
      <x v="82"/>
      <x/>
      <x/>
      <x/>
      <x v="48"/>
      <x v="45"/>
      <x v="11"/>
    </i>
    <i>
      <x v="102"/>
      <x/>
      <x v="1"/>
      <x/>
      <x v="32"/>
      <x v="29"/>
      <x v="11"/>
    </i>
    <i>
      <x v="103"/>
      <x/>
      <x v="1"/>
      <x/>
      <x v="66"/>
      <x v="62"/>
      <x v="8"/>
    </i>
    <i>
      <x v="142"/>
      <x v="1"/>
      <x v="1"/>
      <x/>
      <x v="53"/>
      <x v="50"/>
      <x v="7"/>
    </i>
    <i>
      <x v="149"/>
      <x v="1"/>
      <x v="1"/>
      <x/>
      <x v="48"/>
      <x v="45"/>
      <x v="8"/>
    </i>
    <i>
      <x v="155"/>
      <x/>
      <x/>
      <x/>
      <x v="40"/>
      <x v="37"/>
      <x v="8"/>
    </i>
    <i>
      <x v="166"/>
      <x v="1"/>
      <x v="1"/>
      <x/>
      <x v="38"/>
      <x v="35"/>
      <x v="8"/>
    </i>
    <i>
      <x v="190"/>
      <x/>
      <x v="1"/>
      <x/>
      <x v="36"/>
      <x v="33"/>
      <x v="8"/>
    </i>
    <i>
      <x v="196"/>
      <x v="1"/>
      <x/>
      <x/>
      <x v="34"/>
      <x v="31"/>
      <x v="8"/>
    </i>
    <i>
      <x v="139"/>
      <x/>
      <x/>
      <x/>
      <x v="21"/>
      <x v="20"/>
      <x v="8"/>
    </i>
  </rowItems>
  <colItems count="1">
    <i/>
  </colItems>
  <pageFields count="3">
    <pageField fld="3" hier="0"/>
    <pageField fld="4" hier="0"/>
    <pageField fld="5" hier="0"/>
  </pageFields>
  <dataFields count="1">
    <dataField name="Сумма баллов (1+2+3) " fld="39" baseField="0" baseItem="0" numFmtId="164"/>
  </dataFields>
  <formats count="28">
    <format dxfId="1458">
      <pivotArea outline="0" fieldPosition="0"/>
    </format>
    <format dxfId="1457">
      <pivotArea field="27" type="button" dataOnly="0" labelOnly="1" outline="0" axis="axisRow" fieldPosition="1"/>
    </format>
    <format dxfId="1456">
      <pivotArea field="27" type="button" dataOnly="0" labelOnly="1" outline="0" axis="axisRow" fieldPosition="1"/>
    </format>
    <format dxfId="1455">
      <pivotArea outline="0" fieldPosition="0"/>
    </format>
    <format dxfId="1454">
      <pivotArea outline="0" fieldPosition="0"/>
    </format>
    <format dxfId="1453">
      <pivotArea field="7" type="button" dataOnly="0" labelOnly="1" outline="0"/>
    </format>
    <format dxfId="1452">
      <pivotArea field="7" type="button" dataOnly="0" labelOnly="1" outline="0"/>
    </format>
    <format dxfId="1451">
      <pivotArea field="7" type="button" dataOnly="0" labelOnly="1" outline="0"/>
    </format>
    <format dxfId="1450">
      <pivotArea field="7" type="button" dataOnly="0" labelOnly="1" outline="0"/>
    </format>
    <format dxfId="1449">
      <pivotArea field="27" type="button" dataOnly="0" labelOnly="1" outline="0" axis="axisRow" fieldPosition="1"/>
    </format>
    <format dxfId="1448">
      <pivotArea field="6" type="button" dataOnly="0" labelOnly="1" outline="0" axis="axisRow" fieldPosition="2"/>
    </format>
    <format dxfId="1447">
      <pivotArea dataOnly="0" labelOnly="1" outline="0" fieldPosition="0">
        <references count="1">
          <reference field="3" count="0"/>
        </references>
      </pivotArea>
    </format>
    <format dxfId="1446">
      <pivotArea dataOnly="0" labelOnly="1" outline="0" fieldPosition="0">
        <references count="1">
          <reference field="4" count="0"/>
        </references>
      </pivotArea>
    </format>
    <format dxfId="1445">
      <pivotArea dataOnly="0" labelOnly="1" outline="0" fieldPosition="0">
        <references count="1">
          <reference field="5" count="0"/>
        </references>
      </pivotArea>
    </format>
    <format dxfId="1444">
      <pivotArea field="27" type="button" dataOnly="0" labelOnly="1" outline="0" axis="axisRow" fieldPosition="1"/>
    </format>
    <format dxfId="1443">
      <pivotArea dataOnly="0" labelOnly="1" outline="0" fieldPosition="0">
        <references count="1">
          <reference field="3" count="0"/>
        </references>
      </pivotArea>
    </format>
    <format dxfId="1442">
      <pivotArea dataOnly="0" labelOnly="1" outline="0" fieldPosition="0">
        <references count="1">
          <reference field="4" count="0"/>
        </references>
      </pivotArea>
    </format>
    <format dxfId="1441">
      <pivotArea dataOnly="0" labelOnly="1" outline="0" fieldPosition="0">
        <references count="1">
          <reference field="5" count="0"/>
        </references>
      </pivotArea>
    </format>
    <format dxfId="1440">
      <pivotArea field="27" type="button" dataOnly="0" labelOnly="1" outline="0" axis="axisRow" fieldPosition="1"/>
    </format>
    <format dxfId="1439">
      <pivotArea type="all" dataOnly="0" outline="0" fieldPosition="0"/>
    </format>
    <format dxfId="1438">
      <pivotArea type="all" dataOnly="0" outline="0" fieldPosition="0"/>
    </format>
    <format dxfId="1437">
      <pivotArea type="all" dataOnly="0" outline="0" fieldPosition="0"/>
    </format>
    <format dxfId="1436">
      <pivotArea type="all" dataOnly="0" outline="0" fieldPosition="0"/>
    </format>
    <format dxfId="1435">
      <pivotArea type="all" dataOnly="0" outline="0" fieldPosition="0"/>
    </format>
    <format dxfId="1434">
      <pivotArea outline="0" collapsedLevelsAreSubtotals="1" fieldPosition="0"/>
    </format>
    <format dxfId="1433">
      <pivotArea outline="0" collapsedLevelsAreSubtotals="1" fieldPosition="0"/>
    </format>
    <format dxfId="1432">
      <pivotArea dataOnly="0" labelOnly="1" outline="0" axis="axisValues" fieldPosition="0"/>
    </format>
    <format dxfId="1431">
      <pivotArea outline="0" collapsedLevelsAreSubtotals="1" fieldPosition="0"/>
    </format>
  </formats>
  <pivotTableStyleInfo name="PivotStyleLight22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СводнаяТаблица4" cacheId="0" applyNumberFormats="0" applyBorderFormats="0" applyFontFormats="0" applyPatternFormats="0" applyAlignmentFormats="0" applyWidthHeightFormats="1" dataCaption="Данные" updatedVersion="5" minRefreshableVersion="3" showDrill="0" showMemberPropertyTips="0" rowGrandTotals="0" colGrandTotals="0" itemPrintTitles="1" createdVersion="5" indent="0" compact="0" compactData="0">
  <location ref="A11:H43" firstHeaderRow="1" firstDataRow="1" firstDataCol="7" rowPageCount="3" colPageCount="1"/>
  <pivotFields count="45"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outline="0" showAll="0" sortType="descending" defaultSubtotal="0">
      <items count="588">
        <item x="0"/>
        <item x="9"/>
        <item x="99"/>
        <item x="100"/>
        <item x="101"/>
        <item x="102"/>
        <item x="103"/>
        <item x="104"/>
        <item x="105"/>
        <item x="106"/>
        <item x="107"/>
        <item x="108"/>
        <item x="10"/>
        <item x="109"/>
        <item x="110"/>
        <item x="111"/>
        <item x="112"/>
        <item x="113"/>
        <item x="114"/>
        <item x="115"/>
        <item x="116"/>
        <item x="117"/>
        <item x="118"/>
        <item x="11"/>
        <item x="119"/>
        <item x="120"/>
        <item x="121"/>
        <item x="122"/>
        <item x="123"/>
        <item x="124"/>
        <item x="125"/>
        <item x="126"/>
        <item x="127"/>
        <item x="128"/>
        <item x="12"/>
        <item x="129"/>
        <item x="130"/>
        <item x="131"/>
        <item x="132"/>
        <item x="133"/>
        <item x="134"/>
        <item x="135"/>
        <item x="136"/>
        <item x="137"/>
        <item x="138"/>
        <item x="13"/>
        <item x="139"/>
        <item x="140"/>
        <item x="141"/>
        <item x="142"/>
        <item x="143"/>
        <item x="144"/>
        <item x="145"/>
        <item x="146"/>
        <item x="147"/>
        <item x="148"/>
        <item x="14"/>
        <item x="149"/>
        <item x="150"/>
        <item x="151"/>
        <item x="152"/>
        <item x="153"/>
        <item x="154"/>
        <item x="155"/>
        <item x="156"/>
        <item x="157"/>
        <item x="158"/>
        <item x="15"/>
        <item x="159"/>
        <item x="160"/>
        <item x="161"/>
        <item x="162"/>
        <item x="163"/>
        <item x="164"/>
        <item x="165"/>
        <item x="166"/>
        <item x="167"/>
        <item x="168"/>
        <item x="16"/>
        <item x="169"/>
        <item x="170"/>
        <item x="171"/>
        <item x="172"/>
        <item x="173"/>
        <item x="174"/>
        <item x="175"/>
        <item x="176"/>
        <item x="177"/>
        <item x="178"/>
        <item x="17"/>
        <item x="179"/>
        <item x="180"/>
        <item x="181"/>
        <item x="182"/>
        <item x="183"/>
        <item x="184"/>
        <item x="185"/>
        <item x="186"/>
        <item x="187"/>
        <item x="188"/>
        <item x="18"/>
        <item x="189"/>
        <item x="190"/>
        <item x="191"/>
        <item x="192"/>
        <item x="193"/>
        <item x="194"/>
        <item x="195"/>
        <item x="196"/>
        <item x="197"/>
        <item x="198"/>
        <item x="1"/>
        <item x="19"/>
        <item x="199"/>
        <item x="200"/>
        <item x="201"/>
        <item x="202"/>
        <item x="203"/>
        <item x="204"/>
        <item x="205"/>
        <item x="206"/>
        <item x="207"/>
        <item x="208"/>
        <item x="20"/>
        <item x="209"/>
        <item x="210"/>
        <item x="211"/>
        <item x="212"/>
        <item x="213"/>
        <item x="214"/>
        <item x="215"/>
        <item x="216"/>
        <item x="217"/>
        <item x="218"/>
        <item x="21"/>
        <item x="219"/>
        <item x="220"/>
        <item x="221"/>
        <item x="222"/>
        <item x="223"/>
        <item x="224"/>
        <item x="225"/>
        <item x="226"/>
        <item x="227"/>
        <item x="228"/>
        <item x="22"/>
        <item x="229"/>
        <item x="230"/>
        <item x="231"/>
        <item x="232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m="1" x="419"/>
        <item m="1" x="409"/>
        <item m="1" x="398"/>
        <item m="1" x="392"/>
        <item m="1" x="386"/>
        <item m="1" x="382"/>
        <item m="1" x="379"/>
        <item m="1" x="376"/>
        <item x="32"/>
        <item m="1" x="470"/>
        <item m="1" x="456"/>
        <item m="1" x="441"/>
        <item m="1" x="429"/>
        <item m="1" x="416"/>
        <item m="1" x="406"/>
        <item m="1" x="390"/>
        <item m="1" x="385"/>
        <item m="1" x="381"/>
        <item x="33"/>
        <item m="1" x="499"/>
        <item m="1" x="484"/>
        <item m="1" x="467"/>
        <item m="1" x="453"/>
        <item m="1" x="438"/>
        <item m="1" x="426"/>
        <item m="1" x="414"/>
        <item m="1" x="404"/>
        <item m="1" x="396"/>
        <item m="1" x="389"/>
        <item m="1" x="377"/>
        <item m="1" x="529"/>
        <item m="1" x="514"/>
        <item m="1" x="496"/>
        <item m="1" x="481"/>
        <item m="1" x="464"/>
        <item m="1" x="450"/>
        <item m="1" x="436"/>
        <item m="1" x="424"/>
        <item m="1" x="413"/>
        <item m="1" x="403"/>
        <item x="35"/>
        <item m="1" x="557"/>
        <item m="1" x="543"/>
        <item m="1" x="526"/>
        <item m="1" x="511"/>
        <item m="1" x="493"/>
        <item m="1" x="478"/>
        <item m="1" x="462"/>
        <item m="1" x="448"/>
        <item m="1" x="435"/>
        <item m="1" x="423"/>
        <item x="36"/>
        <item m="1" x="583"/>
        <item m="1" x="570"/>
        <item m="1" x="554"/>
        <item m="1" x="540"/>
        <item m="1" x="523"/>
        <item m="1" x="508"/>
        <item m="1" x="491"/>
        <item m="1" x="476"/>
        <item m="1" x="461"/>
        <item m="1" x="447"/>
        <item x="37"/>
        <item m="1" x="338"/>
        <item m="1" x="327"/>
        <item m="1" x="580"/>
        <item m="1" x="567"/>
        <item m="1" x="551"/>
        <item m="1" x="537"/>
        <item m="1" x="521"/>
        <item m="1" x="506"/>
        <item m="1" x="490"/>
        <item m="1" x="475"/>
        <item x="38"/>
        <item m="1" x="352"/>
        <item m="1" x="345"/>
        <item m="1" x="335"/>
        <item m="1" x="324"/>
        <item m="1" x="577"/>
        <item m="1" x="564"/>
        <item m="1" x="549"/>
        <item m="1" x="535"/>
        <item m="1" x="520"/>
        <item m="1" x="505"/>
        <item x="3"/>
        <item x="39"/>
        <item m="1" x="446"/>
        <item m="1" x="434"/>
        <item m="1" x="422"/>
        <item m="1" x="412"/>
        <item m="1" x="402"/>
        <item m="1" x="395"/>
        <item m="1" x="388"/>
        <item m="1" x="384"/>
        <item m="1" x="380"/>
        <item m="1" x="378"/>
        <item x="40"/>
        <item m="1" x="473"/>
        <item m="1" x="459"/>
        <item m="1" x="444"/>
        <item m="1" x="432"/>
        <item m="1" x="420"/>
        <item m="1" x="410"/>
        <item m="1" x="399"/>
        <item m="1" x="393"/>
        <item m="1" x="387"/>
        <item m="1" x="383"/>
        <item m="1" x="375"/>
        <item m="1" x="502"/>
        <item m="1" x="487"/>
        <item m="1" x="471"/>
        <item m="1" x="457"/>
        <item m="1" x="442"/>
        <item m="1" x="430"/>
        <item m="1" x="417"/>
        <item m="1" x="407"/>
        <item m="1" x="397"/>
        <item m="1" x="391"/>
        <item x="42"/>
        <item m="1" x="532"/>
        <item m="1" x="517"/>
        <item m="1" x="500"/>
        <item m="1" x="485"/>
        <item m="1" x="468"/>
        <item m="1" x="454"/>
        <item m="1" x="439"/>
        <item m="1" x="427"/>
        <item m="1" x="415"/>
        <item m="1" x="405"/>
        <item x="43"/>
        <item m="1" x="560"/>
        <item m="1" x="546"/>
        <item m="1" x="530"/>
        <item m="1" x="515"/>
        <item m="1" x="497"/>
        <item m="1" x="482"/>
        <item m="1" x="465"/>
        <item m="1" x="451"/>
        <item m="1" x="437"/>
        <item m="1" x="425"/>
        <item x="44"/>
        <item m="1" x="586"/>
        <item m="1" x="573"/>
        <item m="1" x="558"/>
        <item m="1" x="544"/>
        <item m="1" x="527"/>
        <item m="1" x="512"/>
        <item m="1" x="494"/>
        <item m="1" x="479"/>
        <item m="1" x="463"/>
        <item m="1" x="449"/>
        <item x="45"/>
        <item m="1" x="341"/>
        <item m="1" x="331"/>
        <item m="1" x="584"/>
        <item m="1" x="571"/>
        <item m="1" x="555"/>
        <item m="1" x="541"/>
        <item m="1" x="524"/>
        <item m="1" x="509"/>
        <item m="1" x="492"/>
        <item m="1" x="477"/>
        <item x="46"/>
        <item m="1" x="355"/>
        <item m="1" x="348"/>
        <item m="1" x="339"/>
        <item m="1" x="328"/>
        <item m="1" x="581"/>
        <item m="1" x="568"/>
        <item m="1" x="552"/>
        <item m="1" x="538"/>
        <item m="1" x="522"/>
        <item m="1" x="507"/>
        <item x="47"/>
        <item m="1" x="363"/>
        <item m="1" x="359"/>
        <item m="1" x="353"/>
        <item m="1" x="346"/>
        <item m="1" x="336"/>
        <item m="1" x="325"/>
        <item m="1" x="578"/>
        <item m="1" x="565"/>
        <item m="1" x="550"/>
        <item m="1" x="536"/>
        <item x="48"/>
        <item m="1" x="369"/>
        <item m="1" x="366"/>
        <item m="1" x="362"/>
        <item m="1" x="358"/>
        <item m="1" x="351"/>
        <item m="1" x="344"/>
        <item m="1" x="334"/>
        <item m="1" x="323"/>
        <item m="1" x="576"/>
        <item m="1" x="563"/>
        <item x="4"/>
        <item x="49"/>
        <item m="1" x="504"/>
        <item m="1" x="489"/>
        <item m="1" x="474"/>
        <item m="1" x="460"/>
        <item m="1" x="445"/>
        <item m="1" x="433"/>
        <item m="1" x="421"/>
        <item m="1" x="411"/>
        <item m="1" x="400"/>
        <item m="1" x="394"/>
        <item x="50"/>
        <item m="1" x="534"/>
        <item m="1" x="519"/>
        <item m="1" x="503"/>
        <item m="1" x="488"/>
        <item m="1" x="472"/>
        <item m="1" x="458"/>
        <item m="1" x="443"/>
        <item m="1" x="431"/>
        <item m="1" x="418"/>
        <item m="1" x="408"/>
        <item x="51"/>
        <item m="1" x="562"/>
        <item m="1" x="548"/>
        <item m="1" x="533"/>
        <item m="1" x="518"/>
        <item m="1" x="501"/>
        <item m="1" x="486"/>
        <item m="1" x="469"/>
        <item m="1" x="455"/>
        <item m="1" x="440"/>
        <item m="1" x="428"/>
        <item x="52"/>
        <item m="1" x="322"/>
        <item m="1" x="575"/>
        <item m="1" x="561"/>
        <item m="1" x="547"/>
        <item m="1" x="531"/>
        <item m="1" x="516"/>
        <item m="1" x="498"/>
        <item m="1" x="483"/>
        <item m="1" x="466"/>
        <item m="1" x="452"/>
        <item x="53"/>
        <item m="1" x="343"/>
        <item m="1" x="333"/>
        <item m="1" x="587"/>
        <item m="1" x="574"/>
        <item m="1" x="559"/>
        <item m="1" x="545"/>
        <item m="1" x="528"/>
        <item m="1" x="513"/>
        <item m="1" x="495"/>
        <item m="1" x="480"/>
        <item x="54"/>
        <item m="1" x="357"/>
        <item m="1" x="350"/>
        <item m="1" x="342"/>
        <item m="1" x="332"/>
        <item m="1" x="585"/>
        <item m="1" x="572"/>
        <item m="1" x="556"/>
        <item m="1" x="542"/>
        <item m="1" x="525"/>
        <item m="1" x="510"/>
        <item x="55"/>
        <item m="1" x="365"/>
        <item m="1" x="361"/>
        <item m="1" x="356"/>
        <item m="1" x="349"/>
        <item m="1" x="340"/>
        <item m="1" x="329"/>
        <item m="1" x="582"/>
        <item m="1" x="569"/>
        <item m="1" x="553"/>
        <item m="1" x="539"/>
        <item x="56"/>
        <item m="1" x="371"/>
        <item m="1" x="368"/>
        <item m="1" x="364"/>
        <item m="1" x="360"/>
        <item m="1" x="354"/>
        <item m="1" x="347"/>
        <item m="1" x="337"/>
        <item m="1" x="326"/>
        <item m="1" x="579"/>
        <item m="1" x="566"/>
        <item x="57"/>
        <item m="1" x="374"/>
        <item m="1" x="372"/>
        <item m="1" x="370"/>
        <item m="1" x="367"/>
        <item x="58"/>
        <item x="5"/>
        <item x="59"/>
        <item x="60"/>
        <item x="61"/>
        <item x="62"/>
        <item x="63"/>
        <item x="64"/>
        <item x="65"/>
        <item x="66"/>
        <item x="67"/>
        <item x="68"/>
        <item x="6"/>
        <item x="69"/>
        <item x="70"/>
        <item x="71"/>
        <item x="72"/>
        <item x="73"/>
        <item x="74"/>
        <item x="75"/>
        <item x="76"/>
        <item x="77"/>
        <item x="78"/>
        <item x="7"/>
        <item x="79"/>
        <item x="80"/>
        <item x="81"/>
        <item x="82"/>
        <item x="83"/>
        <item x="84"/>
        <item x="85"/>
        <item x="86"/>
        <item x="87"/>
        <item x="88"/>
        <item x="8"/>
        <item x="89"/>
        <item x="90"/>
        <item x="91"/>
        <item x="92"/>
        <item x="93"/>
        <item x="94"/>
        <item x="95"/>
        <item x="96"/>
        <item x="97"/>
        <item x="98"/>
        <item m="1" x="373"/>
        <item m="1" x="401"/>
        <item m="1" x="330"/>
        <item x="321"/>
        <item x="34"/>
        <item x="4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ubtotalTop="0" multipleItemSelectionAllowed="1" showAll="0" includeNewItemsInFilter="1" defaultSubtotal="0">
      <items count="4">
        <item h="1" x="1"/>
        <item x="0"/>
        <item h="1" x="2"/>
        <item h="1" x="3"/>
      </items>
    </pivotField>
    <pivotField axis="axisPage" compact="0" outline="0" subtotalTop="0" multipleItemSelectionAllowed="1" showAll="0" includeNewItemsInFilter="1" defaultSubtotal="0">
      <items count="10">
        <item h="1" x="5"/>
        <item h="1" x="6"/>
        <item h="1" x="7"/>
        <item h="1" x="4"/>
        <item h="1" x="0"/>
        <item h="1" x="1"/>
        <item h="1" x="2"/>
        <item h="1" x="9"/>
        <item x="3"/>
        <item h="1" x="8"/>
      </items>
    </pivotField>
    <pivotField axis="axisPage" compact="0" outline="0" subtotalTop="0" multipleItemSelectionAllowed="1" showAll="0" includeNewItemsInFilter="1" defaultSubtotal="0">
      <items count="15">
        <item h="1" x="6"/>
        <item h="1" x="7"/>
        <item h="1" x="5"/>
        <item h="1" x="3"/>
        <item h="1" x="2"/>
        <item h="1" x="10"/>
        <item h="1" x="4"/>
        <item h="1" x="1"/>
        <item h="1" x="8"/>
        <item h="1" x="12"/>
        <item h="1" x="0"/>
        <item h="1" x="14"/>
        <item h="1" x="9"/>
        <item x="11"/>
        <item h="1" x="13"/>
      </items>
    </pivotField>
    <pivotField axis="axisRow" compact="0" outline="0" showAll="0" defaultSubtotal="0">
      <items count="5">
        <item x="0"/>
        <item x="1"/>
        <item x="2"/>
        <item x="4"/>
        <item x="3"/>
      </items>
    </pivotField>
    <pivotField compact="0" outline="0" subtotalTop="0" showAll="0" includeNewItemsInFilter="1" sortType="descending" defaultSubtotal="0">
      <items count="972">
        <item m="1" x="366"/>
        <item m="1" x="420"/>
        <item m="1" x="746"/>
        <item m="1" x="442"/>
        <item m="1" x="758"/>
        <item m="1" x="970"/>
        <item m="1" x="766"/>
        <item m="1" x="633"/>
        <item m="1" x="780"/>
        <item m="1" x="956"/>
        <item m="1" x="791"/>
        <item m="1" x="518"/>
        <item m="1" x="939"/>
        <item m="1" x="460"/>
        <item m="1" x="936"/>
        <item m="1" x="771"/>
        <item m="1" x="947"/>
        <item m="1" x="490"/>
        <item m="1" x="958"/>
        <item m="1" x="959"/>
        <item m="1" x="479"/>
        <item m="1" x="719"/>
        <item m="1" x="869"/>
        <item m="1" x="941"/>
        <item m="1" x="355"/>
        <item m="1" x="503"/>
        <item m="1" x="448"/>
        <item m="1" x="848"/>
        <item m="1" x="641"/>
        <item m="1" x="531"/>
        <item m="1" x="953"/>
        <item m="1" x="792"/>
        <item m="1" x="940"/>
        <item m="1" x="789"/>
        <item m="1" x="660"/>
        <item m="1" x="847"/>
        <item m="1" x="359"/>
        <item m="1" x="845"/>
        <item m="1" x="844"/>
        <item m="1" x="529"/>
        <item m="1" x="511"/>
        <item m="1" x="647"/>
        <item m="1" x="863"/>
        <item m="1" x="643"/>
        <item m="1" x="528"/>
        <item m="1" x="857"/>
        <item m="1" x="478"/>
        <item m="1" x="752"/>
        <item m="1" x="530"/>
        <item m="1" x="586"/>
        <item m="1" x="770"/>
        <item m="1" x="932"/>
        <item m="1" x="962"/>
        <item m="1" x="364"/>
        <item m="1" x="617"/>
        <item m="1" x="957"/>
        <item m="1" x="477"/>
        <item m="1" x="365"/>
        <item m="1" x="794"/>
        <item m="1" x="971"/>
        <item m="1" x="817"/>
        <item m="1" x="371"/>
        <item m="1" x="949"/>
        <item m="1" x="961"/>
        <item m="1" x="487"/>
        <item m="1" x="535"/>
        <item m="1" x="801"/>
        <item m="1" x="476"/>
        <item m="1" x="675"/>
        <item m="1" x="839"/>
        <item m="1" x="723"/>
        <item m="1" x="854"/>
        <item m="1" x="369"/>
        <item m="1" x="805"/>
        <item m="1" x="692"/>
        <item m="1" x="501"/>
        <item m="1" x="363"/>
        <item m="1" x="485"/>
        <item m="1" x="459"/>
        <item m="1" x="880"/>
        <item m="1" x="677"/>
        <item m="1" x="680"/>
        <item m="1" x="600"/>
        <item m="1" x="336"/>
        <item m="1" x="683"/>
        <item m="1" x="734"/>
        <item m="1" x="685"/>
        <item m="1" x="891"/>
        <item m="1" x="873"/>
        <item m="1" x="832"/>
        <item m="1" x="493"/>
        <item m="1" x="735"/>
        <item m="1" x="405"/>
        <item m="1" x="498"/>
        <item m="1" x="407"/>
        <item m="1" x="632"/>
        <item m="1" x="749"/>
        <item m="1" x="342"/>
        <item m="1" x="652"/>
        <item m="1" x="773"/>
        <item m="1" x="879"/>
        <item m="1" x="886"/>
        <item m="1" x="567"/>
        <item m="1" x="798"/>
        <item m="1" x="391"/>
        <item m="1" x="811"/>
        <item m="1" x="413"/>
        <item m="1" x="711"/>
        <item m="1" x="507"/>
        <item m="1" x="508"/>
        <item m="1" x="510"/>
        <item m="1" x="721"/>
        <item m="1" x="860"/>
        <item m="1" x="969"/>
        <item m="1" x="550"/>
        <item m="1" x="552"/>
        <item m="1" x="458"/>
        <item m="1" x="666"/>
        <item m="1" x="571"/>
        <item m="1" x="324"/>
        <item m="1" x="897"/>
        <item m="1" x="578"/>
        <item m="1" x="619"/>
        <item m="1" x="853"/>
        <item m="1" x="410"/>
        <item m="1" x="376"/>
        <item m="1" x="706"/>
        <item m="1" x="823"/>
        <item m="1" x="726"/>
        <item m="1" x="488"/>
        <item m="1" x="618"/>
        <item m="1" x="381"/>
        <item m="1" x="330"/>
        <item m="1" x="858"/>
        <item m="1" x="568"/>
        <item m="1" x="538"/>
        <item m="1" x="541"/>
        <item m="1" x="335"/>
        <item m="1" x="867"/>
        <item m="1" x="761"/>
        <item m="1" x="372"/>
        <item m="1" x="804"/>
        <item m="1" x="927"/>
        <item m="1" x="385"/>
        <item m="1" x="387"/>
        <item m="1" x="724"/>
        <item m="1" x="390"/>
        <item m="1" x="924"/>
        <item m="1" x="499"/>
        <item m="1" x="806"/>
        <item m="1" x="649"/>
        <item m="1" x="533"/>
        <item m="1" x="534"/>
        <item m="1" x="849"/>
        <item m="1" x="850"/>
        <item m="1" x="536"/>
        <item m="1" x="443"/>
        <item m="1" x="696"/>
        <item m="1" x="693"/>
        <item m="1" x="809"/>
        <item m="1" x="701"/>
        <item m="1" x="367"/>
        <item m="1" x="812"/>
        <item m="1" x="482"/>
        <item m="1" x="697"/>
        <item m="1" x="483"/>
        <item m="1" x="698"/>
        <item m="1" x="883"/>
        <item m="1" x="914"/>
        <item m="1" x="579"/>
        <item m="1" x="416"/>
        <item m="1" x="665"/>
        <item m="1" x="907"/>
        <item m="1" x="781"/>
        <item m="1" x="920"/>
        <item m="1" x="810"/>
        <item m="1" x="922"/>
        <item m="1" x="782"/>
        <item m="1" x="417"/>
        <item m="1" x="513"/>
        <item m="1" x="424"/>
        <item m="1" x="516"/>
        <item m="1" x="465"/>
        <item m="1" x="674"/>
        <item m="1" x="934"/>
        <item m="1" x="544"/>
        <item m="1" x="787"/>
        <item m="1" x="574"/>
        <item m="1" x="678"/>
        <item m="1" x="434"/>
        <item m="1" x="589"/>
        <item m="1" x="634"/>
        <item m="1" x="889"/>
        <item m="1" x="885"/>
        <item m="1" x="604"/>
        <item m="1" x="887"/>
        <item m="1" x="337"/>
        <item m="1" x="470"/>
        <item m="1" x="491"/>
        <item m="1" x="945"/>
        <item m="1" x="338"/>
        <item m="1" x="836"/>
        <item m="1" x="743"/>
        <item m="1" x="626"/>
        <item m="1" x="495"/>
        <item m="1" x="834"/>
        <item m="1" x="441"/>
        <item m="1" x="838"/>
        <item m="1" x="651"/>
        <item m="1" x="892"/>
        <item m="1" x="893"/>
        <item m="1" x="557"/>
        <item m="1" x="894"/>
        <item m="1" x="895"/>
        <item m="1" x="564"/>
        <item m="1" x="797"/>
        <item m="1" x="929"/>
        <item m="1" x="411"/>
        <item m="1" x="396"/>
        <item m="1" x="414"/>
        <item m="1" x="814"/>
        <item m="1" x="715"/>
        <item m="1" x="718"/>
        <item m="1" x="816"/>
        <item m="1" x="509"/>
        <item m="1" x="548"/>
        <item m="1" x="549"/>
        <item m="1" x="862"/>
        <item m="1" x="865"/>
        <item m="1" x="553"/>
        <item m="1" x="800"/>
        <item m="1" x="401"/>
        <item m="1" x="461"/>
        <item m="1" x="572"/>
        <item m="1" x="570"/>
        <item m="1" x="575"/>
        <item m="1" x="722"/>
        <item m="1" x="620"/>
        <item m="1" x="820"/>
        <item m="1" x="822"/>
        <item m="1" x="824"/>
        <item m="1" x="707"/>
        <item m="1" x="623"/>
        <item m="1" x="713"/>
        <item m="1" x="717"/>
        <item m="1" x="855"/>
        <item m="1" x="872"/>
        <item m="1" x="765"/>
        <item m="1" x="861"/>
        <item m="1" x="331"/>
        <item m="1" x="864"/>
        <item m="1" x="334"/>
        <item m="1" x="543"/>
        <item m="1" x="545"/>
        <item m="1" x="622"/>
        <item m="1" x="380"/>
        <item m="1" x="382"/>
        <item m="1" x="386"/>
        <item m="1" x="388"/>
        <item m="1" x="389"/>
        <item m="1" x="383"/>
        <item m="1" x="392"/>
        <item m="1" x="394"/>
        <item m="1" x="377"/>
        <item m="1" x="686"/>
        <item m="1" x="603"/>
        <item m="1" x="903"/>
        <item m="1" x="607"/>
        <item m="1" x="908"/>
        <item m="1" x="911"/>
        <item m="1" x="522"/>
        <item m="1" x="593"/>
        <item m="1" x="615"/>
        <item m="1" x="913"/>
        <item m="1" x="840"/>
        <item m="1" x="422"/>
        <item m="1" x="423"/>
        <item m="1" x="841"/>
        <item m="1" x="750"/>
        <item m="1" x="757"/>
        <item m="1" x="374"/>
        <item m="1" x="874"/>
        <item m="1" x="576"/>
        <item m="1" x="453"/>
        <item m="1" x="358"/>
        <item m="1" x="439"/>
        <item m="1" x="639"/>
        <item m="1" x="492"/>
        <item m="1" x="759"/>
        <item m="1" x="760"/>
        <item m="1" x="435"/>
        <item m="1" x="661"/>
        <item m="1" x="515"/>
        <item m="1" x="916"/>
        <item m="1" x="580"/>
        <item m="1" x="582"/>
        <item m="1" x="585"/>
        <item m="1" x="356"/>
        <item m="1" x="776"/>
        <item m="1" x="591"/>
        <item m="1" x="672"/>
        <item m="1" x="415"/>
        <item m="1" x="512"/>
        <item m="1" x="418"/>
        <item m="1" x="421"/>
        <item m="1" x="437"/>
        <item m="1" x="426"/>
        <item m="1" x="882"/>
        <item m="1" x="942"/>
        <item m="1" x="943"/>
        <item m="1" x="581"/>
        <item m="1" x="673"/>
        <item m="1" x="595"/>
        <item m="1" x="333"/>
        <item m="1" x="467"/>
        <item m="1" x="601"/>
        <item m="1" x="783"/>
        <item m="1" x="602"/>
        <item m="1" x="605"/>
        <item m="1" x="514"/>
        <item m="1" x="896"/>
        <item m="1" x="606"/>
        <item m="1" x="658"/>
        <item m="1" x="741"/>
        <item m="1" x="395"/>
        <item m="1" x="325"/>
        <item m="1" x="412"/>
        <item m="1" x="694"/>
        <item m="1" x="375"/>
        <item m="1" x="704"/>
        <item m="1" x="393"/>
        <item m="1" x="728"/>
        <item m="1" x="419"/>
        <item m="1" x="745"/>
        <item m="1" x="440"/>
        <item m="1" x="638"/>
        <item m="1" x="779"/>
        <item m="1" x="935"/>
        <item m="1" x="463"/>
        <item m="1" x="464"/>
        <item m="1" x="851"/>
        <item m="1" x="368"/>
        <item m="1" x="767"/>
        <item m="1" x="691"/>
        <item m="1" x="764"/>
        <item m="1" x="384"/>
        <item m="1" x="469"/>
        <item m="1" x="398"/>
        <item m="1" x="871"/>
        <item m="1" x="379"/>
        <item m="1" x="462"/>
        <item m="1" x="699"/>
        <item m="1" x="624"/>
        <item m="1" x="635"/>
        <item m="1" x="532"/>
        <item m="1" x="966"/>
        <item m="1" x="890"/>
        <item m="1" x="409"/>
        <item m="1" x="884"/>
        <item m="1" x="720"/>
        <item m="1" x="778"/>
        <item m="1" x="944"/>
        <item m="1" x="546"/>
        <item m="1" x="937"/>
        <item m="1" x="475"/>
        <item m="1" x="790"/>
        <item m="1" x="909"/>
        <item m="1" x="951"/>
        <item m="1" x="785"/>
        <item m="1" x="954"/>
        <item m="1" x="468"/>
        <item m="1" x="628"/>
        <item m="1" x="472"/>
        <item m="1" x="378"/>
        <item m="1" x="777"/>
        <item m="1" x="642"/>
        <item m="1" x="788"/>
        <item m="1" x="955"/>
        <item m="1" x="793"/>
        <item m="1" x="637"/>
        <item m="1" x="486"/>
        <item m="1" x="965"/>
        <item m="1" x="565"/>
        <item m="1" x="645"/>
        <item m="1" x="868"/>
        <item m="1" x="341"/>
        <item m="1" x="480"/>
        <item m="1" x="328"/>
        <item m="1" x="609"/>
        <item m="1" x="640"/>
        <item m="1" x="906"/>
        <item m="1" x="636"/>
        <item m="1" x="784"/>
        <item m="1" x="952"/>
        <item m="1" x="473"/>
        <item m="1" x="964"/>
        <item m="1" x="644"/>
        <item m="1" x="446"/>
        <item m="1" x="610"/>
        <item m="1" x="753"/>
        <item m="1" x="786"/>
        <item m="1" x="327"/>
        <item m="1" x="808"/>
        <item m="1" x="950"/>
        <item m="1" x="474"/>
        <item m="1" x="963"/>
        <item m="1" x="830"/>
        <item m="1" x="339"/>
        <item m="1" x="484"/>
        <item m="1" x="799"/>
        <item m="1" x="818"/>
        <item m="1" x="646"/>
        <item m="1" x="795"/>
        <item m="1" x="754"/>
        <item m="1" x="807"/>
        <item m="1" x="351"/>
        <item m="1" x="547"/>
        <item m="1" x="968"/>
        <item m="1" x="481"/>
        <item m="1" x="456"/>
        <item m="1" x="802"/>
        <item m="1" x="659"/>
        <item m="1" x="502"/>
        <item m="1" x="362"/>
        <item m="1" x="912"/>
        <item m="1" x="345"/>
        <item m="1" x="577"/>
        <item m="1" x="917"/>
        <item m="1" x="901"/>
        <item m="1" x="905"/>
        <item m="1" x="918"/>
        <item m="1" x="910"/>
        <item m="1" x="590"/>
        <item m="1" x="350"/>
        <item m="1" x="596"/>
        <item m="1" x="436"/>
        <item m="1" x="676"/>
        <item m="1" x="403"/>
        <item m="1" x="505"/>
        <item m="1" x="438"/>
        <item m="1" x="408"/>
        <item m="1" x="740"/>
        <item m="1" x="431"/>
        <item m="1" x="742"/>
        <item m="1" x="433"/>
        <item m="1" x="960"/>
        <item m="1" x="662"/>
        <item m="1" x="768"/>
        <item m="1" x="599"/>
        <item m="1" x="679"/>
        <item m="1" x="627"/>
        <item m="1" x="584"/>
        <item m="1" x="629"/>
        <item m="1" x="587"/>
        <item m="1" x="588"/>
        <item m="1" x="343"/>
        <item m="1" x="727"/>
        <item m="1" x="772"/>
        <item m="1" x="731"/>
        <item m="1" x="670"/>
        <item m="1" x="736"/>
        <item m="1" x="738"/>
        <item m="1" x="739"/>
        <item m="1" x="748"/>
        <item m="1" x="829"/>
        <item m="1" x="876"/>
        <item m="1" x="344"/>
        <item m="1" x="877"/>
        <item m="1" x="933"/>
        <item m="1" x="559"/>
        <item m="1" x="527"/>
        <item m="1" x="347"/>
        <item m="1" x="349"/>
        <item m="1" x="769"/>
        <item m="1" x="888"/>
        <item m="1" x="928"/>
        <item m="1" x="705"/>
        <item m="1" x="688"/>
        <item m="1" x="397"/>
        <item m="1" x="457"/>
        <item m="1" x="712"/>
        <item m="1" x="796"/>
        <item m="1" x="404"/>
        <item m="1" x="667"/>
        <item m="1" x="500"/>
        <item m="1" x="671"/>
        <item m="1" x="648"/>
        <item m="1" x="650"/>
        <item m="1" x="540"/>
        <item m="1" x="653"/>
        <item m="1" x="542"/>
        <item m="1" x="555"/>
        <item m="1" x="558"/>
        <item m="1" x="562"/>
        <item m="1" x="870"/>
        <item m="1" x="827"/>
        <item m="1" x="762"/>
        <item m="1" x="763"/>
        <item m="1" x="657"/>
        <item m="1" x="613"/>
        <item m="1" x="614"/>
        <item m="1" x="357"/>
        <item m="1" x="710"/>
        <item m="1" x="815"/>
        <item m="1" x="716"/>
        <item m="1" x="825"/>
        <item m="1" x="856"/>
        <item m="1" x="967"/>
        <item m="1" x="859"/>
        <item m="1" x="926"/>
        <item m="1" x="539"/>
        <item m="1" x="875"/>
        <item m="1" x="866"/>
        <item m="1" x="496"/>
        <item m="1" x="449"/>
        <item m="1" x="881"/>
        <item m="1" x="373"/>
        <item m="1" x="445"/>
        <item m="1" x="447"/>
        <item m="1" x="695"/>
        <item m="1" x="803"/>
        <item m="1" x="656"/>
        <item m="1" x="450"/>
        <item m="1" x="326"/>
        <item m="1" x="497"/>
        <item m="1" x="399"/>
        <item m="1" x="898"/>
        <item m="1" x="687"/>
        <item m="1" x="904"/>
        <item m="1" x="520"/>
        <item m="1" x="608"/>
        <item m="1" x="682"/>
        <item m="1" x="852"/>
        <item m="1" x="471"/>
        <item m="1" x="616"/>
        <item m="1" x="689"/>
        <item m="1" x="755"/>
        <item m="1" x="756"/>
        <item m="1" x="831"/>
        <item m="1" x="631"/>
        <item m="1" x="428"/>
        <item m="1" x="430"/>
        <item m="1" x="432"/>
        <item m="1" x="837"/>
        <item m="1" x="842"/>
        <item m="1" x="370"/>
        <item m="1" x="938"/>
        <item m="1" x="915"/>
        <item m="1" x="352"/>
        <item m="1" x="354"/>
        <item m="1" x="775"/>
        <item m="1" x="346"/>
        <item m="1" x="919"/>
        <item m="1" x="921"/>
        <item m="1" x="592"/>
        <item m="1" x="594"/>
        <item m="1" x="729"/>
        <item m="1" x="730"/>
        <item m="1" x="402"/>
        <item m="1" x="466"/>
        <item m="1" x="737"/>
        <item m="1" x="681"/>
        <item m="1" x="427"/>
        <item m="1" x="429"/>
        <item m="1" x="519"/>
        <item m="1" x="556"/>
        <item m="1" x="625"/>
        <item m="1" x="878"/>
        <item m="1" x="597"/>
        <item m="1" x="598"/>
        <item m="1" x="846"/>
        <item m="1" x="833"/>
        <item m="1" x="583"/>
        <item m="1" x="684"/>
        <item m="1" x="668"/>
        <item m="1" x="630"/>
        <item m="1" x="360"/>
        <item m="1" x="725"/>
        <item m="1" x="489"/>
        <item m="1" x="821"/>
        <item m="1" x="733"/>
        <item m="1" x="744"/>
        <item m="1" x="361"/>
        <item m="1" x="835"/>
        <item m="1" x="774"/>
        <item m="1" x="828"/>
        <item m="1" x="340"/>
        <item m="1" x="551"/>
        <item m="1" x="554"/>
        <item m="1" x="526"/>
        <item m="1" x="506"/>
        <item m="1" x="561"/>
        <item m="1" x="563"/>
        <item m="1" x="348"/>
        <item m="1" x="899"/>
        <item m="1" x="902"/>
        <item m="1" x="454"/>
        <item m="1" x="455"/>
        <item m="1" x="663"/>
        <item m="1" x="504"/>
        <item m="1" x="690"/>
        <item m="1" x="400"/>
        <item m="1" x="931"/>
        <item m="1" x="813"/>
        <item m="1" x="406"/>
        <item m="1" x="669"/>
        <item m="1" x="566"/>
        <item m="1" x="494"/>
        <item m="1" x="819"/>
        <item m="1" x="621"/>
        <item m="1" x="569"/>
        <item m="1" x="664"/>
        <item m="1" x="843"/>
        <item m="1" x="560"/>
        <item m="1" x="573"/>
        <item m="1" x="826"/>
        <item m="1" x="654"/>
        <item m="1" x="702"/>
        <item m="1" x="329"/>
        <item m="1" x="703"/>
        <item m="1" x="332"/>
        <item m="1" x="708"/>
        <item m="1" x="709"/>
        <item m="1" x="700"/>
        <item m="1" x="714"/>
        <item m="1" x="732"/>
        <item m="1" x="537"/>
        <item m="1" x="523"/>
        <item m="1" x="353"/>
        <item m="1" x="946"/>
        <item m="1" x="923"/>
        <item m="1" x="925"/>
        <item m="1" x="655"/>
        <item m="1" x="930"/>
        <item m="1" x="948"/>
        <item m="1" x="612"/>
        <item m="1" x="425"/>
        <item m="1" x="747"/>
        <item m="1" x="524"/>
        <item m="1" x="751"/>
        <item m="1" x="451"/>
        <item m="1" x="444"/>
        <item m="1" x="517"/>
        <item m="1" x="525"/>
        <item m="1" x="452"/>
        <item m="1" x="521"/>
        <item m="1" x="611"/>
        <item m="1" x="9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axis="axisRow" compact="0" outline="0" subtotalTop="0" showAll="0" includeNewItemsInFilter="1" defaultSubtotal="0">
      <items count="5">
        <item x="2"/>
        <item x="1"/>
        <item x="4"/>
        <item x="3"/>
        <item x="0"/>
      </items>
    </pivotField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outline="0" subtotalTop="0" showAll="0" includeNewItemsInFilter="1" defaultSubtotal="0">
      <items count="12">
        <item x="0"/>
        <item x="3"/>
        <item x="9"/>
        <item x="10"/>
        <item x="8"/>
        <item x="6"/>
        <item x="7"/>
        <item x="1"/>
        <item x="5"/>
        <item x="4"/>
        <item x="2"/>
        <item x="11"/>
      </items>
    </pivotField>
    <pivotField axis="axisRow" compact="0" outline="0" subtotalTop="0" showAll="0" includeNewItemsInFilter="1" defaultSubtotal="0">
      <items count="118">
        <item x="103"/>
        <item x="107"/>
        <item x="24"/>
        <item x="79"/>
        <item x="113"/>
        <item x="71"/>
        <item x="5"/>
        <item x="106"/>
        <item x="89"/>
        <item x="115"/>
        <item x="72"/>
        <item x="4"/>
        <item x="114"/>
        <item x="49"/>
        <item x="105"/>
        <item x="57"/>
        <item x="8"/>
        <item x="0"/>
        <item x="68"/>
        <item x="109"/>
        <item x="52"/>
        <item x="82"/>
        <item x="86"/>
        <item x="50"/>
        <item x="83"/>
        <item x="6"/>
        <item x="36"/>
        <item x="97"/>
        <item x="108"/>
        <item x="98"/>
        <item x="63"/>
        <item x="100"/>
        <item x="99"/>
        <item x="16"/>
        <item x="88"/>
        <item x="58"/>
        <item x="55"/>
        <item x="25"/>
        <item x="96"/>
        <item x="85"/>
        <item x="37"/>
        <item x="28"/>
        <item x="95"/>
        <item x="80"/>
        <item x="93"/>
        <item x="66"/>
        <item x="87"/>
        <item x="45"/>
        <item x="77"/>
        <item x="90"/>
        <item x="31"/>
        <item x="111"/>
        <item x="91"/>
        <item x="11"/>
        <item x="23"/>
        <item x="116"/>
        <item x="40"/>
        <item x="13"/>
        <item x="94"/>
        <item x="43"/>
        <item x="73"/>
        <item x="39"/>
        <item x="104"/>
        <item x="78"/>
        <item x="53"/>
        <item x="42"/>
        <item x="34"/>
        <item x="51"/>
        <item x="27"/>
        <item x="81"/>
        <item x="75"/>
        <item x="84"/>
        <item x="35"/>
        <item x="70"/>
        <item x="62"/>
        <item x="2"/>
        <item x="67"/>
        <item x="26"/>
        <item x="74"/>
        <item x="18"/>
        <item x="14"/>
        <item x="65"/>
        <item x="92"/>
        <item x="101"/>
        <item x="61"/>
        <item x="76"/>
        <item x="3"/>
        <item x="19"/>
        <item x="110"/>
        <item x="41"/>
        <item x="44"/>
        <item x="32"/>
        <item x="17"/>
        <item x="15"/>
        <item x="12"/>
        <item x="38"/>
        <item x="47"/>
        <item x="7"/>
        <item x="22"/>
        <item x="29"/>
        <item x="56"/>
        <item x="112"/>
        <item x="33"/>
        <item x="64"/>
        <item x="69"/>
        <item x="54"/>
        <item x="102"/>
        <item x="59"/>
        <item x="21"/>
        <item x="48"/>
        <item x="46"/>
        <item x="10"/>
        <item x="30"/>
        <item x="60"/>
        <item x="20"/>
        <item x="9"/>
        <item x="1"/>
        <item x="117"/>
      </items>
    </pivotField>
    <pivotField axis="axisRow" compact="0" outline="0" subtotalTop="0" showAll="0" includeNewItemsInFilter="1" defaultSubtotal="0">
      <items count="269">
        <item x="225"/>
        <item x="247"/>
        <item x="27"/>
        <item x="185"/>
        <item x="262"/>
        <item x="230"/>
        <item x="5"/>
        <item x="240"/>
        <item x="194"/>
        <item x="264"/>
        <item x="253"/>
        <item x="4"/>
        <item x="263"/>
        <item x="255"/>
        <item x="231"/>
        <item x="8"/>
        <item x="0"/>
        <item x="261"/>
        <item x="256"/>
        <item x="64"/>
        <item x="234"/>
        <item x="155"/>
        <item x="251"/>
        <item x="6"/>
        <item x="228"/>
        <item x="239"/>
        <item x="250"/>
        <item x="252"/>
        <item x="248"/>
        <item x="215"/>
        <item x="19"/>
        <item x="163"/>
        <item x="76"/>
        <item x="246"/>
        <item x="28"/>
        <item x="232"/>
        <item x="245"/>
        <item x="238"/>
        <item x="31"/>
        <item x="208"/>
        <item x="237"/>
        <item x="249"/>
        <item x="241"/>
        <item x="158"/>
        <item x="236"/>
        <item x="184"/>
        <item x="165"/>
        <item x="257"/>
        <item x="259"/>
        <item x="180"/>
        <item x="235"/>
        <item x="146"/>
        <item x="266"/>
        <item x="196"/>
        <item x="150"/>
        <item x="201"/>
        <item x="132"/>
        <item x="126"/>
        <item x="227"/>
        <item x="125"/>
        <item x="254"/>
        <item x="214"/>
        <item x="216"/>
        <item x="63"/>
        <item x="30"/>
        <item x="110"/>
        <item x="145"/>
        <item x="104"/>
        <item x="141"/>
        <item x="138"/>
        <item x="96"/>
        <item x="29"/>
        <item x="70"/>
        <item x="93"/>
        <item x="89"/>
        <item x="181"/>
        <item x="220"/>
        <item x="82"/>
        <item x="114"/>
        <item x="102"/>
        <item x="213"/>
        <item x="258"/>
        <item x="97"/>
        <item x="243"/>
        <item x="69"/>
        <item x="179"/>
        <item x="77"/>
        <item x="224"/>
        <item x="67"/>
        <item x="59"/>
        <item x="32"/>
        <item x="73"/>
        <item x="260"/>
        <item x="36"/>
        <item x="88"/>
        <item x="101"/>
        <item x="66"/>
        <item x="222"/>
        <item x="60"/>
        <item x="58"/>
        <item x="33"/>
        <item x="81"/>
        <item x="23"/>
        <item x="10"/>
        <item x="1"/>
        <item x="218"/>
        <item x="244"/>
        <item x="242"/>
        <item x="212"/>
        <item x="198"/>
        <item x="209"/>
        <item x="229"/>
        <item x="9"/>
        <item x="182"/>
        <item x="170"/>
        <item x="217"/>
        <item x="200"/>
        <item x="190"/>
        <item x="205"/>
        <item x="162"/>
        <item x="223"/>
        <item x="189"/>
        <item x="221"/>
        <item x="186"/>
        <item x="157"/>
        <item x="195"/>
        <item x="192"/>
        <item x="191"/>
        <item x="178"/>
        <item x="168"/>
        <item x="188"/>
        <item x="210"/>
        <item x="193"/>
        <item x="219"/>
        <item x="176"/>
        <item x="202"/>
        <item x="161"/>
        <item x="149"/>
        <item x="169"/>
        <item x="173"/>
        <item x="144"/>
        <item x="199"/>
        <item x="174"/>
        <item x="175"/>
        <item x="153"/>
        <item x="160"/>
        <item x="171"/>
        <item x="167"/>
        <item x="203"/>
        <item x="211"/>
        <item x="206"/>
        <item x="136"/>
        <item x="133"/>
        <item x="183"/>
        <item x="164"/>
        <item x="131"/>
        <item x="152"/>
        <item x="226"/>
        <item x="197"/>
        <item x="94"/>
        <item x="137"/>
        <item x="151"/>
        <item x="187"/>
        <item x="156"/>
        <item x="121"/>
        <item x="204"/>
        <item x="177"/>
        <item x="142"/>
        <item x="148"/>
        <item x="139"/>
        <item x="90"/>
        <item x="134"/>
        <item x="130"/>
        <item x="147"/>
        <item x="79"/>
        <item x="140"/>
        <item x="143"/>
        <item x="207"/>
        <item x="123"/>
        <item x="154"/>
        <item x="129"/>
        <item x="122"/>
        <item x="112"/>
        <item x="117"/>
        <item x="119"/>
        <item x="172"/>
        <item x="166"/>
        <item x="120"/>
        <item x="159"/>
        <item x="92"/>
        <item x="127"/>
        <item x="115"/>
        <item x="100"/>
        <item x="128"/>
        <item x="116"/>
        <item x="2"/>
        <item x="124"/>
        <item x="111"/>
        <item x="135"/>
        <item x="87"/>
        <item x="109"/>
        <item x="84"/>
        <item x="107"/>
        <item x="91"/>
        <item x="108"/>
        <item x="86"/>
        <item x="56"/>
        <item x="83"/>
        <item x="57"/>
        <item x="43"/>
        <item x="78"/>
        <item x="95"/>
        <item x="118"/>
        <item x="13"/>
        <item x="113"/>
        <item x="103"/>
        <item x="65"/>
        <item x="51"/>
        <item x="38"/>
        <item x="85"/>
        <item x="72"/>
        <item x="105"/>
        <item x="106"/>
        <item x="80"/>
        <item x="61"/>
        <item x="75"/>
        <item x="68"/>
        <item x="53"/>
        <item x="20"/>
        <item x="49"/>
        <item x="62"/>
        <item x="40"/>
        <item x="265"/>
        <item x="71"/>
        <item x="44"/>
        <item x="41"/>
        <item x="99"/>
        <item x="55"/>
        <item x="46"/>
        <item x="34"/>
        <item x="37"/>
        <item x="26"/>
        <item x="48"/>
        <item x="16"/>
        <item x="52"/>
        <item x="45"/>
        <item x="74"/>
        <item x="98"/>
        <item x="42"/>
        <item x="54"/>
        <item x="39"/>
        <item x="47"/>
        <item x="21"/>
        <item x="17"/>
        <item x="3"/>
        <item x="22"/>
        <item x="50"/>
        <item x="35"/>
        <item x="18"/>
        <item x="15"/>
        <item x="7"/>
        <item x="25"/>
        <item x="24"/>
        <item x="11"/>
        <item x="14"/>
        <item x="12"/>
        <item x="267"/>
        <item x="268"/>
        <item x="233"/>
      </items>
    </pivotField>
    <pivotField axis="axisRow" compact="0" outline="0" subtotalTop="0" showAll="0" includeNewItemsInFilter="1" defaultSubtotal="0">
      <items count="17">
        <item x="3"/>
        <item x="15"/>
        <item x="10"/>
        <item x="5"/>
        <item x="9"/>
        <item x="12"/>
        <item x="13"/>
        <item x="14"/>
        <item x="0"/>
        <item x="11"/>
        <item x="2"/>
        <item x="7"/>
        <item x="4"/>
        <item x="6"/>
        <item x="8"/>
        <item x="1"/>
        <item x="16"/>
      </items>
    </pivotField>
    <pivotField dataField="1"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7">
    <field x="2"/>
    <field x="27"/>
    <field x="6"/>
    <field x="35"/>
    <field x="36"/>
    <field x="37"/>
    <field x="38"/>
  </rowFields>
  <rowItems count="32">
    <i>
      <x v="321"/>
      <x/>
      <x v="1"/>
      <x v="10"/>
      <x v="53"/>
      <x v="240"/>
      <x v="12"/>
    </i>
    <i>
      <x v="532"/>
      <x v="3"/>
      <x/>
      <x v="10"/>
      <x v="23"/>
      <x v="230"/>
      <x v="4"/>
    </i>
    <i>
      <x v="556"/>
      <x v="3"/>
      <x/>
      <x v="8"/>
      <x v="54"/>
      <x v="201"/>
      <x v="8"/>
    </i>
    <i>
      <x v="579"/>
      <x v="3"/>
      <x/>
      <x v="8"/>
      <x v="54"/>
      <x v="201"/>
      <x v="8"/>
    </i>
    <i>
      <x v="35"/>
      <x/>
      <x/>
      <x v="4"/>
      <x v="61"/>
      <x v="137"/>
      <x v="10"/>
    </i>
    <i>
      <x v="97"/>
      <x/>
      <x/>
      <x v="2"/>
      <x v="56"/>
      <x v="113"/>
      <x v="10"/>
    </i>
    <i>
      <x v="510"/>
      <x v="3"/>
      <x/>
      <x/>
      <x v="109"/>
      <x v="98"/>
      <x v="15"/>
    </i>
    <i>
      <x v="545"/>
      <x/>
      <x v="1"/>
      <x/>
      <x v="79"/>
      <x v="72"/>
      <x v="15"/>
    </i>
    <i>
      <x v="24"/>
      <x/>
      <x v="2"/>
      <x/>
      <x v="74"/>
      <x v="68"/>
      <x v="15"/>
    </i>
    <i>
      <x v="106"/>
      <x/>
      <x/>
      <x v="2"/>
      <x v="21"/>
      <x v="105"/>
      <x v="4"/>
    </i>
    <i>
      <x v="569"/>
      <x/>
      <x v="2"/>
      <x/>
      <x v="104"/>
      <x v="95"/>
      <x v="11"/>
    </i>
    <i>
      <x v="546"/>
      <x/>
      <x v="1"/>
      <x/>
      <x v="100"/>
      <x v="91"/>
      <x v="11"/>
    </i>
    <i>
      <x v="162"/>
      <x/>
      <x/>
      <x v="2"/>
      <x v="26"/>
      <x v="107"/>
      <x v="2"/>
    </i>
    <i>
      <x v="65"/>
      <x/>
      <x/>
      <x/>
      <x v="82"/>
      <x v="75"/>
      <x v="11"/>
    </i>
    <i>
      <x v="14"/>
      <x/>
      <x/>
      <x/>
      <x v="79"/>
      <x v="72"/>
      <x v="11"/>
    </i>
    <i>
      <x v="151"/>
      <x v="1"/>
      <x/>
      <x/>
      <x v="89"/>
      <x v="82"/>
      <x v="10"/>
    </i>
    <i>
      <x v="570"/>
      <x v="1"/>
      <x v="2"/>
      <x/>
      <x v="73"/>
      <x v="67"/>
      <x v="11"/>
    </i>
    <i>
      <x v="66"/>
      <x/>
      <x v="1"/>
      <x/>
      <x v="52"/>
      <x v="49"/>
      <x v="11"/>
    </i>
    <i>
      <x v="77"/>
      <x v="1"/>
      <x/>
      <x/>
      <x v="48"/>
      <x v="45"/>
      <x v="11"/>
    </i>
    <i>
      <x v="140"/>
      <x/>
      <x v="1"/>
      <x/>
      <x v="54"/>
      <x v="51"/>
      <x v="8"/>
    </i>
    <i>
      <x v="192"/>
      <x v="1"/>
      <x/>
      <x/>
      <x v="44"/>
      <x v="41"/>
      <x v="8"/>
    </i>
    <i>
      <x v="177"/>
      <x/>
      <x v="1"/>
      <x/>
      <x v="34"/>
      <x v="31"/>
      <x v="8"/>
    </i>
    <i>
      <x v="203"/>
      <x v="1"/>
      <x/>
      <x/>
      <x v="54"/>
      <x v="51"/>
      <x v="4"/>
    </i>
    <i>
      <x v="172"/>
      <x v="1"/>
      <x v="1"/>
      <x/>
      <x v="30"/>
      <x v="28"/>
      <x v="8"/>
    </i>
    <i>
      <x v="199"/>
      <x v="1"/>
      <x/>
      <x/>
      <x v="27"/>
      <x v="25"/>
      <x v="8"/>
    </i>
    <i>
      <x v="216"/>
      <x v="1"/>
      <x/>
      <x/>
      <x v="50"/>
      <x v="47"/>
      <x v="4"/>
    </i>
    <i>
      <x v="210"/>
      <x/>
      <x/>
      <x/>
      <x v="51"/>
      <x v="48"/>
      <x v="3"/>
    </i>
    <i>
      <x v="183"/>
      <x/>
      <x/>
      <x/>
      <x v="8"/>
      <x v="8"/>
      <x v="8"/>
    </i>
    <i>
      <x v="71"/>
      <x/>
      <x v="1"/>
      <x/>
      <x v="8"/>
      <x v="8"/>
      <x v="8"/>
    </i>
    <i>
      <x v="225"/>
      <x v="1"/>
      <x v="1"/>
      <x/>
      <x v="15"/>
      <x v="14"/>
      <x v="5"/>
    </i>
    <i>
      <x v="214"/>
      <x/>
      <x/>
      <x/>
      <x v="26"/>
      <x v="24"/>
      <x v="3"/>
    </i>
    <i>
      <x v="539"/>
      <x v="3"/>
      <x/>
      <x/>
      <x v="20"/>
      <x v="19"/>
      <x/>
    </i>
  </rowItems>
  <colItems count="1">
    <i/>
  </colItems>
  <pageFields count="3">
    <pageField fld="3" hier="0"/>
    <pageField fld="4" hier="0"/>
    <pageField fld="5" hier="0"/>
  </pageFields>
  <dataFields count="1">
    <dataField name="Сумма баллов (1+2+3) " fld="39" baseField="0" baseItem="0" numFmtId="164"/>
  </dataFields>
  <formats count="47">
    <format dxfId="1428">
      <pivotArea outline="0" fieldPosition="0"/>
    </format>
    <format dxfId="1427">
      <pivotArea field="27" type="button" dataOnly="0" labelOnly="1" outline="0" axis="axisRow" fieldPosition="1"/>
    </format>
    <format dxfId="1426">
      <pivotArea field="7" type="button" dataOnly="0" labelOnly="1" outline="0"/>
    </format>
    <format dxfId="1425">
      <pivotArea field="7" type="button" dataOnly="0" labelOnly="1" outline="0"/>
    </format>
    <format dxfId="1424">
      <pivotArea field="7" type="button" dataOnly="0" labelOnly="1" outline="0"/>
    </format>
    <format dxfId="1423">
      <pivotArea outline="0" collapsedLevelsAreSubtotals="1" fieldPosition="0"/>
    </format>
    <format dxfId="1422">
      <pivotArea dataOnly="0" labelOnly="1" outline="0" fieldPosition="0">
        <references count="1">
          <reference field="3" count="0"/>
        </references>
      </pivotArea>
    </format>
    <format dxfId="1421">
      <pivotArea dataOnly="0" labelOnly="1" outline="0" fieldPosition="0">
        <references count="1">
          <reference field="4" count="0"/>
        </references>
      </pivotArea>
    </format>
    <format dxfId="1420">
      <pivotArea dataOnly="0" labelOnly="1" outline="0" fieldPosition="0">
        <references count="1">
          <reference field="5" count="0"/>
        </references>
      </pivotArea>
    </format>
    <format dxfId="1419">
      <pivotArea field="27" type="button" dataOnly="0" labelOnly="1" outline="0" axis="axisRow" fieldPosition="1"/>
    </format>
    <format dxfId="1418">
      <pivotArea field="-2" type="button" dataOnly="0" labelOnly="1" outline="0" axis="axisValues" fieldPosition="0"/>
    </format>
    <format dxfId="1417">
      <pivotArea type="topRight" dataOnly="0" labelOnly="1" outline="0" fieldPosition="0"/>
    </format>
    <format dxfId="1416">
      <pivotArea outline="0" collapsedLevelsAreSubtotals="1" fieldPosition="0"/>
    </format>
    <format dxfId="1415">
      <pivotArea dataOnly="0" labelOnly="1" outline="0" fieldPosition="0">
        <references count="1">
          <reference field="3" count="0"/>
        </references>
      </pivotArea>
    </format>
    <format dxfId="1414">
      <pivotArea dataOnly="0" labelOnly="1" outline="0" fieldPosition="0">
        <references count="1">
          <reference field="4" count="0"/>
        </references>
      </pivotArea>
    </format>
    <format dxfId="1413">
      <pivotArea dataOnly="0" labelOnly="1" outline="0" fieldPosition="0">
        <references count="1">
          <reference field="5" count="0"/>
        </references>
      </pivotArea>
    </format>
    <format dxfId="1412">
      <pivotArea field="-2" type="button" dataOnly="0" labelOnly="1" outline="0" axis="axisValues" fieldPosition="0"/>
    </format>
    <format dxfId="1411">
      <pivotArea type="topRight" dataOnly="0" labelOnly="1" outline="0" fieldPosition="0"/>
    </format>
    <format dxfId="1410">
      <pivotArea dataOnly="0" labelOnly="1" outline="0" fieldPosition="0">
        <references count="1">
          <reference field="3" count="0"/>
        </references>
      </pivotArea>
    </format>
    <format dxfId="1409">
      <pivotArea dataOnly="0" labelOnly="1" outline="0" fieldPosition="0">
        <references count="1">
          <reference field="4" count="0"/>
        </references>
      </pivotArea>
    </format>
    <format dxfId="1408">
      <pivotArea dataOnly="0" labelOnly="1" outline="0" fieldPosition="0">
        <references count="1">
          <reference field="5" count="0"/>
        </references>
      </pivotArea>
    </format>
    <format dxfId="1407">
      <pivotArea field="7" type="button" dataOnly="0" labelOnly="1" outline="0"/>
    </format>
    <format dxfId="1406">
      <pivotArea field="27" type="button" dataOnly="0" labelOnly="1" outline="0" axis="axisRow" fieldPosition="1"/>
    </format>
    <format dxfId="1405">
      <pivotArea field="6" type="button" dataOnly="0" labelOnly="1" outline="0" axis="axisRow" fieldPosition="2"/>
    </format>
    <format dxfId="140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403">
      <pivotArea field="27" type="button" dataOnly="0" labelOnly="1" outline="0" axis="axisRow" fieldPosition="1"/>
    </format>
    <format dxfId="1402">
      <pivotArea type="all" dataOnly="0" outline="0" fieldPosition="0"/>
    </format>
    <format dxfId="1401">
      <pivotArea outline="0" collapsedLevelsAreSubtotals="1" fieldPosition="0"/>
    </format>
    <format dxfId="1400">
      <pivotArea dataOnly="0" labelOnly="1" outline="0" axis="axisValues" fieldPosition="0"/>
    </format>
    <format dxfId="1399">
      <pivotArea type="all" dataOnly="0" outline="0" fieldPosition="0"/>
    </format>
    <format dxfId="1398">
      <pivotArea outline="0" collapsedLevelsAreSubtotals="1" fieldPosition="0"/>
    </format>
    <format dxfId="1397">
      <pivotArea dataOnly="0" labelOnly="1" outline="0" axis="axisValues" fieldPosition="0"/>
    </format>
    <format dxfId="1396">
      <pivotArea type="all" dataOnly="0" outline="0" fieldPosition="0"/>
    </format>
    <format dxfId="1395">
      <pivotArea outline="0" collapsedLevelsAreSubtotals="1" fieldPosition="0"/>
    </format>
    <format dxfId="1394">
      <pivotArea dataOnly="0" labelOnly="1" outline="0" axis="axisValues" fieldPosition="0"/>
    </format>
    <format dxfId="1393">
      <pivotArea type="all" dataOnly="0" outline="0" fieldPosition="0"/>
    </format>
    <format dxfId="1392">
      <pivotArea outline="0" collapsedLevelsAreSubtotals="1" fieldPosition="0"/>
    </format>
    <format dxfId="1391">
      <pivotArea dataOnly="0" labelOnly="1" outline="0" axis="axisValues" fieldPosition="0"/>
    </format>
    <format dxfId="1390">
      <pivotArea type="all" dataOnly="0" outline="0" fieldPosition="0"/>
    </format>
    <format dxfId="1389">
      <pivotArea outline="0" collapsedLevelsAreSubtotals="1" fieldPosition="0"/>
    </format>
    <format dxfId="1388">
      <pivotArea dataOnly="0" labelOnly="1" outline="0" axis="axisValues" fieldPosition="0"/>
    </format>
    <format dxfId="1387">
      <pivotArea type="all" dataOnly="0" outline="0" fieldPosition="0"/>
    </format>
    <format dxfId="1386">
      <pivotArea outline="0" collapsedLevelsAreSubtotals="1" fieldPosition="0"/>
    </format>
    <format dxfId="1385">
      <pivotArea dataOnly="0" labelOnly="1" outline="0" axis="axisValues" fieldPosition="0"/>
    </format>
    <format dxfId="1384">
      <pivotArea outline="0" collapsedLevelsAreSubtotals="1" fieldPosition="0"/>
    </format>
    <format dxfId="1383">
      <pivotArea dataOnly="0" labelOnly="1" outline="0" axis="axisValues" fieldPosition="0"/>
    </format>
    <format dxfId="1382">
      <pivotArea outline="0" collapsedLevelsAreSubtotals="1" fieldPosition="0"/>
    </format>
  </formats>
  <pivotTableStyleInfo name="PivotStyleLight22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СводнаяТаблица4" cacheId="0" applyNumberFormats="0" applyBorderFormats="0" applyFontFormats="0" applyPatternFormats="0" applyAlignmentFormats="0" applyWidthHeightFormats="1" dataCaption="Данные" updatedVersion="5" minRefreshableVersion="3" showDrill="0" showMemberPropertyTips="0" rowGrandTotals="0" colGrandTotals="0" itemPrintTitles="1" createdVersion="5" indent="0" compact="0" compactData="0">
  <location ref="A11:H23" firstHeaderRow="1" firstDataRow="1" firstDataCol="7" rowPageCount="3" colPageCount="1"/>
  <pivotFields count="45"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outline="0" showAll="0" sortType="descending" defaultSubtotal="0">
      <items count="588">
        <item x="0"/>
        <item x="9"/>
        <item x="99"/>
        <item x="100"/>
        <item x="101"/>
        <item x="102"/>
        <item x="103"/>
        <item x="104"/>
        <item x="105"/>
        <item x="106"/>
        <item x="107"/>
        <item x="108"/>
        <item x="10"/>
        <item x="109"/>
        <item x="110"/>
        <item x="111"/>
        <item x="112"/>
        <item x="113"/>
        <item x="114"/>
        <item x="115"/>
        <item x="116"/>
        <item x="117"/>
        <item x="118"/>
        <item x="11"/>
        <item x="119"/>
        <item x="120"/>
        <item x="121"/>
        <item x="122"/>
        <item x="123"/>
        <item x="124"/>
        <item x="125"/>
        <item x="126"/>
        <item x="127"/>
        <item x="128"/>
        <item x="12"/>
        <item x="129"/>
        <item x="130"/>
        <item x="131"/>
        <item x="132"/>
        <item x="133"/>
        <item x="134"/>
        <item x="135"/>
        <item x="136"/>
        <item x="137"/>
        <item x="138"/>
        <item x="13"/>
        <item x="139"/>
        <item x="140"/>
        <item x="141"/>
        <item x="142"/>
        <item x="143"/>
        <item x="144"/>
        <item x="145"/>
        <item x="146"/>
        <item x="147"/>
        <item x="148"/>
        <item x="14"/>
        <item x="149"/>
        <item x="150"/>
        <item x="151"/>
        <item x="152"/>
        <item x="153"/>
        <item x="154"/>
        <item x="155"/>
        <item x="156"/>
        <item x="157"/>
        <item x="158"/>
        <item x="15"/>
        <item x="159"/>
        <item x="160"/>
        <item x="161"/>
        <item x="162"/>
        <item x="163"/>
        <item x="164"/>
        <item x="165"/>
        <item x="166"/>
        <item x="167"/>
        <item x="168"/>
        <item x="16"/>
        <item x="169"/>
        <item x="170"/>
        <item x="171"/>
        <item x="172"/>
        <item x="173"/>
        <item x="174"/>
        <item x="175"/>
        <item x="176"/>
        <item x="177"/>
        <item x="178"/>
        <item x="17"/>
        <item x="179"/>
        <item x="180"/>
        <item x="181"/>
        <item x="182"/>
        <item x="183"/>
        <item x="184"/>
        <item x="185"/>
        <item x="186"/>
        <item x="187"/>
        <item x="188"/>
        <item x="18"/>
        <item x="189"/>
        <item x="190"/>
        <item x="191"/>
        <item x="192"/>
        <item x="193"/>
        <item x="194"/>
        <item x="195"/>
        <item x="196"/>
        <item x="197"/>
        <item x="198"/>
        <item x="1"/>
        <item x="19"/>
        <item x="199"/>
        <item x="200"/>
        <item x="201"/>
        <item x="202"/>
        <item x="203"/>
        <item x="204"/>
        <item x="205"/>
        <item x="206"/>
        <item x="207"/>
        <item x="208"/>
        <item x="20"/>
        <item x="209"/>
        <item x="210"/>
        <item x="211"/>
        <item x="212"/>
        <item x="213"/>
        <item x="214"/>
        <item x="215"/>
        <item x="216"/>
        <item x="217"/>
        <item x="218"/>
        <item x="21"/>
        <item x="219"/>
        <item x="220"/>
        <item x="221"/>
        <item x="222"/>
        <item x="223"/>
        <item x="224"/>
        <item x="225"/>
        <item x="226"/>
        <item x="227"/>
        <item x="228"/>
        <item x="22"/>
        <item x="229"/>
        <item x="230"/>
        <item x="231"/>
        <item x="232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m="1" x="419"/>
        <item m="1" x="409"/>
        <item m="1" x="398"/>
        <item m="1" x="392"/>
        <item m="1" x="386"/>
        <item m="1" x="382"/>
        <item m="1" x="379"/>
        <item m="1" x="376"/>
        <item x="32"/>
        <item m="1" x="470"/>
        <item m="1" x="456"/>
        <item m="1" x="441"/>
        <item m="1" x="429"/>
        <item m="1" x="416"/>
        <item m="1" x="406"/>
        <item m="1" x="390"/>
        <item m="1" x="385"/>
        <item m="1" x="381"/>
        <item x="33"/>
        <item m="1" x="499"/>
        <item m="1" x="484"/>
        <item m="1" x="467"/>
        <item m="1" x="453"/>
        <item m="1" x="438"/>
        <item m="1" x="426"/>
        <item m="1" x="414"/>
        <item m="1" x="404"/>
        <item m="1" x="396"/>
        <item m="1" x="389"/>
        <item m="1" x="377"/>
        <item m="1" x="529"/>
        <item m="1" x="514"/>
        <item m="1" x="496"/>
        <item m="1" x="481"/>
        <item m="1" x="464"/>
        <item m="1" x="450"/>
        <item m="1" x="436"/>
        <item m="1" x="424"/>
        <item m="1" x="413"/>
        <item m="1" x="403"/>
        <item x="35"/>
        <item m="1" x="557"/>
        <item m="1" x="543"/>
        <item m="1" x="526"/>
        <item m="1" x="511"/>
        <item m="1" x="493"/>
        <item m="1" x="478"/>
        <item m="1" x="462"/>
        <item m="1" x="448"/>
        <item m="1" x="435"/>
        <item m="1" x="423"/>
        <item x="36"/>
        <item m="1" x="583"/>
        <item m="1" x="570"/>
        <item m="1" x="554"/>
        <item m="1" x="540"/>
        <item m="1" x="523"/>
        <item m="1" x="508"/>
        <item m="1" x="491"/>
        <item m="1" x="476"/>
        <item m="1" x="461"/>
        <item m="1" x="447"/>
        <item x="37"/>
        <item m="1" x="338"/>
        <item m="1" x="327"/>
        <item m="1" x="580"/>
        <item m="1" x="567"/>
        <item m="1" x="551"/>
        <item m="1" x="537"/>
        <item m="1" x="521"/>
        <item m="1" x="506"/>
        <item m="1" x="490"/>
        <item m="1" x="475"/>
        <item x="38"/>
        <item m="1" x="352"/>
        <item m="1" x="345"/>
        <item m="1" x="335"/>
        <item m="1" x="324"/>
        <item m="1" x="577"/>
        <item m="1" x="564"/>
        <item m="1" x="549"/>
        <item m="1" x="535"/>
        <item m="1" x="520"/>
        <item m="1" x="505"/>
        <item x="3"/>
        <item x="39"/>
        <item m="1" x="446"/>
        <item m="1" x="434"/>
        <item m="1" x="422"/>
        <item m="1" x="412"/>
        <item m="1" x="402"/>
        <item m="1" x="395"/>
        <item m="1" x="388"/>
        <item m="1" x="384"/>
        <item m="1" x="380"/>
        <item m="1" x="378"/>
        <item x="40"/>
        <item m="1" x="473"/>
        <item m="1" x="459"/>
        <item m="1" x="444"/>
        <item m="1" x="432"/>
        <item m="1" x="420"/>
        <item m="1" x="410"/>
        <item m="1" x="399"/>
        <item m="1" x="393"/>
        <item m="1" x="387"/>
        <item m="1" x="383"/>
        <item m="1" x="375"/>
        <item m="1" x="502"/>
        <item m="1" x="487"/>
        <item m="1" x="471"/>
        <item m="1" x="457"/>
        <item m="1" x="442"/>
        <item m="1" x="430"/>
        <item m="1" x="417"/>
        <item m="1" x="407"/>
        <item m="1" x="397"/>
        <item m="1" x="391"/>
        <item x="42"/>
        <item m="1" x="532"/>
        <item m="1" x="517"/>
        <item m="1" x="500"/>
        <item m="1" x="485"/>
        <item m="1" x="468"/>
        <item m="1" x="454"/>
        <item m="1" x="439"/>
        <item m="1" x="427"/>
        <item m="1" x="415"/>
        <item m="1" x="405"/>
        <item x="43"/>
        <item m="1" x="560"/>
        <item m="1" x="546"/>
        <item m="1" x="530"/>
        <item m="1" x="515"/>
        <item m="1" x="497"/>
        <item m="1" x="482"/>
        <item m="1" x="465"/>
        <item m="1" x="451"/>
        <item m="1" x="437"/>
        <item m="1" x="425"/>
        <item x="44"/>
        <item m="1" x="586"/>
        <item m="1" x="573"/>
        <item m="1" x="558"/>
        <item m="1" x="544"/>
        <item m="1" x="527"/>
        <item m="1" x="512"/>
        <item m="1" x="494"/>
        <item m="1" x="479"/>
        <item m="1" x="463"/>
        <item m="1" x="449"/>
        <item x="45"/>
        <item m="1" x="341"/>
        <item m="1" x="331"/>
        <item m="1" x="584"/>
        <item m="1" x="571"/>
        <item m="1" x="555"/>
        <item m="1" x="541"/>
        <item m="1" x="524"/>
        <item m="1" x="509"/>
        <item m="1" x="492"/>
        <item m="1" x="477"/>
        <item x="46"/>
        <item m="1" x="355"/>
        <item m="1" x="348"/>
        <item m="1" x="339"/>
        <item m="1" x="328"/>
        <item m="1" x="581"/>
        <item m="1" x="568"/>
        <item m="1" x="552"/>
        <item m="1" x="538"/>
        <item m="1" x="522"/>
        <item m="1" x="507"/>
        <item x="47"/>
        <item m="1" x="363"/>
        <item m="1" x="359"/>
        <item m="1" x="353"/>
        <item m="1" x="346"/>
        <item m="1" x="336"/>
        <item m="1" x="325"/>
        <item m="1" x="578"/>
        <item m="1" x="565"/>
        <item m="1" x="550"/>
        <item m="1" x="536"/>
        <item x="48"/>
        <item m="1" x="369"/>
        <item m="1" x="366"/>
        <item m="1" x="362"/>
        <item m="1" x="358"/>
        <item m="1" x="351"/>
        <item m="1" x="344"/>
        <item m="1" x="334"/>
        <item m="1" x="323"/>
        <item m="1" x="576"/>
        <item m="1" x="563"/>
        <item x="4"/>
        <item x="49"/>
        <item m="1" x="504"/>
        <item m="1" x="489"/>
        <item m="1" x="474"/>
        <item m="1" x="460"/>
        <item m="1" x="445"/>
        <item m="1" x="433"/>
        <item m="1" x="421"/>
        <item m="1" x="411"/>
        <item m="1" x="400"/>
        <item m="1" x="394"/>
        <item x="50"/>
        <item m="1" x="534"/>
        <item m="1" x="519"/>
        <item m="1" x="503"/>
        <item m="1" x="488"/>
        <item m="1" x="472"/>
        <item m="1" x="458"/>
        <item m="1" x="443"/>
        <item m="1" x="431"/>
        <item m="1" x="418"/>
        <item m="1" x="408"/>
        <item x="51"/>
        <item m="1" x="562"/>
        <item m="1" x="548"/>
        <item m="1" x="533"/>
        <item m="1" x="518"/>
        <item m="1" x="501"/>
        <item m="1" x="486"/>
        <item m="1" x="469"/>
        <item m="1" x="455"/>
        <item m="1" x="440"/>
        <item m="1" x="428"/>
        <item x="52"/>
        <item m="1" x="322"/>
        <item m="1" x="575"/>
        <item m="1" x="561"/>
        <item m="1" x="547"/>
        <item m="1" x="531"/>
        <item m="1" x="516"/>
        <item m="1" x="498"/>
        <item m="1" x="483"/>
        <item m="1" x="466"/>
        <item m="1" x="452"/>
        <item x="53"/>
        <item m="1" x="343"/>
        <item m="1" x="333"/>
        <item m="1" x="587"/>
        <item m="1" x="574"/>
        <item m="1" x="559"/>
        <item m="1" x="545"/>
        <item m="1" x="528"/>
        <item m="1" x="513"/>
        <item m="1" x="495"/>
        <item m="1" x="480"/>
        <item x="54"/>
        <item m="1" x="357"/>
        <item m="1" x="350"/>
        <item m="1" x="342"/>
        <item m="1" x="332"/>
        <item m="1" x="585"/>
        <item m="1" x="572"/>
        <item m="1" x="556"/>
        <item m="1" x="542"/>
        <item m="1" x="525"/>
        <item m="1" x="510"/>
        <item x="55"/>
        <item m="1" x="365"/>
        <item m="1" x="361"/>
        <item m="1" x="356"/>
        <item m="1" x="349"/>
        <item m="1" x="340"/>
        <item m="1" x="329"/>
        <item m="1" x="582"/>
        <item m="1" x="569"/>
        <item m="1" x="553"/>
        <item m="1" x="539"/>
        <item x="56"/>
        <item m="1" x="371"/>
        <item m="1" x="368"/>
        <item m="1" x="364"/>
        <item m="1" x="360"/>
        <item m="1" x="354"/>
        <item m="1" x="347"/>
        <item m="1" x="337"/>
        <item m="1" x="326"/>
        <item m="1" x="579"/>
        <item m="1" x="566"/>
        <item x="57"/>
        <item m="1" x="374"/>
        <item m="1" x="372"/>
        <item m="1" x="370"/>
        <item m="1" x="367"/>
        <item x="58"/>
        <item x="5"/>
        <item x="59"/>
        <item x="60"/>
        <item x="61"/>
        <item x="62"/>
        <item x="63"/>
        <item x="64"/>
        <item x="65"/>
        <item x="66"/>
        <item x="67"/>
        <item x="68"/>
        <item x="6"/>
        <item x="69"/>
        <item x="70"/>
        <item x="71"/>
        <item x="72"/>
        <item x="73"/>
        <item x="74"/>
        <item x="75"/>
        <item x="76"/>
        <item x="77"/>
        <item x="78"/>
        <item x="7"/>
        <item x="79"/>
        <item x="80"/>
        <item x="81"/>
        <item x="82"/>
        <item x="83"/>
        <item x="84"/>
        <item x="85"/>
        <item x="86"/>
        <item x="87"/>
        <item x="88"/>
        <item x="8"/>
        <item x="89"/>
        <item x="90"/>
        <item x="91"/>
        <item x="92"/>
        <item x="93"/>
        <item x="94"/>
        <item x="95"/>
        <item x="96"/>
        <item x="97"/>
        <item x="98"/>
        <item m="1" x="373"/>
        <item m="1" x="401"/>
        <item m="1" x="330"/>
        <item x="321"/>
        <item x="34"/>
        <item x="4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ubtotalTop="0" multipleItemSelectionAllowed="1" showAll="0" includeNewItemsInFilter="1" defaultSubtotal="0">
      <items count="4">
        <item h="1" x="1"/>
        <item x="0"/>
        <item h="1" x="2"/>
        <item h="1" x="3"/>
      </items>
    </pivotField>
    <pivotField axis="axisPage" compact="0" outline="0" subtotalTop="0" multipleItemSelectionAllowed="1" showAll="0" includeNewItemsInFilter="1" defaultSubtotal="0">
      <items count="10">
        <item h="1" x="5"/>
        <item h="1" x="6"/>
        <item h="1" x="7"/>
        <item h="1" x="4"/>
        <item h="1" x="0"/>
        <item h="1" x="1"/>
        <item h="1" x="2"/>
        <item h="1" x="9"/>
        <item x="3"/>
        <item h="1" x="8"/>
      </items>
    </pivotField>
    <pivotField axis="axisPage" compact="0" outline="0" subtotalTop="0" multipleItemSelectionAllowed="1" showAll="0" includeNewItemsInFilter="1" defaultSubtotal="0">
      <items count="15">
        <item h="1" x="6"/>
        <item h="1" x="7"/>
        <item h="1" x="5"/>
        <item h="1" x="3"/>
        <item h="1" x="2"/>
        <item h="1" x="10"/>
        <item h="1" x="4"/>
        <item h="1" x="1"/>
        <item h="1" x="8"/>
        <item h="1" x="12"/>
        <item h="1" x="0"/>
        <item h="1" x="14"/>
        <item h="1" x="9"/>
        <item h="1" x="11"/>
        <item x="13"/>
      </items>
    </pivotField>
    <pivotField axis="axisRow" compact="0" outline="0" showAll="0" defaultSubtotal="0">
      <items count="5">
        <item x="0"/>
        <item x="1"/>
        <item x="2"/>
        <item x="4"/>
        <item x="3"/>
      </items>
    </pivotField>
    <pivotField compact="0" outline="0" subtotalTop="0" showAll="0" includeNewItemsInFilter="1" sortType="descending" defaultSubtotal="0">
      <items count="972">
        <item m="1" x="366"/>
        <item m="1" x="420"/>
        <item m="1" x="746"/>
        <item m="1" x="442"/>
        <item m="1" x="758"/>
        <item m="1" x="970"/>
        <item m="1" x="766"/>
        <item m="1" x="633"/>
        <item m="1" x="780"/>
        <item m="1" x="956"/>
        <item m="1" x="791"/>
        <item m="1" x="518"/>
        <item m="1" x="939"/>
        <item m="1" x="460"/>
        <item m="1" x="936"/>
        <item m="1" x="771"/>
        <item m="1" x="947"/>
        <item m="1" x="490"/>
        <item m="1" x="958"/>
        <item m="1" x="959"/>
        <item m="1" x="479"/>
        <item m="1" x="719"/>
        <item m="1" x="869"/>
        <item m="1" x="941"/>
        <item m="1" x="355"/>
        <item m="1" x="503"/>
        <item m="1" x="448"/>
        <item m="1" x="848"/>
        <item m="1" x="641"/>
        <item m="1" x="531"/>
        <item m="1" x="953"/>
        <item m="1" x="792"/>
        <item m="1" x="940"/>
        <item m="1" x="789"/>
        <item m="1" x="660"/>
        <item m="1" x="847"/>
        <item m="1" x="359"/>
        <item m="1" x="845"/>
        <item m="1" x="844"/>
        <item m="1" x="529"/>
        <item m="1" x="511"/>
        <item m="1" x="647"/>
        <item m="1" x="863"/>
        <item m="1" x="643"/>
        <item m="1" x="528"/>
        <item m="1" x="857"/>
        <item m="1" x="478"/>
        <item m="1" x="752"/>
        <item m="1" x="530"/>
        <item m="1" x="586"/>
        <item m="1" x="770"/>
        <item m="1" x="932"/>
        <item m="1" x="962"/>
        <item m="1" x="364"/>
        <item m="1" x="617"/>
        <item m="1" x="957"/>
        <item m="1" x="477"/>
        <item m="1" x="365"/>
        <item m="1" x="794"/>
        <item m="1" x="971"/>
        <item m="1" x="817"/>
        <item m="1" x="371"/>
        <item m="1" x="949"/>
        <item m="1" x="961"/>
        <item m="1" x="487"/>
        <item m="1" x="535"/>
        <item m="1" x="801"/>
        <item m="1" x="476"/>
        <item m="1" x="675"/>
        <item m="1" x="839"/>
        <item m="1" x="723"/>
        <item m="1" x="854"/>
        <item m="1" x="369"/>
        <item m="1" x="805"/>
        <item m="1" x="692"/>
        <item m="1" x="501"/>
        <item m="1" x="363"/>
        <item m="1" x="485"/>
        <item m="1" x="459"/>
        <item m="1" x="880"/>
        <item m="1" x="677"/>
        <item m="1" x="680"/>
        <item m="1" x="600"/>
        <item m="1" x="336"/>
        <item m="1" x="683"/>
        <item m="1" x="734"/>
        <item m="1" x="685"/>
        <item m="1" x="891"/>
        <item m="1" x="873"/>
        <item m="1" x="832"/>
        <item m="1" x="493"/>
        <item m="1" x="735"/>
        <item m="1" x="405"/>
        <item m="1" x="498"/>
        <item m="1" x="407"/>
        <item m="1" x="632"/>
        <item m="1" x="749"/>
        <item m="1" x="342"/>
        <item m="1" x="652"/>
        <item m="1" x="773"/>
        <item m="1" x="879"/>
        <item m="1" x="886"/>
        <item m="1" x="567"/>
        <item m="1" x="798"/>
        <item m="1" x="391"/>
        <item m="1" x="811"/>
        <item m="1" x="413"/>
        <item m="1" x="711"/>
        <item m="1" x="507"/>
        <item m="1" x="508"/>
        <item m="1" x="510"/>
        <item m="1" x="721"/>
        <item m="1" x="860"/>
        <item m="1" x="969"/>
        <item m="1" x="550"/>
        <item m="1" x="552"/>
        <item m="1" x="458"/>
        <item m="1" x="666"/>
        <item m="1" x="571"/>
        <item m="1" x="324"/>
        <item m="1" x="897"/>
        <item m="1" x="578"/>
        <item m="1" x="619"/>
        <item m="1" x="853"/>
        <item m="1" x="410"/>
        <item m="1" x="376"/>
        <item m="1" x="706"/>
        <item m="1" x="823"/>
        <item m="1" x="726"/>
        <item m="1" x="488"/>
        <item m="1" x="618"/>
        <item m="1" x="381"/>
        <item m="1" x="330"/>
        <item m="1" x="858"/>
        <item m="1" x="568"/>
        <item m="1" x="538"/>
        <item m="1" x="541"/>
        <item m="1" x="335"/>
        <item m="1" x="867"/>
        <item m="1" x="761"/>
        <item m="1" x="372"/>
        <item m="1" x="804"/>
        <item m="1" x="927"/>
        <item m="1" x="385"/>
        <item m="1" x="387"/>
        <item m="1" x="724"/>
        <item m="1" x="390"/>
        <item m="1" x="924"/>
        <item m="1" x="499"/>
        <item m="1" x="806"/>
        <item m="1" x="649"/>
        <item m="1" x="533"/>
        <item m="1" x="534"/>
        <item m="1" x="849"/>
        <item m="1" x="850"/>
        <item m="1" x="536"/>
        <item m="1" x="443"/>
        <item m="1" x="696"/>
        <item m="1" x="693"/>
        <item m="1" x="809"/>
        <item m="1" x="701"/>
        <item m="1" x="367"/>
        <item m="1" x="812"/>
        <item m="1" x="482"/>
        <item m="1" x="697"/>
        <item m="1" x="483"/>
        <item m="1" x="698"/>
        <item m="1" x="883"/>
        <item m="1" x="914"/>
        <item m="1" x="579"/>
        <item m="1" x="416"/>
        <item m="1" x="665"/>
        <item m="1" x="907"/>
        <item m="1" x="781"/>
        <item m="1" x="920"/>
        <item m="1" x="810"/>
        <item m="1" x="922"/>
        <item m="1" x="782"/>
        <item m="1" x="417"/>
        <item m="1" x="513"/>
        <item m="1" x="424"/>
        <item m="1" x="516"/>
        <item m="1" x="465"/>
        <item m="1" x="674"/>
        <item m="1" x="934"/>
        <item m="1" x="544"/>
        <item m="1" x="787"/>
        <item m="1" x="574"/>
        <item m="1" x="678"/>
        <item m="1" x="434"/>
        <item m="1" x="589"/>
        <item m="1" x="634"/>
        <item m="1" x="889"/>
        <item m="1" x="885"/>
        <item m="1" x="604"/>
        <item m="1" x="887"/>
        <item m="1" x="337"/>
        <item m="1" x="470"/>
        <item m="1" x="491"/>
        <item m="1" x="945"/>
        <item m="1" x="338"/>
        <item m="1" x="836"/>
        <item m="1" x="743"/>
        <item m="1" x="626"/>
        <item m="1" x="495"/>
        <item m="1" x="834"/>
        <item m="1" x="441"/>
        <item m="1" x="838"/>
        <item m="1" x="651"/>
        <item m="1" x="892"/>
        <item m="1" x="893"/>
        <item m="1" x="557"/>
        <item m="1" x="894"/>
        <item m="1" x="895"/>
        <item m="1" x="564"/>
        <item m="1" x="797"/>
        <item m="1" x="929"/>
        <item m="1" x="411"/>
        <item m="1" x="396"/>
        <item m="1" x="414"/>
        <item m="1" x="814"/>
        <item m="1" x="715"/>
        <item m="1" x="718"/>
        <item m="1" x="816"/>
        <item m="1" x="509"/>
        <item m="1" x="548"/>
        <item m="1" x="549"/>
        <item m="1" x="862"/>
        <item m="1" x="865"/>
        <item m="1" x="553"/>
        <item m="1" x="800"/>
        <item m="1" x="401"/>
        <item m="1" x="461"/>
        <item m="1" x="572"/>
        <item m="1" x="570"/>
        <item m="1" x="575"/>
        <item m="1" x="722"/>
        <item m="1" x="620"/>
        <item m="1" x="820"/>
        <item m="1" x="822"/>
        <item m="1" x="824"/>
        <item m="1" x="707"/>
        <item m="1" x="623"/>
        <item m="1" x="713"/>
        <item m="1" x="717"/>
        <item m="1" x="855"/>
        <item m="1" x="872"/>
        <item m="1" x="765"/>
        <item m="1" x="861"/>
        <item m="1" x="331"/>
        <item m="1" x="864"/>
        <item m="1" x="334"/>
        <item m="1" x="543"/>
        <item m="1" x="545"/>
        <item m="1" x="622"/>
        <item m="1" x="380"/>
        <item m="1" x="382"/>
        <item m="1" x="386"/>
        <item m="1" x="388"/>
        <item m="1" x="389"/>
        <item m="1" x="383"/>
        <item m="1" x="392"/>
        <item m="1" x="394"/>
        <item m="1" x="377"/>
        <item m="1" x="686"/>
        <item m="1" x="603"/>
        <item m="1" x="903"/>
        <item m="1" x="607"/>
        <item m="1" x="908"/>
        <item m="1" x="911"/>
        <item m="1" x="522"/>
        <item m="1" x="593"/>
        <item m="1" x="615"/>
        <item m="1" x="913"/>
        <item m="1" x="840"/>
        <item m="1" x="422"/>
        <item m="1" x="423"/>
        <item m="1" x="841"/>
        <item m="1" x="750"/>
        <item m="1" x="757"/>
        <item m="1" x="374"/>
        <item m="1" x="874"/>
        <item m="1" x="576"/>
        <item m="1" x="453"/>
        <item m="1" x="358"/>
        <item m="1" x="439"/>
        <item m="1" x="639"/>
        <item m="1" x="492"/>
        <item m="1" x="759"/>
        <item m="1" x="760"/>
        <item m="1" x="435"/>
        <item m="1" x="661"/>
        <item m="1" x="515"/>
        <item m="1" x="916"/>
        <item m="1" x="580"/>
        <item m="1" x="582"/>
        <item m="1" x="585"/>
        <item m="1" x="356"/>
        <item m="1" x="776"/>
        <item m="1" x="591"/>
        <item m="1" x="672"/>
        <item m="1" x="415"/>
        <item m="1" x="512"/>
        <item m="1" x="418"/>
        <item m="1" x="421"/>
        <item m="1" x="437"/>
        <item m="1" x="426"/>
        <item m="1" x="882"/>
        <item m="1" x="942"/>
        <item m="1" x="943"/>
        <item m="1" x="581"/>
        <item m="1" x="673"/>
        <item m="1" x="595"/>
        <item m="1" x="333"/>
        <item m="1" x="467"/>
        <item m="1" x="601"/>
        <item m="1" x="783"/>
        <item m="1" x="602"/>
        <item m="1" x="605"/>
        <item m="1" x="514"/>
        <item m="1" x="896"/>
        <item m="1" x="606"/>
        <item m="1" x="658"/>
        <item m="1" x="741"/>
        <item m="1" x="395"/>
        <item m="1" x="325"/>
        <item m="1" x="412"/>
        <item m="1" x="694"/>
        <item m="1" x="375"/>
        <item m="1" x="704"/>
        <item m="1" x="393"/>
        <item m="1" x="728"/>
        <item m="1" x="419"/>
        <item m="1" x="745"/>
        <item m="1" x="440"/>
        <item m="1" x="638"/>
        <item m="1" x="779"/>
        <item m="1" x="935"/>
        <item m="1" x="463"/>
        <item m="1" x="464"/>
        <item m="1" x="851"/>
        <item m="1" x="368"/>
        <item m="1" x="767"/>
        <item m="1" x="691"/>
        <item m="1" x="764"/>
        <item m="1" x="384"/>
        <item m="1" x="469"/>
        <item m="1" x="398"/>
        <item m="1" x="871"/>
        <item m="1" x="379"/>
        <item m="1" x="462"/>
        <item m="1" x="699"/>
        <item m="1" x="624"/>
        <item m="1" x="635"/>
        <item m="1" x="532"/>
        <item m="1" x="966"/>
        <item m="1" x="890"/>
        <item m="1" x="409"/>
        <item m="1" x="884"/>
        <item m="1" x="720"/>
        <item m="1" x="778"/>
        <item m="1" x="944"/>
        <item m="1" x="546"/>
        <item m="1" x="937"/>
        <item m="1" x="475"/>
        <item m="1" x="790"/>
        <item m="1" x="909"/>
        <item m="1" x="951"/>
        <item m="1" x="785"/>
        <item m="1" x="954"/>
        <item m="1" x="468"/>
        <item m="1" x="628"/>
        <item m="1" x="472"/>
        <item m="1" x="378"/>
        <item m="1" x="777"/>
        <item m="1" x="642"/>
        <item m="1" x="788"/>
        <item m="1" x="955"/>
        <item m="1" x="793"/>
        <item m="1" x="637"/>
        <item m="1" x="486"/>
        <item m="1" x="965"/>
        <item m="1" x="565"/>
        <item m="1" x="645"/>
        <item m="1" x="868"/>
        <item m="1" x="341"/>
        <item m="1" x="480"/>
        <item m="1" x="328"/>
        <item m="1" x="609"/>
        <item m="1" x="640"/>
        <item m="1" x="906"/>
        <item m="1" x="636"/>
        <item m="1" x="784"/>
        <item m="1" x="952"/>
        <item m="1" x="473"/>
        <item m="1" x="964"/>
        <item m="1" x="644"/>
        <item m="1" x="446"/>
        <item m="1" x="610"/>
        <item m="1" x="753"/>
        <item m="1" x="786"/>
        <item m="1" x="327"/>
        <item m="1" x="808"/>
        <item m="1" x="950"/>
        <item m="1" x="474"/>
        <item m="1" x="963"/>
        <item m="1" x="830"/>
        <item m="1" x="339"/>
        <item m="1" x="484"/>
        <item m="1" x="799"/>
        <item m="1" x="818"/>
        <item m="1" x="646"/>
        <item m="1" x="795"/>
        <item m="1" x="754"/>
        <item m="1" x="807"/>
        <item m="1" x="351"/>
        <item m="1" x="547"/>
        <item m="1" x="968"/>
        <item m="1" x="481"/>
        <item m="1" x="456"/>
        <item m="1" x="802"/>
        <item m="1" x="659"/>
        <item m="1" x="502"/>
        <item m="1" x="362"/>
        <item m="1" x="912"/>
        <item m="1" x="345"/>
        <item m="1" x="577"/>
        <item m="1" x="917"/>
        <item m="1" x="901"/>
        <item m="1" x="905"/>
        <item m="1" x="918"/>
        <item m="1" x="910"/>
        <item m="1" x="590"/>
        <item m="1" x="350"/>
        <item m="1" x="596"/>
        <item m="1" x="436"/>
        <item m="1" x="676"/>
        <item m="1" x="403"/>
        <item m="1" x="505"/>
        <item m="1" x="438"/>
        <item m="1" x="408"/>
        <item m="1" x="740"/>
        <item m="1" x="431"/>
        <item m="1" x="742"/>
        <item m="1" x="433"/>
        <item m="1" x="960"/>
        <item m="1" x="662"/>
        <item m="1" x="768"/>
        <item m="1" x="599"/>
        <item m="1" x="679"/>
        <item m="1" x="627"/>
        <item m="1" x="584"/>
        <item m="1" x="629"/>
        <item m="1" x="587"/>
        <item m="1" x="588"/>
        <item m="1" x="343"/>
        <item m="1" x="727"/>
        <item m="1" x="772"/>
        <item m="1" x="731"/>
        <item m="1" x="670"/>
        <item m="1" x="736"/>
        <item m="1" x="738"/>
        <item m="1" x="739"/>
        <item m="1" x="748"/>
        <item m="1" x="829"/>
        <item m="1" x="876"/>
        <item m="1" x="344"/>
        <item m="1" x="877"/>
        <item m="1" x="933"/>
        <item m="1" x="559"/>
        <item m="1" x="527"/>
        <item m="1" x="347"/>
        <item m="1" x="349"/>
        <item m="1" x="769"/>
        <item m="1" x="888"/>
        <item m="1" x="928"/>
        <item m="1" x="705"/>
        <item m="1" x="688"/>
        <item m="1" x="397"/>
        <item m="1" x="457"/>
        <item m="1" x="712"/>
        <item m="1" x="796"/>
        <item m="1" x="404"/>
        <item m="1" x="667"/>
        <item m="1" x="500"/>
        <item m="1" x="671"/>
        <item m="1" x="648"/>
        <item m="1" x="650"/>
        <item m="1" x="540"/>
        <item m="1" x="653"/>
        <item m="1" x="542"/>
        <item m="1" x="555"/>
        <item m="1" x="558"/>
        <item m="1" x="562"/>
        <item m="1" x="870"/>
        <item m="1" x="827"/>
        <item m="1" x="762"/>
        <item m="1" x="763"/>
        <item m="1" x="657"/>
        <item m="1" x="613"/>
        <item m="1" x="614"/>
        <item m="1" x="357"/>
        <item m="1" x="710"/>
        <item m="1" x="815"/>
        <item m="1" x="716"/>
        <item m="1" x="825"/>
        <item m="1" x="856"/>
        <item m="1" x="967"/>
        <item m="1" x="859"/>
        <item m="1" x="926"/>
        <item m="1" x="539"/>
        <item m="1" x="875"/>
        <item m="1" x="866"/>
        <item m="1" x="496"/>
        <item m="1" x="449"/>
        <item m="1" x="881"/>
        <item m="1" x="373"/>
        <item m="1" x="445"/>
        <item m="1" x="447"/>
        <item m="1" x="695"/>
        <item m="1" x="803"/>
        <item m="1" x="656"/>
        <item m="1" x="450"/>
        <item m="1" x="326"/>
        <item m="1" x="497"/>
        <item m="1" x="399"/>
        <item m="1" x="898"/>
        <item m="1" x="687"/>
        <item m="1" x="904"/>
        <item m="1" x="520"/>
        <item m="1" x="608"/>
        <item m="1" x="682"/>
        <item m="1" x="852"/>
        <item m="1" x="471"/>
        <item m="1" x="616"/>
        <item m="1" x="689"/>
        <item m="1" x="755"/>
        <item m="1" x="756"/>
        <item m="1" x="831"/>
        <item m="1" x="631"/>
        <item m="1" x="428"/>
        <item m="1" x="430"/>
        <item m="1" x="432"/>
        <item m="1" x="837"/>
        <item m="1" x="842"/>
        <item m="1" x="370"/>
        <item m="1" x="938"/>
        <item m="1" x="915"/>
        <item m="1" x="352"/>
        <item m="1" x="354"/>
        <item m="1" x="775"/>
        <item m="1" x="346"/>
        <item m="1" x="919"/>
        <item m="1" x="921"/>
        <item m="1" x="592"/>
        <item m="1" x="594"/>
        <item m="1" x="729"/>
        <item m="1" x="730"/>
        <item m="1" x="402"/>
        <item m="1" x="466"/>
        <item m="1" x="737"/>
        <item m="1" x="681"/>
        <item m="1" x="427"/>
        <item m="1" x="429"/>
        <item m="1" x="519"/>
        <item m="1" x="556"/>
        <item m="1" x="625"/>
        <item m="1" x="878"/>
        <item m="1" x="597"/>
        <item m="1" x="598"/>
        <item m="1" x="846"/>
        <item m="1" x="833"/>
        <item m="1" x="583"/>
        <item m="1" x="684"/>
        <item m="1" x="668"/>
        <item m="1" x="630"/>
        <item m="1" x="360"/>
        <item m="1" x="725"/>
        <item m="1" x="489"/>
        <item m="1" x="821"/>
        <item m="1" x="733"/>
        <item m="1" x="744"/>
        <item m="1" x="361"/>
        <item m="1" x="835"/>
        <item m="1" x="774"/>
        <item m="1" x="828"/>
        <item m="1" x="340"/>
        <item m="1" x="551"/>
        <item m="1" x="554"/>
        <item m="1" x="526"/>
        <item m="1" x="506"/>
        <item m="1" x="561"/>
        <item m="1" x="563"/>
        <item m="1" x="348"/>
        <item m="1" x="899"/>
        <item m="1" x="902"/>
        <item m="1" x="454"/>
        <item m="1" x="455"/>
        <item m="1" x="663"/>
        <item m="1" x="504"/>
        <item m="1" x="690"/>
        <item m="1" x="400"/>
        <item m="1" x="931"/>
        <item m="1" x="813"/>
        <item m="1" x="406"/>
        <item m="1" x="669"/>
        <item m="1" x="566"/>
        <item m="1" x="494"/>
        <item m="1" x="819"/>
        <item m="1" x="621"/>
        <item m="1" x="569"/>
        <item m="1" x="664"/>
        <item m="1" x="843"/>
        <item m="1" x="560"/>
        <item m="1" x="573"/>
        <item m="1" x="826"/>
        <item m="1" x="654"/>
        <item m="1" x="702"/>
        <item m="1" x="329"/>
        <item m="1" x="703"/>
        <item m="1" x="332"/>
        <item m="1" x="708"/>
        <item m="1" x="709"/>
        <item m="1" x="700"/>
        <item m="1" x="714"/>
        <item m="1" x="732"/>
        <item m="1" x="537"/>
        <item m="1" x="523"/>
        <item m="1" x="353"/>
        <item m="1" x="946"/>
        <item m="1" x="923"/>
        <item m="1" x="925"/>
        <item m="1" x="655"/>
        <item m="1" x="930"/>
        <item m="1" x="948"/>
        <item m="1" x="612"/>
        <item m="1" x="425"/>
        <item m="1" x="747"/>
        <item m="1" x="524"/>
        <item m="1" x="751"/>
        <item m="1" x="451"/>
        <item m="1" x="444"/>
        <item m="1" x="517"/>
        <item m="1" x="525"/>
        <item m="1" x="452"/>
        <item m="1" x="521"/>
        <item m="1" x="611"/>
        <item m="1" x="9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axis="axisRow" compact="0" outline="0" subtotalTop="0" showAll="0" includeNewItemsInFilter="1" defaultSubtotal="0">
      <items count="5">
        <item x="2"/>
        <item x="1"/>
        <item x="4"/>
        <item x="3"/>
        <item x="0"/>
      </items>
    </pivotField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outline="0" subtotalTop="0" showAll="0" includeNewItemsInFilter="1" defaultSubtotal="0">
      <items count="12">
        <item x="0"/>
        <item x="3"/>
        <item x="9"/>
        <item x="10"/>
        <item x="8"/>
        <item x="6"/>
        <item x="7"/>
        <item x="1"/>
        <item x="5"/>
        <item x="4"/>
        <item x="2"/>
        <item x="11"/>
      </items>
    </pivotField>
    <pivotField axis="axisRow" compact="0" outline="0" subtotalTop="0" showAll="0" includeNewItemsInFilter="1" defaultSubtotal="0">
      <items count="118">
        <item x="103"/>
        <item x="107"/>
        <item x="24"/>
        <item x="79"/>
        <item x="113"/>
        <item x="71"/>
        <item x="5"/>
        <item x="106"/>
        <item x="89"/>
        <item x="115"/>
        <item x="72"/>
        <item x="4"/>
        <item x="114"/>
        <item x="49"/>
        <item x="105"/>
        <item x="57"/>
        <item x="8"/>
        <item x="0"/>
        <item x="68"/>
        <item x="109"/>
        <item x="52"/>
        <item x="82"/>
        <item x="86"/>
        <item x="50"/>
        <item x="83"/>
        <item x="6"/>
        <item x="36"/>
        <item x="97"/>
        <item x="108"/>
        <item x="98"/>
        <item x="63"/>
        <item x="100"/>
        <item x="99"/>
        <item x="16"/>
        <item x="88"/>
        <item x="58"/>
        <item x="55"/>
        <item x="25"/>
        <item x="96"/>
        <item x="85"/>
        <item x="37"/>
        <item x="28"/>
        <item x="95"/>
        <item x="80"/>
        <item x="93"/>
        <item x="66"/>
        <item x="87"/>
        <item x="45"/>
        <item x="77"/>
        <item x="90"/>
        <item x="31"/>
        <item x="111"/>
        <item x="91"/>
        <item x="11"/>
        <item x="23"/>
        <item x="116"/>
        <item x="40"/>
        <item x="13"/>
        <item x="94"/>
        <item x="43"/>
        <item x="73"/>
        <item x="39"/>
        <item x="104"/>
        <item x="78"/>
        <item x="53"/>
        <item x="42"/>
        <item x="34"/>
        <item x="51"/>
        <item x="27"/>
        <item x="81"/>
        <item x="75"/>
        <item x="84"/>
        <item x="35"/>
        <item x="70"/>
        <item x="62"/>
        <item x="2"/>
        <item x="67"/>
        <item x="26"/>
        <item x="74"/>
        <item x="18"/>
        <item x="14"/>
        <item x="65"/>
        <item x="92"/>
        <item x="101"/>
        <item x="61"/>
        <item x="76"/>
        <item x="3"/>
        <item x="19"/>
        <item x="110"/>
        <item x="41"/>
        <item x="44"/>
        <item x="32"/>
        <item x="17"/>
        <item x="15"/>
        <item x="12"/>
        <item x="38"/>
        <item x="47"/>
        <item x="7"/>
        <item x="22"/>
        <item x="29"/>
        <item x="56"/>
        <item x="112"/>
        <item x="33"/>
        <item x="64"/>
        <item x="69"/>
        <item x="54"/>
        <item x="102"/>
        <item x="59"/>
        <item x="21"/>
        <item x="48"/>
        <item x="46"/>
        <item x="10"/>
        <item x="30"/>
        <item x="60"/>
        <item x="20"/>
        <item x="9"/>
        <item x="1"/>
        <item x="117"/>
      </items>
    </pivotField>
    <pivotField axis="axisRow" compact="0" outline="0" subtotalTop="0" showAll="0" includeNewItemsInFilter="1" defaultSubtotal="0">
      <items count="269">
        <item x="225"/>
        <item x="247"/>
        <item x="27"/>
        <item x="185"/>
        <item x="262"/>
        <item x="230"/>
        <item x="5"/>
        <item x="240"/>
        <item x="194"/>
        <item x="264"/>
        <item x="253"/>
        <item x="4"/>
        <item x="263"/>
        <item x="255"/>
        <item x="231"/>
        <item x="8"/>
        <item x="0"/>
        <item x="261"/>
        <item x="256"/>
        <item x="64"/>
        <item x="234"/>
        <item x="155"/>
        <item x="251"/>
        <item x="6"/>
        <item x="228"/>
        <item x="239"/>
        <item x="250"/>
        <item x="252"/>
        <item x="248"/>
        <item x="215"/>
        <item x="19"/>
        <item x="163"/>
        <item x="76"/>
        <item x="246"/>
        <item x="28"/>
        <item x="232"/>
        <item x="245"/>
        <item x="238"/>
        <item x="31"/>
        <item x="208"/>
        <item x="237"/>
        <item x="249"/>
        <item x="241"/>
        <item x="158"/>
        <item x="236"/>
        <item x="184"/>
        <item x="165"/>
        <item x="257"/>
        <item x="259"/>
        <item x="180"/>
        <item x="235"/>
        <item x="146"/>
        <item x="266"/>
        <item x="196"/>
        <item x="150"/>
        <item x="201"/>
        <item x="132"/>
        <item x="126"/>
        <item x="227"/>
        <item x="125"/>
        <item x="254"/>
        <item x="214"/>
        <item x="216"/>
        <item x="63"/>
        <item x="30"/>
        <item x="110"/>
        <item x="145"/>
        <item x="104"/>
        <item x="141"/>
        <item x="138"/>
        <item x="96"/>
        <item x="29"/>
        <item x="70"/>
        <item x="93"/>
        <item x="89"/>
        <item x="181"/>
        <item x="220"/>
        <item x="82"/>
        <item x="114"/>
        <item x="102"/>
        <item x="213"/>
        <item x="258"/>
        <item x="97"/>
        <item x="243"/>
        <item x="69"/>
        <item x="179"/>
        <item x="77"/>
        <item x="224"/>
        <item x="67"/>
        <item x="59"/>
        <item x="32"/>
        <item x="73"/>
        <item x="260"/>
        <item x="36"/>
        <item x="88"/>
        <item x="101"/>
        <item x="66"/>
        <item x="222"/>
        <item x="60"/>
        <item x="58"/>
        <item x="33"/>
        <item x="81"/>
        <item x="23"/>
        <item x="10"/>
        <item x="1"/>
        <item x="218"/>
        <item x="244"/>
        <item x="242"/>
        <item x="212"/>
        <item x="198"/>
        <item x="209"/>
        <item x="229"/>
        <item x="9"/>
        <item x="182"/>
        <item x="170"/>
        <item x="217"/>
        <item x="200"/>
        <item x="190"/>
        <item x="205"/>
        <item x="162"/>
        <item x="223"/>
        <item x="189"/>
        <item x="221"/>
        <item x="186"/>
        <item x="157"/>
        <item x="195"/>
        <item x="192"/>
        <item x="191"/>
        <item x="178"/>
        <item x="168"/>
        <item x="188"/>
        <item x="210"/>
        <item x="193"/>
        <item x="219"/>
        <item x="176"/>
        <item x="202"/>
        <item x="161"/>
        <item x="149"/>
        <item x="169"/>
        <item x="173"/>
        <item x="144"/>
        <item x="199"/>
        <item x="174"/>
        <item x="175"/>
        <item x="153"/>
        <item x="160"/>
        <item x="171"/>
        <item x="167"/>
        <item x="203"/>
        <item x="211"/>
        <item x="206"/>
        <item x="136"/>
        <item x="133"/>
        <item x="183"/>
        <item x="164"/>
        <item x="131"/>
        <item x="152"/>
        <item x="226"/>
        <item x="197"/>
        <item x="94"/>
        <item x="137"/>
        <item x="151"/>
        <item x="187"/>
        <item x="156"/>
        <item x="121"/>
        <item x="204"/>
        <item x="177"/>
        <item x="142"/>
        <item x="148"/>
        <item x="139"/>
        <item x="90"/>
        <item x="134"/>
        <item x="130"/>
        <item x="147"/>
        <item x="79"/>
        <item x="140"/>
        <item x="143"/>
        <item x="207"/>
        <item x="123"/>
        <item x="154"/>
        <item x="129"/>
        <item x="122"/>
        <item x="112"/>
        <item x="117"/>
        <item x="119"/>
        <item x="172"/>
        <item x="166"/>
        <item x="120"/>
        <item x="159"/>
        <item x="92"/>
        <item x="127"/>
        <item x="115"/>
        <item x="100"/>
        <item x="128"/>
        <item x="116"/>
        <item x="2"/>
        <item x="124"/>
        <item x="111"/>
        <item x="135"/>
        <item x="87"/>
        <item x="109"/>
        <item x="84"/>
        <item x="107"/>
        <item x="91"/>
        <item x="108"/>
        <item x="86"/>
        <item x="56"/>
        <item x="83"/>
        <item x="57"/>
        <item x="43"/>
        <item x="78"/>
        <item x="95"/>
        <item x="118"/>
        <item x="13"/>
        <item x="113"/>
        <item x="103"/>
        <item x="65"/>
        <item x="51"/>
        <item x="38"/>
        <item x="85"/>
        <item x="72"/>
        <item x="105"/>
        <item x="106"/>
        <item x="80"/>
        <item x="61"/>
        <item x="75"/>
        <item x="68"/>
        <item x="53"/>
        <item x="20"/>
        <item x="49"/>
        <item x="62"/>
        <item x="40"/>
        <item x="265"/>
        <item x="71"/>
        <item x="44"/>
        <item x="41"/>
        <item x="99"/>
        <item x="55"/>
        <item x="46"/>
        <item x="34"/>
        <item x="37"/>
        <item x="26"/>
        <item x="48"/>
        <item x="16"/>
        <item x="52"/>
        <item x="45"/>
        <item x="74"/>
        <item x="98"/>
        <item x="42"/>
        <item x="54"/>
        <item x="39"/>
        <item x="47"/>
        <item x="21"/>
        <item x="17"/>
        <item x="3"/>
        <item x="22"/>
        <item x="50"/>
        <item x="35"/>
        <item x="18"/>
        <item x="15"/>
        <item x="7"/>
        <item x="25"/>
        <item x="24"/>
        <item x="11"/>
        <item x="14"/>
        <item x="12"/>
        <item x="267"/>
        <item x="268"/>
        <item x="233"/>
      </items>
    </pivotField>
    <pivotField axis="axisRow" compact="0" outline="0" subtotalTop="0" showAll="0" includeNewItemsInFilter="1" defaultSubtotal="0">
      <items count="17">
        <item x="3"/>
        <item x="15"/>
        <item x="10"/>
        <item x="5"/>
        <item x="9"/>
        <item x="12"/>
        <item x="13"/>
        <item x="14"/>
        <item x="0"/>
        <item x="11"/>
        <item x="2"/>
        <item x="7"/>
        <item x="4"/>
        <item x="6"/>
        <item x="8"/>
        <item x="1"/>
        <item x="16"/>
      </items>
    </pivotField>
    <pivotField dataField="1"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7">
    <field x="2"/>
    <field x="27"/>
    <field x="6"/>
    <field x="35"/>
    <field x="36"/>
    <field x="37"/>
    <field x="38"/>
  </rowFields>
  <rowItems count="12">
    <i>
      <x v="569"/>
      <x/>
      <x/>
      <x v="10"/>
      <x v="41"/>
      <x v="236"/>
      <x v="4"/>
    </i>
    <i>
      <x v="570"/>
      <x/>
      <x v="1"/>
      <x v="9"/>
      <x v="61"/>
      <x v="215"/>
      <x v="10"/>
    </i>
    <i>
      <x v="572"/>
      <x/>
      <x v="1"/>
      <x v="10"/>
      <x v="10"/>
      <x v="222"/>
      <x v="4"/>
    </i>
    <i>
      <x v="16"/>
      <x/>
      <x v="1"/>
      <x v="7"/>
      <x v="69"/>
      <x v="193"/>
      <x v="10"/>
    </i>
    <i>
      <x v="576"/>
      <x v="3"/>
      <x/>
      <x v="6"/>
      <x v="70"/>
      <x v="182"/>
      <x v="12"/>
    </i>
    <i>
      <x v="24"/>
      <x/>
      <x/>
      <x v="5"/>
      <x v="79"/>
      <x v="169"/>
      <x v="12"/>
    </i>
    <i>
      <x v="563"/>
      <x v="3"/>
      <x v="1"/>
      <x v="4"/>
      <x v="114"/>
      <x v="159"/>
      <x v="15"/>
    </i>
    <i>
      <x v="63"/>
      <x/>
      <x/>
      <x v="3"/>
      <x v="89"/>
      <x v="128"/>
      <x v="10"/>
    </i>
    <i>
      <x v="210"/>
      <x/>
      <x v="2"/>
      <x/>
      <x v="116"/>
      <x v="104"/>
      <x v="15"/>
    </i>
    <i>
      <x v="10"/>
      <x/>
      <x v="1"/>
      <x/>
      <x v="80"/>
      <x v="73"/>
      <x v="11"/>
    </i>
    <i>
      <x v="199"/>
      <x/>
      <x v="2"/>
      <x/>
      <x v="43"/>
      <x v="40"/>
      <x v="4"/>
    </i>
    <i>
      <x v="230"/>
      <x/>
      <x/>
      <x/>
      <x v="15"/>
      <x v="14"/>
      <x v="4"/>
    </i>
  </rowItems>
  <colItems count="1">
    <i/>
  </colItems>
  <pageFields count="3">
    <pageField fld="3" hier="0"/>
    <pageField fld="4" hier="0"/>
    <pageField fld="5" hier="0"/>
  </pageFields>
  <dataFields count="1">
    <dataField name="Сумма баллов (1+2+3) " fld="39" baseField="0" baseItem="0" numFmtId="164"/>
  </dataFields>
  <formats count="47">
    <format dxfId="1379">
      <pivotArea outline="0" fieldPosition="0"/>
    </format>
    <format dxfId="1378">
      <pivotArea field="27" type="button" dataOnly="0" labelOnly="1" outline="0" axis="axisRow" fieldPosition="1"/>
    </format>
    <format dxfId="1377">
      <pivotArea field="7" type="button" dataOnly="0" labelOnly="1" outline="0"/>
    </format>
    <format dxfId="1376">
      <pivotArea field="7" type="button" dataOnly="0" labelOnly="1" outline="0"/>
    </format>
    <format dxfId="1375">
      <pivotArea field="7" type="button" dataOnly="0" labelOnly="1" outline="0"/>
    </format>
    <format dxfId="1374">
      <pivotArea outline="0" collapsedLevelsAreSubtotals="1" fieldPosition="0"/>
    </format>
    <format dxfId="1373">
      <pivotArea dataOnly="0" labelOnly="1" outline="0" fieldPosition="0">
        <references count="1">
          <reference field="3" count="0"/>
        </references>
      </pivotArea>
    </format>
    <format dxfId="1372">
      <pivotArea dataOnly="0" labelOnly="1" outline="0" fieldPosition="0">
        <references count="1">
          <reference field="4" count="0"/>
        </references>
      </pivotArea>
    </format>
    <format dxfId="1371">
      <pivotArea dataOnly="0" labelOnly="1" outline="0" fieldPosition="0">
        <references count="1">
          <reference field="5" count="0"/>
        </references>
      </pivotArea>
    </format>
    <format dxfId="1370">
      <pivotArea field="27" type="button" dataOnly="0" labelOnly="1" outline="0" axis="axisRow" fieldPosition="1"/>
    </format>
    <format dxfId="1369">
      <pivotArea field="-2" type="button" dataOnly="0" labelOnly="1" outline="0" axis="axisValues" fieldPosition="0"/>
    </format>
    <format dxfId="1368">
      <pivotArea type="topRight" dataOnly="0" labelOnly="1" outline="0" fieldPosition="0"/>
    </format>
    <format dxfId="1367">
      <pivotArea outline="0" collapsedLevelsAreSubtotals="1" fieldPosition="0"/>
    </format>
    <format dxfId="1366">
      <pivotArea dataOnly="0" labelOnly="1" outline="0" fieldPosition="0">
        <references count="1">
          <reference field="3" count="0"/>
        </references>
      </pivotArea>
    </format>
    <format dxfId="1365">
      <pivotArea dataOnly="0" labelOnly="1" outline="0" fieldPosition="0">
        <references count="1">
          <reference field="4" count="0"/>
        </references>
      </pivotArea>
    </format>
    <format dxfId="1364">
      <pivotArea dataOnly="0" labelOnly="1" outline="0" fieldPosition="0">
        <references count="1">
          <reference field="5" count="0"/>
        </references>
      </pivotArea>
    </format>
    <format dxfId="1363">
      <pivotArea field="-2" type="button" dataOnly="0" labelOnly="1" outline="0" axis="axisValues" fieldPosition="0"/>
    </format>
    <format dxfId="1362">
      <pivotArea type="topRight" dataOnly="0" labelOnly="1" outline="0" fieldPosition="0"/>
    </format>
    <format dxfId="1361">
      <pivotArea dataOnly="0" labelOnly="1" outline="0" fieldPosition="0">
        <references count="1">
          <reference field="3" count="0"/>
        </references>
      </pivotArea>
    </format>
    <format dxfId="1360">
      <pivotArea dataOnly="0" labelOnly="1" outline="0" fieldPosition="0">
        <references count="1">
          <reference field="4" count="0"/>
        </references>
      </pivotArea>
    </format>
    <format dxfId="1359">
      <pivotArea dataOnly="0" labelOnly="1" outline="0" fieldPosition="0">
        <references count="1">
          <reference field="5" count="0"/>
        </references>
      </pivotArea>
    </format>
    <format dxfId="1358">
      <pivotArea field="7" type="button" dataOnly="0" labelOnly="1" outline="0"/>
    </format>
    <format dxfId="1357">
      <pivotArea field="27" type="button" dataOnly="0" labelOnly="1" outline="0" axis="axisRow" fieldPosition="1"/>
    </format>
    <format dxfId="1356">
      <pivotArea field="6" type="button" dataOnly="0" labelOnly="1" outline="0" axis="axisRow" fieldPosition="2"/>
    </format>
    <format dxfId="135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354">
      <pivotArea field="27" type="button" dataOnly="0" labelOnly="1" outline="0" axis="axisRow" fieldPosition="1"/>
    </format>
    <format dxfId="1353">
      <pivotArea type="all" dataOnly="0" outline="0" fieldPosition="0"/>
    </format>
    <format dxfId="1352">
      <pivotArea outline="0" collapsedLevelsAreSubtotals="1" fieldPosition="0"/>
    </format>
    <format dxfId="1351">
      <pivotArea dataOnly="0" labelOnly="1" outline="0" axis="axisValues" fieldPosition="0"/>
    </format>
    <format dxfId="1350">
      <pivotArea type="all" dataOnly="0" outline="0" fieldPosition="0"/>
    </format>
    <format dxfId="1349">
      <pivotArea outline="0" collapsedLevelsAreSubtotals="1" fieldPosition="0"/>
    </format>
    <format dxfId="1348">
      <pivotArea dataOnly="0" labelOnly="1" outline="0" axis="axisValues" fieldPosition="0"/>
    </format>
    <format dxfId="1347">
      <pivotArea type="all" dataOnly="0" outline="0" fieldPosition="0"/>
    </format>
    <format dxfId="1346">
      <pivotArea outline="0" collapsedLevelsAreSubtotals="1" fieldPosition="0"/>
    </format>
    <format dxfId="1345">
      <pivotArea dataOnly="0" labelOnly="1" outline="0" axis="axisValues" fieldPosition="0"/>
    </format>
    <format dxfId="1344">
      <pivotArea type="all" dataOnly="0" outline="0" fieldPosition="0"/>
    </format>
    <format dxfId="1343">
      <pivotArea outline="0" collapsedLevelsAreSubtotals="1" fieldPosition="0"/>
    </format>
    <format dxfId="1342">
      <pivotArea dataOnly="0" labelOnly="1" outline="0" axis="axisValues" fieldPosition="0"/>
    </format>
    <format dxfId="1341">
      <pivotArea type="all" dataOnly="0" outline="0" fieldPosition="0"/>
    </format>
    <format dxfId="1340">
      <pivotArea outline="0" collapsedLevelsAreSubtotals="1" fieldPosition="0"/>
    </format>
    <format dxfId="1339">
      <pivotArea dataOnly="0" labelOnly="1" outline="0" axis="axisValues" fieldPosition="0"/>
    </format>
    <format dxfId="1338">
      <pivotArea type="all" dataOnly="0" outline="0" fieldPosition="0"/>
    </format>
    <format dxfId="1337">
      <pivotArea outline="0" collapsedLevelsAreSubtotals="1" fieldPosition="0"/>
    </format>
    <format dxfId="1336">
      <pivotArea dataOnly="0" labelOnly="1" outline="0" axis="axisValues" fieldPosition="0"/>
    </format>
    <format dxfId="1335">
      <pivotArea outline="0" collapsedLevelsAreSubtotals="1" fieldPosition="0"/>
    </format>
    <format dxfId="1334">
      <pivotArea dataOnly="0" labelOnly="1" outline="0" axis="axisValues" fieldPosition="0"/>
    </format>
    <format dxfId="1333">
      <pivotArea outline="0" collapsedLevelsAreSubtotals="1" fieldPosition="0"/>
    </format>
  </formats>
  <pivotTableStyleInfo name="PivotStyleLight22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СводнаяТаблица4" cacheId="0" applyNumberFormats="0" applyBorderFormats="0" applyFontFormats="0" applyPatternFormats="0" applyAlignmentFormats="0" applyWidthHeightFormats="1" dataCaption="Данные" updatedVersion="5" minRefreshableVersion="3" showDrill="0" showMemberPropertyTips="0" rowGrandTotals="0" colGrandTotals="0" itemPrintTitles="1" createdVersion="5" indent="0" compact="0" compactData="0">
  <location ref="A11:H61" firstHeaderRow="1" firstDataRow="1" firstDataCol="7" rowPageCount="3" colPageCount="1"/>
  <pivotFields count="45"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outline="0" showAll="0" sortType="descending" defaultSubtotal="0">
      <items count="588">
        <item x="0"/>
        <item x="9"/>
        <item x="99"/>
        <item x="100"/>
        <item x="101"/>
        <item x="102"/>
        <item x="103"/>
        <item x="104"/>
        <item x="105"/>
        <item x="106"/>
        <item x="107"/>
        <item x="108"/>
        <item x="10"/>
        <item x="109"/>
        <item x="110"/>
        <item x="111"/>
        <item x="112"/>
        <item x="113"/>
        <item x="114"/>
        <item x="115"/>
        <item x="116"/>
        <item x="117"/>
        <item x="118"/>
        <item x="11"/>
        <item x="119"/>
        <item x="120"/>
        <item x="121"/>
        <item x="122"/>
        <item x="123"/>
        <item x="124"/>
        <item x="125"/>
        <item x="126"/>
        <item x="127"/>
        <item x="128"/>
        <item x="12"/>
        <item x="129"/>
        <item x="130"/>
        <item x="131"/>
        <item x="132"/>
        <item x="133"/>
        <item x="134"/>
        <item x="135"/>
        <item x="136"/>
        <item x="137"/>
        <item x="138"/>
        <item x="13"/>
        <item x="139"/>
        <item x="140"/>
        <item x="141"/>
        <item x="142"/>
        <item x="143"/>
        <item x="144"/>
        <item x="145"/>
        <item x="146"/>
        <item x="147"/>
        <item x="148"/>
        <item x="14"/>
        <item x="149"/>
        <item x="150"/>
        <item x="151"/>
        <item x="152"/>
        <item x="153"/>
        <item x="154"/>
        <item x="155"/>
        <item x="156"/>
        <item x="157"/>
        <item x="158"/>
        <item x="15"/>
        <item x="159"/>
        <item x="160"/>
        <item x="161"/>
        <item x="162"/>
        <item x="163"/>
        <item x="164"/>
        <item x="165"/>
        <item x="166"/>
        <item x="167"/>
        <item x="168"/>
        <item x="16"/>
        <item x="169"/>
        <item x="170"/>
        <item x="171"/>
        <item x="172"/>
        <item x="173"/>
        <item x="174"/>
        <item x="175"/>
        <item x="176"/>
        <item x="177"/>
        <item x="178"/>
        <item x="17"/>
        <item x="179"/>
        <item x="180"/>
        <item x="181"/>
        <item x="182"/>
        <item x="183"/>
        <item x="184"/>
        <item x="185"/>
        <item x="186"/>
        <item x="187"/>
        <item x="188"/>
        <item x="18"/>
        <item x="189"/>
        <item x="190"/>
        <item x="191"/>
        <item x="192"/>
        <item x="193"/>
        <item x="194"/>
        <item x="195"/>
        <item x="196"/>
        <item x="197"/>
        <item x="198"/>
        <item x="1"/>
        <item x="19"/>
        <item x="199"/>
        <item x="200"/>
        <item x="201"/>
        <item x="202"/>
        <item x="203"/>
        <item x="204"/>
        <item x="205"/>
        <item x="206"/>
        <item x="207"/>
        <item x="208"/>
        <item x="20"/>
        <item x="209"/>
        <item x="210"/>
        <item x="211"/>
        <item x="212"/>
        <item x="213"/>
        <item x="214"/>
        <item x="215"/>
        <item x="216"/>
        <item x="217"/>
        <item x="218"/>
        <item x="21"/>
        <item x="219"/>
        <item x="220"/>
        <item x="221"/>
        <item x="222"/>
        <item x="223"/>
        <item x="224"/>
        <item x="225"/>
        <item x="226"/>
        <item x="227"/>
        <item x="228"/>
        <item x="22"/>
        <item x="229"/>
        <item x="230"/>
        <item x="231"/>
        <item x="232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m="1" x="419"/>
        <item m="1" x="409"/>
        <item m="1" x="398"/>
        <item m="1" x="392"/>
        <item m="1" x="386"/>
        <item m="1" x="382"/>
        <item m="1" x="379"/>
        <item m="1" x="376"/>
        <item x="32"/>
        <item m="1" x="470"/>
        <item m="1" x="456"/>
        <item m="1" x="441"/>
        <item m="1" x="429"/>
        <item m="1" x="416"/>
        <item m="1" x="406"/>
        <item m="1" x="390"/>
        <item m="1" x="385"/>
        <item m="1" x="381"/>
        <item x="33"/>
        <item m="1" x="499"/>
        <item m="1" x="484"/>
        <item m="1" x="467"/>
        <item m="1" x="453"/>
        <item m="1" x="438"/>
        <item m="1" x="426"/>
        <item m="1" x="414"/>
        <item m="1" x="404"/>
        <item m="1" x="396"/>
        <item m="1" x="389"/>
        <item m="1" x="377"/>
        <item m="1" x="529"/>
        <item m="1" x="514"/>
        <item m="1" x="496"/>
        <item m="1" x="481"/>
        <item m="1" x="464"/>
        <item m="1" x="450"/>
        <item m="1" x="436"/>
        <item m="1" x="424"/>
        <item m="1" x="413"/>
        <item m="1" x="403"/>
        <item x="35"/>
        <item m="1" x="557"/>
        <item m="1" x="543"/>
        <item m="1" x="526"/>
        <item m="1" x="511"/>
        <item m="1" x="493"/>
        <item m="1" x="478"/>
        <item m="1" x="462"/>
        <item m="1" x="448"/>
        <item m="1" x="435"/>
        <item m="1" x="423"/>
        <item x="36"/>
        <item m="1" x="583"/>
        <item m="1" x="570"/>
        <item m="1" x="554"/>
        <item m="1" x="540"/>
        <item m="1" x="523"/>
        <item m="1" x="508"/>
        <item m="1" x="491"/>
        <item m="1" x="476"/>
        <item m="1" x="461"/>
        <item m="1" x="447"/>
        <item x="37"/>
        <item m="1" x="338"/>
        <item m="1" x="327"/>
        <item m="1" x="580"/>
        <item m="1" x="567"/>
        <item m="1" x="551"/>
        <item m="1" x="537"/>
        <item m="1" x="521"/>
        <item m="1" x="506"/>
        <item m="1" x="490"/>
        <item m="1" x="475"/>
        <item x="38"/>
        <item m="1" x="352"/>
        <item m="1" x="345"/>
        <item m="1" x="335"/>
        <item m="1" x="324"/>
        <item m="1" x="577"/>
        <item m="1" x="564"/>
        <item m="1" x="549"/>
        <item m="1" x="535"/>
        <item m="1" x="520"/>
        <item m="1" x="505"/>
        <item x="3"/>
        <item x="39"/>
        <item m="1" x="446"/>
        <item m="1" x="434"/>
        <item m="1" x="422"/>
        <item m="1" x="412"/>
        <item m="1" x="402"/>
        <item m="1" x="395"/>
        <item m="1" x="388"/>
        <item m="1" x="384"/>
        <item m="1" x="380"/>
        <item m="1" x="378"/>
        <item x="40"/>
        <item m="1" x="473"/>
        <item m="1" x="459"/>
        <item m="1" x="444"/>
        <item m="1" x="432"/>
        <item m="1" x="420"/>
        <item m="1" x="410"/>
        <item m="1" x="399"/>
        <item m="1" x="393"/>
        <item m="1" x="387"/>
        <item m="1" x="383"/>
        <item m="1" x="375"/>
        <item m="1" x="502"/>
        <item m="1" x="487"/>
        <item m="1" x="471"/>
        <item m="1" x="457"/>
        <item m="1" x="442"/>
        <item m="1" x="430"/>
        <item m="1" x="417"/>
        <item m="1" x="407"/>
        <item m="1" x="397"/>
        <item m="1" x="391"/>
        <item x="42"/>
        <item m="1" x="532"/>
        <item m="1" x="517"/>
        <item m="1" x="500"/>
        <item m="1" x="485"/>
        <item m="1" x="468"/>
        <item m="1" x="454"/>
        <item m="1" x="439"/>
        <item m="1" x="427"/>
        <item m="1" x="415"/>
        <item m="1" x="405"/>
        <item x="43"/>
        <item m="1" x="560"/>
        <item m="1" x="546"/>
        <item m="1" x="530"/>
        <item m="1" x="515"/>
        <item m="1" x="497"/>
        <item m="1" x="482"/>
        <item m="1" x="465"/>
        <item m="1" x="451"/>
        <item m="1" x="437"/>
        <item m="1" x="425"/>
        <item x="44"/>
        <item m="1" x="586"/>
        <item m="1" x="573"/>
        <item m="1" x="558"/>
        <item m="1" x="544"/>
        <item m="1" x="527"/>
        <item m="1" x="512"/>
        <item m="1" x="494"/>
        <item m="1" x="479"/>
        <item m="1" x="463"/>
        <item m="1" x="449"/>
        <item x="45"/>
        <item m="1" x="341"/>
        <item m="1" x="331"/>
        <item m="1" x="584"/>
        <item m="1" x="571"/>
        <item m="1" x="555"/>
        <item m="1" x="541"/>
        <item m="1" x="524"/>
        <item m="1" x="509"/>
        <item m="1" x="492"/>
        <item m="1" x="477"/>
        <item x="46"/>
        <item m="1" x="355"/>
        <item m="1" x="348"/>
        <item m="1" x="339"/>
        <item m="1" x="328"/>
        <item m="1" x="581"/>
        <item m="1" x="568"/>
        <item m="1" x="552"/>
        <item m="1" x="538"/>
        <item m="1" x="522"/>
        <item m="1" x="507"/>
        <item x="47"/>
        <item m="1" x="363"/>
        <item m="1" x="359"/>
        <item m="1" x="353"/>
        <item m="1" x="346"/>
        <item m="1" x="336"/>
        <item m="1" x="325"/>
        <item m="1" x="578"/>
        <item m="1" x="565"/>
        <item m="1" x="550"/>
        <item m="1" x="536"/>
        <item x="48"/>
        <item m="1" x="369"/>
        <item m="1" x="366"/>
        <item m="1" x="362"/>
        <item m="1" x="358"/>
        <item m="1" x="351"/>
        <item m="1" x="344"/>
        <item m="1" x="334"/>
        <item m="1" x="323"/>
        <item m="1" x="576"/>
        <item m="1" x="563"/>
        <item x="4"/>
        <item x="49"/>
        <item m="1" x="504"/>
        <item m="1" x="489"/>
        <item m="1" x="474"/>
        <item m="1" x="460"/>
        <item m="1" x="445"/>
        <item m="1" x="433"/>
        <item m="1" x="421"/>
        <item m="1" x="411"/>
        <item m="1" x="400"/>
        <item m="1" x="394"/>
        <item x="50"/>
        <item m="1" x="534"/>
        <item m="1" x="519"/>
        <item m="1" x="503"/>
        <item m="1" x="488"/>
        <item m="1" x="472"/>
        <item m="1" x="458"/>
        <item m="1" x="443"/>
        <item m="1" x="431"/>
        <item m="1" x="418"/>
        <item m="1" x="408"/>
        <item x="51"/>
        <item m="1" x="562"/>
        <item m="1" x="548"/>
        <item m="1" x="533"/>
        <item m="1" x="518"/>
        <item m="1" x="501"/>
        <item m="1" x="486"/>
        <item m="1" x="469"/>
        <item m="1" x="455"/>
        <item m="1" x="440"/>
        <item m="1" x="428"/>
        <item x="52"/>
        <item m="1" x="322"/>
        <item m="1" x="575"/>
        <item m="1" x="561"/>
        <item m="1" x="547"/>
        <item m="1" x="531"/>
        <item m="1" x="516"/>
        <item m="1" x="498"/>
        <item m="1" x="483"/>
        <item m="1" x="466"/>
        <item m="1" x="452"/>
        <item x="53"/>
        <item m="1" x="343"/>
        <item m="1" x="333"/>
        <item m="1" x="587"/>
        <item m="1" x="574"/>
        <item m="1" x="559"/>
        <item m="1" x="545"/>
        <item m="1" x="528"/>
        <item m="1" x="513"/>
        <item m="1" x="495"/>
        <item m="1" x="480"/>
        <item x="54"/>
        <item m="1" x="357"/>
        <item m="1" x="350"/>
        <item m="1" x="342"/>
        <item m="1" x="332"/>
        <item m="1" x="585"/>
        <item m="1" x="572"/>
        <item m="1" x="556"/>
        <item m="1" x="542"/>
        <item m="1" x="525"/>
        <item m="1" x="510"/>
        <item x="55"/>
        <item m="1" x="365"/>
        <item m="1" x="361"/>
        <item m="1" x="356"/>
        <item m="1" x="349"/>
        <item m="1" x="340"/>
        <item m="1" x="329"/>
        <item m="1" x="582"/>
        <item m="1" x="569"/>
        <item m="1" x="553"/>
        <item m="1" x="539"/>
        <item x="56"/>
        <item m="1" x="371"/>
        <item m="1" x="368"/>
        <item m="1" x="364"/>
        <item m="1" x="360"/>
        <item m="1" x="354"/>
        <item m="1" x="347"/>
        <item m="1" x="337"/>
        <item m="1" x="326"/>
        <item m="1" x="579"/>
        <item m="1" x="566"/>
        <item x="57"/>
        <item m="1" x="374"/>
        <item m="1" x="372"/>
        <item m="1" x="370"/>
        <item m="1" x="367"/>
        <item x="58"/>
        <item x="5"/>
        <item x="59"/>
        <item x="60"/>
        <item x="61"/>
        <item x="62"/>
        <item x="63"/>
        <item x="64"/>
        <item x="65"/>
        <item x="66"/>
        <item x="67"/>
        <item x="68"/>
        <item x="6"/>
        <item x="69"/>
        <item x="70"/>
        <item x="71"/>
        <item x="72"/>
        <item x="73"/>
        <item x="74"/>
        <item x="75"/>
        <item x="76"/>
        <item x="77"/>
        <item x="78"/>
        <item x="7"/>
        <item x="79"/>
        <item x="80"/>
        <item x="81"/>
        <item x="82"/>
        <item x="83"/>
        <item x="84"/>
        <item x="85"/>
        <item x="86"/>
        <item x="87"/>
        <item x="88"/>
        <item x="8"/>
        <item x="89"/>
        <item x="90"/>
        <item x="91"/>
        <item x="92"/>
        <item x="93"/>
        <item x="94"/>
        <item x="95"/>
        <item x="96"/>
        <item x="97"/>
        <item x="98"/>
        <item m="1" x="373"/>
        <item m="1" x="401"/>
        <item m="1" x="330"/>
        <item x="321"/>
        <item x="34"/>
        <item x="4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ubtotalTop="0" multipleItemSelectionAllowed="1" showAll="0" includeNewItemsInFilter="1" defaultSubtotal="0">
      <items count="4">
        <item h="1" x="1"/>
        <item x="0"/>
        <item h="1" x="2"/>
        <item h="1" x="3"/>
      </items>
    </pivotField>
    <pivotField axis="axisPage" compact="0" outline="0" subtotalTop="0" multipleItemSelectionAllowed="1" showAll="0" includeNewItemsInFilter="1" defaultSubtotal="0">
      <items count="10">
        <item h="1" x="5"/>
        <item h="1" x="6"/>
        <item h="1" x="7"/>
        <item h="1" x="4"/>
        <item h="1" x="0"/>
        <item h="1" x="1"/>
        <item h="1" x="2"/>
        <item h="1" x="9"/>
        <item x="3"/>
        <item h="1" x="8"/>
      </items>
    </pivotField>
    <pivotField axis="axisPage" compact="0" outline="0" subtotalTop="0" multipleItemSelectionAllowed="1" showAll="0" includeNewItemsInFilter="1" defaultSubtotal="0">
      <items count="15">
        <item h="1" x="6"/>
        <item h="1" x="7"/>
        <item h="1" x="5"/>
        <item h="1" x="3"/>
        <item h="1" x="2"/>
        <item h="1" x="10"/>
        <item h="1" x="4"/>
        <item h="1" x="1"/>
        <item h="1" x="8"/>
        <item h="1" x="12"/>
        <item h="1" x="0"/>
        <item h="1" x="14"/>
        <item x="9"/>
        <item h="1" x="11"/>
        <item h="1" x="13"/>
      </items>
    </pivotField>
    <pivotField axis="axisRow" compact="0" outline="0" showAll="0" defaultSubtotal="0">
      <items count="5">
        <item x="0"/>
        <item x="1"/>
        <item x="2"/>
        <item x="4"/>
        <item x="3"/>
      </items>
    </pivotField>
    <pivotField compact="0" outline="0" subtotalTop="0" showAll="0" includeNewItemsInFilter="1" sortType="descending" defaultSubtotal="0">
      <items count="972">
        <item m="1" x="366"/>
        <item m="1" x="420"/>
        <item m="1" x="746"/>
        <item m="1" x="442"/>
        <item m="1" x="758"/>
        <item m="1" x="970"/>
        <item m="1" x="766"/>
        <item m="1" x="633"/>
        <item m="1" x="780"/>
        <item m="1" x="956"/>
        <item m="1" x="791"/>
        <item m="1" x="518"/>
        <item m="1" x="939"/>
        <item m="1" x="460"/>
        <item m="1" x="936"/>
        <item m="1" x="771"/>
        <item m="1" x="947"/>
        <item m="1" x="490"/>
        <item m="1" x="958"/>
        <item m="1" x="959"/>
        <item m="1" x="479"/>
        <item m="1" x="719"/>
        <item m="1" x="869"/>
        <item m="1" x="941"/>
        <item m="1" x="355"/>
        <item m="1" x="503"/>
        <item m="1" x="448"/>
        <item m="1" x="848"/>
        <item m="1" x="641"/>
        <item m="1" x="531"/>
        <item m="1" x="953"/>
        <item m="1" x="792"/>
        <item m="1" x="940"/>
        <item m="1" x="789"/>
        <item m="1" x="660"/>
        <item m="1" x="847"/>
        <item m="1" x="359"/>
        <item m="1" x="845"/>
        <item m="1" x="844"/>
        <item m="1" x="529"/>
        <item m="1" x="511"/>
        <item m="1" x="647"/>
        <item m="1" x="863"/>
        <item m="1" x="643"/>
        <item m="1" x="528"/>
        <item m="1" x="857"/>
        <item m="1" x="478"/>
        <item m="1" x="752"/>
        <item m="1" x="530"/>
        <item m="1" x="586"/>
        <item m="1" x="770"/>
        <item m="1" x="932"/>
        <item m="1" x="962"/>
        <item m="1" x="364"/>
        <item m="1" x="617"/>
        <item m="1" x="957"/>
        <item m="1" x="477"/>
        <item m="1" x="365"/>
        <item m="1" x="794"/>
        <item m="1" x="971"/>
        <item m="1" x="817"/>
        <item m="1" x="371"/>
        <item m="1" x="949"/>
        <item m="1" x="961"/>
        <item m="1" x="487"/>
        <item m="1" x="535"/>
        <item m="1" x="801"/>
        <item m="1" x="476"/>
        <item m="1" x="675"/>
        <item m="1" x="839"/>
        <item m="1" x="723"/>
        <item m="1" x="854"/>
        <item m="1" x="369"/>
        <item m="1" x="805"/>
        <item m="1" x="692"/>
        <item m="1" x="501"/>
        <item m="1" x="363"/>
        <item m="1" x="485"/>
        <item m="1" x="459"/>
        <item m="1" x="880"/>
        <item m="1" x="677"/>
        <item m="1" x="680"/>
        <item m="1" x="600"/>
        <item m="1" x="336"/>
        <item m="1" x="683"/>
        <item m="1" x="734"/>
        <item m="1" x="685"/>
        <item m="1" x="891"/>
        <item m="1" x="873"/>
        <item m="1" x="832"/>
        <item m="1" x="493"/>
        <item m="1" x="735"/>
        <item m="1" x="405"/>
        <item m="1" x="498"/>
        <item m="1" x="407"/>
        <item m="1" x="632"/>
        <item m="1" x="749"/>
        <item m="1" x="342"/>
        <item m="1" x="652"/>
        <item m="1" x="773"/>
        <item m="1" x="879"/>
        <item m="1" x="886"/>
        <item m="1" x="567"/>
        <item m="1" x="798"/>
        <item m="1" x="391"/>
        <item m="1" x="811"/>
        <item m="1" x="413"/>
        <item m="1" x="711"/>
        <item m="1" x="507"/>
        <item m="1" x="508"/>
        <item m="1" x="510"/>
        <item m="1" x="721"/>
        <item m="1" x="860"/>
        <item m="1" x="969"/>
        <item m="1" x="550"/>
        <item m="1" x="552"/>
        <item m="1" x="458"/>
        <item m="1" x="666"/>
        <item m="1" x="571"/>
        <item m="1" x="324"/>
        <item m="1" x="897"/>
        <item m="1" x="578"/>
        <item m="1" x="619"/>
        <item m="1" x="853"/>
        <item m="1" x="410"/>
        <item m="1" x="376"/>
        <item m="1" x="706"/>
        <item m="1" x="823"/>
        <item m="1" x="726"/>
        <item m="1" x="488"/>
        <item m="1" x="618"/>
        <item m="1" x="381"/>
        <item m="1" x="330"/>
        <item m="1" x="858"/>
        <item m="1" x="568"/>
        <item m="1" x="538"/>
        <item m="1" x="541"/>
        <item m="1" x="335"/>
        <item m="1" x="867"/>
        <item m="1" x="761"/>
        <item m="1" x="372"/>
        <item m="1" x="804"/>
        <item m="1" x="927"/>
        <item m="1" x="385"/>
        <item m="1" x="387"/>
        <item m="1" x="724"/>
        <item m="1" x="390"/>
        <item m="1" x="924"/>
        <item m="1" x="499"/>
        <item m="1" x="806"/>
        <item m="1" x="649"/>
        <item m="1" x="533"/>
        <item m="1" x="534"/>
        <item m="1" x="849"/>
        <item m="1" x="850"/>
        <item m="1" x="536"/>
        <item m="1" x="443"/>
        <item m="1" x="696"/>
        <item m="1" x="693"/>
        <item m="1" x="809"/>
        <item m="1" x="701"/>
        <item m="1" x="367"/>
        <item m="1" x="812"/>
        <item m="1" x="482"/>
        <item m="1" x="697"/>
        <item m="1" x="483"/>
        <item m="1" x="698"/>
        <item m="1" x="883"/>
        <item m="1" x="914"/>
        <item m="1" x="579"/>
        <item m="1" x="416"/>
        <item m="1" x="665"/>
        <item m="1" x="907"/>
        <item m="1" x="781"/>
        <item m="1" x="920"/>
        <item m="1" x="810"/>
        <item m="1" x="922"/>
        <item m="1" x="782"/>
        <item m="1" x="417"/>
        <item m="1" x="513"/>
        <item m="1" x="424"/>
        <item m="1" x="516"/>
        <item m="1" x="465"/>
        <item m="1" x="674"/>
        <item m="1" x="934"/>
        <item m="1" x="544"/>
        <item m="1" x="787"/>
        <item m="1" x="574"/>
        <item m="1" x="678"/>
        <item m="1" x="434"/>
        <item m="1" x="589"/>
        <item m="1" x="634"/>
        <item m="1" x="889"/>
        <item m="1" x="885"/>
        <item m="1" x="604"/>
        <item m="1" x="887"/>
        <item m="1" x="337"/>
        <item m="1" x="470"/>
        <item m="1" x="491"/>
        <item m="1" x="945"/>
        <item m="1" x="338"/>
        <item m="1" x="836"/>
        <item m="1" x="743"/>
        <item m="1" x="626"/>
        <item m="1" x="495"/>
        <item m="1" x="834"/>
        <item m="1" x="441"/>
        <item m="1" x="838"/>
        <item m="1" x="651"/>
        <item m="1" x="892"/>
        <item m="1" x="893"/>
        <item m="1" x="557"/>
        <item m="1" x="894"/>
        <item m="1" x="895"/>
        <item m="1" x="564"/>
        <item m="1" x="797"/>
        <item m="1" x="929"/>
        <item m="1" x="411"/>
        <item m="1" x="396"/>
        <item m="1" x="414"/>
        <item m="1" x="814"/>
        <item m="1" x="715"/>
        <item m="1" x="718"/>
        <item m="1" x="816"/>
        <item m="1" x="509"/>
        <item m="1" x="548"/>
        <item m="1" x="549"/>
        <item m="1" x="862"/>
        <item m="1" x="865"/>
        <item m="1" x="553"/>
        <item m="1" x="800"/>
        <item m="1" x="401"/>
        <item m="1" x="461"/>
        <item m="1" x="572"/>
        <item m="1" x="570"/>
        <item m="1" x="575"/>
        <item m="1" x="722"/>
        <item m="1" x="620"/>
        <item m="1" x="820"/>
        <item m="1" x="822"/>
        <item m="1" x="824"/>
        <item m="1" x="707"/>
        <item m="1" x="623"/>
        <item m="1" x="713"/>
        <item m="1" x="717"/>
        <item m="1" x="855"/>
        <item m="1" x="872"/>
        <item m="1" x="765"/>
        <item m="1" x="861"/>
        <item m="1" x="331"/>
        <item m="1" x="864"/>
        <item m="1" x="334"/>
        <item m="1" x="543"/>
        <item m="1" x="545"/>
        <item m="1" x="622"/>
        <item m="1" x="380"/>
        <item m="1" x="382"/>
        <item m="1" x="386"/>
        <item m="1" x="388"/>
        <item m="1" x="389"/>
        <item m="1" x="383"/>
        <item m="1" x="392"/>
        <item m="1" x="394"/>
        <item m="1" x="377"/>
        <item m="1" x="686"/>
        <item m="1" x="603"/>
        <item m="1" x="903"/>
        <item m="1" x="607"/>
        <item m="1" x="908"/>
        <item m="1" x="911"/>
        <item m="1" x="522"/>
        <item m="1" x="593"/>
        <item m="1" x="615"/>
        <item m="1" x="913"/>
        <item m="1" x="840"/>
        <item m="1" x="422"/>
        <item m="1" x="423"/>
        <item m="1" x="841"/>
        <item m="1" x="750"/>
        <item m="1" x="757"/>
        <item m="1" x="374"/>
        <item m="1" x="874"/>
        <item m="1" x="576"/>
        <item m="1" x="453"/>
        <item m="1" x="358"/>
        <item m="1" x="439"/>
        <item m="1" x="639"/>
        <item m="1" x="492"/>
        <item m="1" x="759"/>
        <item m="1" x="760"/>
        <item m="1" x="435"/>
        <item m="1" x="661"/>
        <item m="1" x="515"/>
        <item m="1" x="916"/>
        <item m="1" x="580"/>
        <item m="1" x="582"/>
        <item m="1" x="585"/>
        <item m="1" x="356"/>
        <item m="1" x="776"/>
        <item m="1" x="591"/>
        <item m="1" x="672"/>
        <item m="1" x="415"/>
        <item m="1" x="512"/>
        <item m="1" x="418"/>
        <item m="1" x="421"/>
        <item m="1" x="437"/>
        <item m="1" x="426"/>
        <item m="1" x="882"/>
        <item m="1" x="942"/>
        <item m="1" x="943"/>
        <item m="1" x="581"/>
        <item m="1" x="673"/>
        <item m="1" x="595"/>
        <item m="1" x="333"/>
        <item m="1" x="467"/>
        <item m="1" x="601"/>
        <item m="1" x="783"/>
        <item m="1" x="602"/>
        <item m="1" x="605"/>
        <item m="1" x="514"/>
        <item m="1" x="896"/>
        <item m="1" x="606"/>
        <item m="1" x="658"/>
        <item m="1" x="741"/>
        <item m="1" x="395"/>
        <item m="1" x="325"/>
        <item m="1" x="412"/>
        <item m="1" x="694"/>
        <item m="1" x="375"/>
        <item m="1" x="704"/>
        <item m="1" x="393"/>
        <item m="1" x="728"/>
        <item m="1" x="419"/>
        <item m="1" x="745"/>
        <item m="1" x="440"/>
        <item m="1" x="638"/>
        <item m="1" x="779"/>
        <item m="1" x="935"/>
        <item m="1" x="463"/>
        <item m="1" x="464"/>
        <item m="1" x="851"/>
        <item m="1" x="368"/>
        <item m="1" x="767"/>
        <item m="1" x="691"/>
        <item m="1" x="764"/>
        <item m="1" x="384"/>
        <item m="1" x="469"/>
        <item m="1" x="398"/>
        <item m="1" x="871"/>
        <item m="1" x="379"/>
        <item m="1" x="462"/>
        <item m="1" x="699"/>
        <item m="1" x="624"/>
        <item m="1" x="635"/>
        <item m="1" x="532"/>
        <item m="1" x="966"/>
        <item m="1" x="890"/>
        <item m="1" x="409"/>
        <item m="1" x="884"/>
        <item m="1" x="720"/>
        <item m="1" x="778"/>
        <item m="1" x="944"/>
        <item m="1" x="546"/>
        <item m="1" x="937"/>
        <item m="1" x="475"/>
        <item m="1" x="790"/>
        <item m="1" x="909"/>
        <item m="1" x="951"/>
        <item m="1" x="785"/>
        <item m="1" x="954"/>
        <item m="1" x="468"/>
        <item m="1" x="628"/>
        <item m="1" x="472"/>
        <item m="1" x="378"/>
        <item m="1" x="777"/>
        <item m="1" x="642"/>
        <item m="1" x="788"/>
        <item m="1" x="955"/>
        <item m="1" x="793"/>
        <item m="1" x="637"/>
        <item m="1" x="486"/>
        <item m="1" x="965"/>
        <item m="1" x="565"/>
        <item m="1" x="645"/>
        <item m="1" x="868"/>
        <item m="1" x="341"/>
        <item m="1" x="480"/>
        <item m="1" x="328"/>
        <item m="1" x="609"/>
        <item m="1" x="640"/>
        <item m="1" x="906"/>
        <item m="1" x="636"/>
        <item m="1" x="784"/>
        <item m="1" x="952"/>
        <item m="1" x="473"/>
        <item m="1" x="964"/>
        <item m="1" x="644"/>
        <item m="1" x="446"/>
        <item m="1" x="610"/>
        <item m="1" x="753"/>
        <item m="1" x="786"/>
        <item m="1" x="327"/>
        <item m="1" x="808"/>
        <item m="1" x="950"/>
        <item m="1" x="474"/>
        <item m="1" x="963"/>
        <item m="1" x="830"/>
        <item m="1" x="339"/>
        <item m="1" x="484"/>
        <item m="1" x="799"/>
        <item m="1" x="818"/>
        <item m="1" x="646"/>
        <item m="1" x="795"/>
        <item m="1" x="754"/>
        <item m="1" x="807"/>
        <item m="1" x="351"/>
        <item m="1" x="547"/>
        <item m="1" x="968"/>
        <item m="1" x="481"/>
        <item m="1" x="456"/>
        <item m="1" x="802"/>
        <item m="1" x="659"/>
        <item m="1" x="502"/>
        <item m="1" x="362"/>
        <item m="1" x="912"/>
        <item m="1" x="345"/>
        <item m="1" x="577"/>
        <item m="1" x="917"/>
        <item m="1" x="901"/>
        <item m="1" x="905"/>
        <item m="1" x="918"/>
        <item m="1" x="910"/>
        <item m="1" x="590"/>
        <item m="1" x="350"/>
        <item m="1" x="596"/>
        <item m="1" x="436"/>
        <item m="1" x="676"/>
        <item m="1" x="403"/>
        <item m="1" x="505"/>
        <item m="1" x="438"/>
        <item m="1" x="408"/>
        <item m="1" x="740"/>
        <item m="1" x="431"/>
        <item m="1" x="742"/>
        <item m="1" x="433"/>
        <item m="1" x="960"/>
        <item m="1" x="662"/>
        <item m="1" x="768"/>
        <item m="1" x="599"/>
        <item m="1" x="679"/>
        <item m="1" x="627"/>
        <item m="1" x="584"/>
        <item m="1" x="629"/>
        <item m="1" x="587"/>
        <item m="1" x="588"/>
        <item m="1" x="343"/>
        <item m="1" x="727"/>
        <item m="1" x="772"/>
        <item m="1" x="731"/>
        <item m="1" x="670"/>
        <item m="1" x="736"/>
        <item m="1" x="738"/>
        <item m="1" x="739"/>
        <item m="1" x="748"/>
        <item m="1" x="829"/>
        <item m="1" x="876"/>
        <item m="1" x="344"/>
        <item m="1" x="877"/>
        <item m="1" x="933"/>
        <item m="1" x="559"/>
        <item m="1" x="527"/>
        <item m="1" x="347"/>
        <item m="1" x="349"/>
        <item m="1" x="769"/>
        <item m="1" x="888"/>
        <item m="1" x="928"/>
        <item m="1" x="705"/>
        <item m="1" x="688"/>
        <item m="1" x="397"/>
        <item m="1" x="457"/>
        <item m="1" x="712"/>
        <item m="1" x="796"/>
        <item m="1" x="404"/>
        <item m="1" x="667"/>
        <item m="1" x="500"/>
        <item m="1" x="671"/>
        <item m="1" x="648"/>
        <item m="1" x="650"/>
        <item m="1" x="540"/>
        <item m="1" x="653"/>
        <item m="1" x="542"/>
        <item m="1" x="555"/>
        <item m="1" x="558"/>
        <item m="1" x="562"/>
        <item m="1" x="870"/>
        <item m="1" x="827"/>
        <item m="1" x="762"/>
        <item m="1" x="763"/>
        <item m="1" x="657"/>
        <item m="1" x="613"/>
        <item m="1" x="614"/>
        <item m="1" x="357"/>
        <item m="1" x="710"/>
        <item m="1" x="815"/>
        <item m="1" x="716"/>
        <item m="1" x="825"/>
        <item m="1" x="856"/>
        <item m="1" x="967"/>
        <item m="1" x="859"/>
        <item m="1" x="926"/>
        <item m="1" x="539"/>
        <item m="1" x="875"/>
        <item m="1" x="866"/>
        <item m="1" x="496"/>
        <item m="1" x="449"/>
        <item m="1" x="881"/>
        <item m="1" x="373"/>
        <item m="1" x="445"/>
        <item m="1" x="447"/>
        <item m="1" x="695"/>
        <item m="1" x="803"/>
        <item m="1" x="656"/>
        <item m="1" x="450"/>
        <item m="1" x="326"/>
        <item m="1" x="497"/>
        <item m="1" x="399"/>
        <item m="1" x="898"/>
        <item m="1" x="687"/>
        <item m="1" x="904"/>
        <item m="1" x="520"/>
        <item m="1" x="608"/>
        <item m="1" x="682"/>
        <item m="1" x="852"/>
        <item m="1" x="471"/>
        <item m="1" x="616"/>
        <item m="1" x="689"/>
        <item m="1" x="755"/>
        <item m="1" x="756"/>
        <item m="1" x="831"/>
        <item m="1" x="631"/>
        <item m="1" x="428"/>
        <item m="1" x="430"/>
        <item m="1" x="432"/>
        <item m="1" x="837"/>
        <item m="1" x="842"/>
        <item m="1" x="370"/>
        <item m="1" x="938"/>
        <item m="1" x="915"/>
        <item m="1" x="352"/>
        <item m="1" x="354"/>
        <item m="1" x="775"/>
        <item m="1" x="346"/>
        <item m="1" x="919"/>
        <item m="1" x="921"/>
        <item m="1" x="592"/>
        <item m="1" x="594"/>
        <item m="1" x="729"/>
        <item m="1" x="730"/>
        <item m="1" x="402"/>
        <item m="1" x="466"/>
        <item m="1" x="737"/>
        <item m="1" x="681"/>
        <item m="1" x="427"/>
        <item m="1" x="429"/>
        <item m="1" x="519"/>
        <item m="1" x="556"/>
        <item m="1" x="625"/>
        <item m="1" x="878"/>
        <item m="1" x="597"/>
        <item m="1" x="598"/>
        <item m="1" x="846"/>
        <item m="1" x="833"/>
        <item m="1" x="583"/>
        <item m="1" x="684"/>
        <item m="1" x="668"/>
        <item m="1" x="630"/>
        <item m="1" x="360"/>
        <item m="1" x="725"/>
        <item m="1" x="489"/>
        <item m="1" x="821"/>
        <item m="1" x="733"/>
        <item m="1" x="744"/>
        <item m="1" x="361"/>
        <item m="1" x="835"/>
        <item m="1" x="774"/>
        <item m="1" x="828"/>
        <item m="1" x="340"/>
        <item m="1" x="551"/>
        <item m="1" x="554"/>
        <item m="1" x="526"/>
        <item m="1" x="506"/>
        <item m="1" x="561"/>
        <item m="1" x="563"/>
        <item m="1" x="348"/>
        <item m="1" x="899"/>
        <item m="1" x="902"/>
        <item m="1" x="454"/>
        <item m="1" x="455"/>
        <item m="1" x="663"/>
        <item m="1" x="504"/>
        <item m="1" x="690"/>
        <item m="1" x="400"/>
        <item m="1" x="931"/>
        <item m="1" x="813"/>
        <item m="1" x="406"/>
        <item m="1" x="669"/>
        <item m="1" x="566"/>
        <item m="1" x="494"/>
        <item m="1" x="819"/>
        <item m="1" x="621"/>
        <item m="1" x="569"/>
        <item m="1" x="664"/>
        <item m="1" x="843"/>
        <item m="1" x="560"/>
        <item m="1" x="573"/>
        <item m="1" x="826"/>
        <item m="1" x="654"/>
        <item m="1" x="702"/>
        <item m="1" x="329"/>
        <item m="1" x="703"/>
        <item m="1" x="332"/>
        <item m="1" x="708"/>
        <item m="1" x="709"/>
        <item m="1" x="700"/>
        <item m="1" x="714"/>
        <item m="1" x="732"/>
        <item m="1" x="537"/>
        <item m="1" x="523"/>
        <item m="1" x="353"/>
        <item m="1" x="946"/>
        <item m="1" x="923"/>
        <item m="1" x="925"/>
        <item m="1" x="655"/>
        <item m="1" x="930"/>
        <item m="1" x="948"/>
        <item m="1" x="612"/>
        <item m="1" x="425"/>
        <item m="1" x="747"/>
        <item m="1" x="524"/>
        <item m="1" x="751"/>
        <item m="1" x="451"/>
        <item m="1" x="444"/>
        <item m="1" x="517"/>
        <item m="1" x="525"/>
        <item m="1" x="452"/>
        <item m="1" x="521"/>
        <item m="1" x="611"/>
        <item m="1" x="9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axis="axisRow" compact="0" outline="0" subtotalTop="0" showAll="0" includeNewItemsInFilter="1" defaultSubtotal="0">
      <items count="5">
        <item x="2"/>
        <item x="1"/>
        <item x="4"/>
        <item x="3"/>
        <item x="0"/>
      </items>
    </pivotField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outline="0" subtotalTop="0" showAll="0" includeNewItemsInFilter="1" defaultSubtotal="0">
      <items count="12">
        <item x="0"/>
        <item x="3"/>
        <item x="9"/>
        <item x="10"/>
        <item x="8"/>
        <item x="6"/>
        <item x="7"/>
        <item x="1"/>
        <item x="5"/>
        <item x="4"/>
        <item x="2"/>
        <item x="11"/>
      </items>
    </pivotField>
    <pivotField axis="axisRow" compact="0" outline="0" subtotalTop="0" showAll="0" includeNewItemsInFilter="1" defaultSubtotal="0">
      <items count="118">
        <item x="103"/>
        <item x="107"/>
        <item x="24"/>
        <item x="79"/>
        <item x="113"/>
        <item x="71"/>
        <item x="5"/>
        <item x="106"/>
        <item x="89"/>
        <item x="115"/>
        <item x="72"/>
        <item x="4"/>
        <item x="114"/>
        <item x="49"/>
        <item x="105"/>
        <item x="57"/>
        <item x="8"/>
        <item x="0"/>
        <item x="68"/>
        <item x="109"/>
        <item x="52"/>
        <item x="82"/>
        <item x="86"/>
        <item x="50"/>
        <item x="83"/>
        <item x="6"/>
        <item x="36"/>
        <item x="97"/>
        <item x="108"/>
        <item x="98"/>
        <item x="63"/>
        <item x="100"/>
        <item x="99"/>
        <item x="16"/>
        <item x="88"/>
        <item x="58"/>
        <item x="55"/>
        <item x="25"/>
        <item x="96"/>
        <item x="85"/>
        <item x="37"/>
        <item x="28"/>
        <item x="95"/>
        <item x="80"/>
        <item x="93"/>
        <item x="66"/>
        <item x="87"/>
        <item x="45"/>
        <item x="77"/>
        <item x="90"/>
        <item x="31"/>
        <item x="111"/>
        <item x="91"/>
        <item x="11"/>
        <item x="23"/>
        <item x="116"/>
        <item x="40"/>
        <item x="13"/>
        <item x="94"/>
        <item x="43"/>
        <item x="73"/>
        <item x="39"/>
        <item x="104"/>
        <item x="78"/>
        <item x="53"/>
        <item x="42"/>
        <item x="34"/>
        <item x="51"/>
        <item x="27"/>
        <item x="81"/>
        <item x="75"/>
        <item x="84"/>
        <item x="35"/>
        <item x="70"/>
        <item x="62"/>
        <item x="2"/>
        <item x="67"/>
        <item x="26"/>
        <item x="74"/>
        <item x="18"/>
        <item x="14"/>
        <item x="65"/>
        <item x="92"/>
        <item x="101"/>
        <item x="61"/>
        <item x="76"/>
        <item x="3"/>
        <item x="19"/>
        <item x="110"/>
        <item x="41"/>
        <item x="44"/>
        <item x="32"/>
        <item x="17"/>
        <item x="15"/>
        <item x="12"/>
        <item x="38"/>
        <item x="47"/>
        <item x="7"/>
        <item x="22"/>
        <item x="29"/>
        <item x="56"/>
        <item x="112"/>
        <item x="33"/>
        <item x="64"/>
        <item x="69"/>
        <item x="54"/>
        <item x="102"/>
        <item x="59"/>
        <item x="21"/>
        <item x="48"/>
        <item x="46"/>
        <item x="10"/>
        <item x="30"/>
        <item x="60"/>
        <item x="20"/>
        <item x="9"/>
        <item x="1"/>
        <item x="117"/>
      </items>
    </pivotField>
    <pivotField axis="axisRow" compact="0" outline="0" subtotalTop="0" showAll="0" includeNewItemsInFilter="1" defaultSubtotal="0">
      <items count="269">
        <item x="225"/>
        <item x="247"/>
        <item x="27"/>
        <item x="185"/>
        <item x="262"/>
        <item x="230"/>
        <item x="5"/>
        <item x="240"/>
        <item x="194"/>
        <item x="264"/>
        <item x="253"/>
        <item x="4"/>
        <item x="263"/>
        <item x="255"/>
        <item x="231"/>
        <item x="8"/>
        <item x="0"/>
        <item x="261"/>
        <item x="256"/>
        <item x="64"/>
        <item x="234"/>
        <item x="155"/>
        <item x="251"/>
        <item x="6"/>
        <item x="228"/>
        <item x="239"/>
        <item x="250"/>
        <item x="252"/>
        <item x="248"/>
        <item x="215"/>
        <item x="19"/>
        <item x="163"/>
        <item x="76"/>
        <item x="246"/>
        <item x="28"/>
        <item x="232"/>
        <item x="245"/>
        <item x="238"/>
        <item x="31"/>
        <item x="208"/>
        <item x="237"/>
        <item x="249"/>
        <item x="241"/>
        <item x="158"/>
        <item x="236"/>
        <item x="184"/>
        <item x="165"/>
        <item x="257"/>
        <item x="259"/>
        <item x="180"/>
        <item x="235"/>
        <item x="146"/>
        <item x="266"/>
        <item x="196"/>
        <item x="150"/>
        <item x="201"/>
        <item x="132"/>
        <item x="126"/>
        <item x="227"/>
        <item x="125"/>
        <item x="254"/>
        <item x="214"/>
        <item x="216"/>
        <item x="63"/>
        <item x="30"/>
        <item x="110"/>
        <item x="145"/>
        <item x="104"/>
        <item x="141"/>
        <item x="138"/>
        <item x="96"/>
        <item x="29"/>
        <item x="70"/>
        <item x="93"/>
        <item x="89"/>
        <item x="181"/>
        <item x="220"/>
        <item x="82"/>
        <item x="114"/>
        <item x="102"/>
        <item x="213"/>
        <item x="258"/>
        <item x="97"/>
        <item x="243"/>
        <item x="69"/>
        <item x="179"/>
        <item x="77"/>
        <item x="224"/>
        <item x="67"/>
        <item x="59"/>
        <item x="32"/>
        <item x="73"/>
        <item x="260"/>
        <item x="36"/>
        <item x="88"/>
        <item x="101"/>
        <item x="66"/>
        <item x="222"/>
        <item x="60"/>
        <item x="58"/>
        <item x="33"/>
        <item x="81"/>
        <item x="23"/>
        <item x="10"/>
        <item x="1"/>
        <item x="218"/>
        <item x="244"/>
        <item x="242"/>
        <item x="212"/>
        <item x="198"/>
        <item x="209"/>
        <item x="229"/>
        <item x="9"/>
        <item x="182"/>
        <item x="170"/>
        <item x="217"/>
        <item x="200"/>
        <item x="190"/>
        <item x="205"/>
        <item x="162"/>
        <item x="223"/>
        <item x="189"/>
        <item x="221"/>
        <item x="186"/>
        <item x="157"/>
        <item x="195"/>
        <item x="192"/>
        <item x="191"/>
        <item x="178"/>
        <item x="168"/>
        <item x="188"/>
        <item x="210"/>
        <item x="193"/>
        <item x="219"/>
        <item x="176"/>
        <item x="202"/>
        <item x="161"/>
        <item x="149"/>
        <item x="169"/>
        <item x="173"/>
        <item x="144"/>
        <item x="199"/>
        <item x="174"/>
        <item x="175"/>
        <item x="153"/>
        <item x="160"/>
        <item x="171"/>
        <item x="167"/>
        <item x="203"/>
        <item x="211"/>
        <item x="206"/>
        <item x="136"/>
        <item x="133"/>
        <item x="183"/>
        <item x="164"/>
        <item x="131"/>
        <item x="152"/>
        <item x="226"/>
        <item x="197"/>
        <item x="94"/>
        <item x="137"/>
        <item x="151"/>
        <item x="187"/>
        <item x="156"/>
        <item x="121"/>
        <item x="204"/>
        <item x="177"/>
        <item x="142"/>
        <item x="148"/>
        <item x="139"/>
        <item x="90"/>
        <item x="134"/>
        <item x="130"/>
        <item x="147"/>
        <item x="79"/>
        <item x="140"/>
        <item x="143"/>
        <item x="207"/>
        <item x="123"/>
        <item x="154"/>
        <item x="129"/>
        <item x="122"/>
        <item x="112"/>
        <item x="117"/>
        <item x="119"/>
        <item x="172"/>
        <item x="166"/>
        <item x="120"/>
        <item x="159"/>
        <item x="92"/>
        <item x="127"/>
        <item x="115"/>
        <item x="100"/>
        <item x="128"/>
        <item x="116"/>
        <item x="2"/>
        <item x="124"/>
        <item x="111"/>
        <item x="135"/>
        <item x="87"/>
        <item x="109"/>
        <item x="84"/>
        <item x="107"/>
        <item x="91"/>
        <item x="108"/>
        <item x="86"/>
        <item x="56"/>
        <item x="83"/>
        <item x="57"/>
        <item x="43"/>
        <item x="78"/>
        <item x="95"/>
        <item x="118"/>
        <item x="13"/>
        <item x="113"/>
        <item x="103"/>
        <item x="65"/>
        <item x="51"/>
        <item x="38"/>
        <item x="85"/>
        <item x="72"/>
        <item x="105"/>
        <item x="106"/>
        <item x="80"/>
        <item x="61"/>
        <item x="75"/>
        <item x="68"/>
        <item x="53"/>
        <item x="20"/>
        <item x="49"/>
        <item x="62"/>
        <item x="40"/>
        <item x="265"/>
        <item x="71"/>
        <item x="44"/>
        <item x="41"/>
        <item x="99"/>
        <item x="55"/>
        <item x="46"/>
        <item x="34"/>
        <item x="37"/>
        <item x="26"/>
        <item x="48"/>
        <item x="16"/>
        <item x="52"/>
        <item x="45"/>
        <item x="74"/>
        <item x="98"/>
        <item x="42"/>
        <item x="54"/>
        <item x="39"/>
        <item x="47"/>
        <item x="21"/>
        <item x="17"/>
        <item x="3"/>
        <item x="22"/>
        <item x="50"/>
        <item x="35"/>
        <item x="18"/>
        <item x="15"/>
        <item x="7"/>
        <item x="25"/>
        <item x="24"/>
        <item x="11"/>
        <item x="14"/>
        <item x="12"/>
        <item x="267"/>
        <item x="268"/>
        <item x="233"/>
      </items>
    </pivotField>
    <pivotField axis="axisRow" compact="0" outline="0" subtotalTop="0" showAll="0" includeNewItemsInFilter="1" defaultSubtotal="0">
      <items count="17">
        <item x="3"/>
        <item x="15"/>
        <item x="10"/>
        <item x="5"/>
        <item x="9"/>
        <item x="12"/>
        <item x="13"/>
        <item x="14"/>
        <item x="0"/>
        <item x="11"/>
        <item x="2"/>
        <item x="7"/>
        <item x="4"/>
        <item x="6"/>
        <item x="8"/>
        <item x="1"/>
        <item x="16"/>
      </items>
    </pivotField>
    <pivotField dataField="1"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7">
    <field x="2"/>
    <field x="27"/>
    <field x="6"/>
    <field x="35"/>
    <field x="36"/>
    <field x="37"/>
    <field x="38"/>
  </rowFields>
  <rowItems count="50">
    <i>
      <x v="541"/>
      <x/>
      <x/>
      <x v="10"/>
      <x v="56"/>
      <x v="242"/>
      <x v="10"/>
    </i>
    <i>
      <x v="499"/>
      <x/>
      <x/>
      <x v="10"/>
      <x v="61"/>
      <x v="245"/>
      <x v="8"/>
    </i>
    <i>
      <x v="557"/>
      <x/>
      <x/>
      <x v="10"/>
      <x v="54"/>
      <x v="241"/>
      <x v="5"/>
    </i>
    <i>
      <x v="556"/>
      <x/>
      <x v="1"/>
      <x v="9"/>
      <x v="74"/>
      <x v="219"/>
      <x v="10"/>
    </i>
    <i>
      <x v="587"/>
      <x/>
      <x v="1"/>
      <x v="10"/>
      <x v="40"/>
      <x v="235"/>
      <x v="4"/>
    </i>
    <i>
      <x v="572"/>
      <x v="3"/>
      <x/>
      <x v="10"/>
      <x v="5"/>
      <x v="221"/>
      <x/>
    </i>
    <i>
      <x v="569"/>
      <x/>
      <x v="1"/>
      <x v="6"/>
      <x v="116"/>
      <x v="192"/>
      <x v="15"/>
    </i>
    <i>
      <x v="562"/>
      <x/>
      <x/>
      <x v="6"/>
      <x v="110"/>
      <x v="189"/>
      <x v="15"/>
    </i>
    <i>
      <x v="10"/>
      <x/>
      <x/>
      <x v="7"/>
      <x v="80"/>
      <x v="196"/>
      <x v="10"/>
    </i>
    <i>
      <x v="578"/>
      <x v="1"/>
      <x/>
      <x v="7"/>
      <x v="48"/>
      <x v="191"/>
      <x v="8"/>
    </i>
    <i>
      <x v="14"/>
      <x v="3"/>
      <x v="1"/>
      <x v="6"/>
      <x v="70"/>
      <x v="182"/>
      <x v="12"/>
    </i>
    <i>
      <x v="44"/>
      <x/>
      <x/>
      <x v="7"/>
      <x v="54"/>
      <x v="192"/>
      <x v="4"/>
    </i>
    <i>
      <x v="16"/>
      <x v="1"/>
      <x/>
      <x v="7"/>
      <x v="48"/>
      <x v="191"/>
      <x v="4"/>
    </i>
    <i>
      <x v="27"/>
      <x/>
      <x v="2"/>
      <x v="6"/>
      <x v="54"/>
      <x v="180"/>
      <x v="10"/>
    </i>
    <i>
      <x v="24"/>
      <x/>
      <x v="1"/>
      <x v="5"/>
      <x v="97"/>
      <x v="175"/>
      <x v="12"/>
    </i>
    <i>
      <x v="42"/>
      <x/>
      <x v="1"/>
      <x v="3"/>
      <x v="116"/>
      <x v="136"/>
      <x v="15"/>
    </i>
    <i>
      <x v="86"/>
      <x/>
      <x/>
      <x v="4"/>
      <x v="47"/>
      <x v="135"/>
      <x v="10"/>
    </i>
    <i>
      <x v="118"/>
      <x/>
      <x/>
      <x v="4"/>
      <x v="47"/>
      <x v="135"/>
      <x v="10"/>
    </i>
    <i>
      <x v="91"/>
      <x/>
      <x/>
      <x v="5"/>
      <x v="26"/>
      <x v="150"/>
      <x v="2"/>
    </i>
    <i>
      <x v="71"/>
      <x v="1"/>
      <x/>
      <x v="4"/>
      <x v="26"/>
      <x v="130"/>
      <x v="8"/>
    </i>
    <i>
      <x v="106"/>
      <x/>
      <x v="1"/>
      <x v="4"/>
      <x v="31"/>
      <x v="133"/>
      <x v="2"/>
    </i>
    <i>
      <x v="69"/>
      <x v="1"/>
      <x/>
      <x v="3"/>
      <x v="44"/>
      <x v="123"/>
      <x v="8"/>
    </i>
    <i>
      <x v="84"/>
      <x/>
      <x v="2"/>
      <x v="2"/>
      <x v="70"/>
      <x v="116"/>
      <x v="10"/>
    </i>
    <i>
      <x v="63"/>
      <x/>
      <x v="1"/>
      <x/>
      <x v="116"/>
      <x v="104"/>
      <x v="15"/>
    </i>
    <i>
      <x v="200"/>
      <x v="3"/>
      <x/>
      <x/>
      <x v="116"/>
      <x v="104"/>
      <x v="15"/>
    </i>
    <i>
      <x v="210"/>
      <x/>
      <x v="1"/>
      <x/>
      <x v="116"/>
      <x v="104"/>
      <x v="15"/>
    </i>
    <i>
      <x v="65"/>
      <x/>
      <x v="1"/>
      <x v="2"/>
      <x v="56"/>
      <x v="113"/>
      <x v="4"/>
    </i>
    <i>
      <x v="321"/>
      <x v="1"/>
      <x/>
      <x/>
      <x v="102"/>
      <x v="93"/>
      <x v="15"/>
    </i>
    <i>
      <x v="25"/>
      <x/>
      <x/>
      <x/>
      <x v="74"/>
      <x v="68"/>
      <x v="15"/>
    </i>
    <i>
      <x v="126"/>
      <x v="1"/>
      <x/>
      <x/>
      <x v="91"/>
      <x v="84"/>
      <x v="12"/>
    </i>
    <i>
      <x v="563"/>
      <x/>
      <x/>
      <x/>
      <x v="100"/>
      <x v="91"/>
      <x v="11"/>
    </i>
    <i>
      <x v="241"/>
      <x/>
      <x/>
      <x/>
      <x v="91"/>
      <x v="84"/>
      <x v="11"/>
    </i>
    <i>
      <x v="570"/>
      <x v="1"/>
      <x/>
      <x/>
      <x v="86"/>
      <x v="79"/>
      <x v="11"/>
    </i>
    <i>
      <x v="2"/>
      <x/>
      <x/>
      <x/>
      <x v="80"/>
      <x v="73"/>
      <x v="11"/>
    </i>
    <i>
      <x v="566"/>
      <x v="1"/>
      <x/>
      <x/>
      <x v="76"/>
      <x v="70"/>
      <x v="11"/>
    </i>
    <i>
      <x v="162"/>
      <x/>
      <x v="1"/>
      <x/>
      <x v="90"/>
      <x v="83"/>
      <x v="10"/>
    </i>
    <i>
      <x v="131"/>
      <x v="1"/>
      <x/>
      <x/>
      <x v="89"/>
      <x v="82"/>
      <x v="10"/>
    </i>
    <i>
      <x v="177"/>
      <x v="1"/>
      <x/>
      <x/>
      <x v="89"/>
      <x v="82"/>
      <x v="10"/>
    </i>
    <i>
      <x v="165"/>
      <x v="1"/>
      <x/>
      <x/>
      <x v="61"/>
      <x v="57"/>
      <x v="10"/>
    </i>
    <i>
      <x v="77"/>
      <x/>
      <x v="1"/>
      <x/>
      <x v="48"/>
      <x v="45"/>
      <x v="11"/>
    </i>
    <i>
      <x v="66"/>
      <x/>
      <x/>
      <x/>
      <x v="48"/>
      <x v="45"/>
      <x v="11"/>
    </i>
    <i>
      <x v="140"/>
      <x/>
      <x/>
      <x/>
      <x v="57"/>
      <x v="54"/>
      <x v="8"/>
    </i>
    <i>
      <x v="176"/>
      <x v="1"/>
      <x v="1"/>
      <x/>
      <x v="34"/>
      <x v="31"/>
      <x v="8"/>
    </i>
    <i>
      <x v="199"/>
      <x v="1"/>
      <x v="1"/>
      <x/>
      <x v="30"/>
      <x v="28"/>
      <x v="8"/>
    </i>
    <i>
      <x v="226"/>
      <x v="1"/>
      <x/>
      <x/>
      <x v="4"/>
      <x v="4"/>
      <x v="8"/>
    </i>
    <i>
      <x v="223"/>
      <x/>
      <x/>
      <x/>
      <x v="2"/>
      <x v="2"/>
      <x v="8"/>
    </i>
    <i>
      <x v="244"/>
      <x/>
      <x/>
      <x/>
      <x v="21"/>
      <x v="20"/>
      <x v="3"/>
    </i>
    <i>
      <x v="225"/>
      <x v="1"/>
      <x/>
      <x/>
      <x v="3"/>
      <x v="3"/>
      <x v="4"/>
    </i>
    <i>
      <x v="171"/>
      <x/>
      <x/>
      <x/>
      <x v="1"/>
      <x v="1"/>
      <x v="3"/>
    </i>
    <i>
      <x v="68"/>
      <x/>
      <x/>
      <x/>
      <x v="3"/>
      <x v="3"/>
      <x v="2"/>
    </i>
  </rowItems>
  <colItems count="1">
    <i/>
  </colItems>
  <pageFields count="3">
    <pageField fld="3" hier="0"/>
    <pageField fld="4" hier="0"/>
    <pageField fld="5" hier="0"/>
  </pageFields>
  <dataFields count="1">
    <dataField name="Сумма баллов (1+2+3) " fld="39" baseField="0" baseItem="0" numFmtId="164"/>
  </dataFields>
  <formats count="47">
    <format dxfId="1330">
      <pivotArea outline="0" fieldPosition="0"/>
    </format>
    <format dxfId="1329">
      <pivotArea field="27" type="button" dataOnly="0" labelOnly="1" outline="0" axis="axisRow" fieldPosition="1"/>
    </format>
    <format dxfId="1328">
      <pivotArea field="7" type="button" dataOnly="0" labelOnly="1" outline="0"/>
    </format>
    <format dxfId="1327">
      <pivotArea field="7" type="button" dataOnly="0" labelOnly="1" outline="0"/>
    </format>
    <format dxfId="1326">
      <pivotArea field="7" type="button" dataOnly="0" labelOnly="1" outline="0"/>
    </format>
    <format dxfId="1325">
      <pivotArea outline="0" collapsedLevelsAreSubtotals="1" fieldPosition="0"/>
    </format>
    <format dxfId="1324">
      <pivotArea dataOnly="0" labelOnly="1" outline="0" fieldPosition="0">
        <references count="1">
          <reference field="3" count="0"/>
        </references>
      </pivotArea>
    </format>
    <format dxfId="1323">
      <pivotArea dataOnly="0" labelOnly="1" outline="0" fieldPosition="0">
        <references count="1">
          <reference field="4" count="0"/>
        </references>
      </pivotArea>
    </format>
    <format dxfId="1322">
      <pivotArea dataOnly="0" labelOnly="1" outline="0" fieldPosition="0">
        <references count="1">
          <reference field="5" count="0"/>
        </references>
      </pivotArea>
    </format>
    <format dxfId="1321">
      <pivotArea field="27" type="button" dataOnly="0" labelOnly="1" outline="0" axis="axisRow" fieldPosition="1"/>
    </format>
    <format dxfId="1320">
      <pivotArea field="-2" type="button" dataOnly="0" labelOnly="1" outline="0" axis="axisValues" fieldPosition="0"/>
    </format>
    <format dxfId="1319">
      <pivotArea type="topRight" dataOnly="0" labelOnly="1" outline="0" fieldPosition="0"/>
    </format>
    <format dxfId="1318">
      <pivotArea outline="0" collapsedLevelsAreSubtotals="1" fieldPosition="0"/>
    </format>
    <format dxfId="1317">
      <pivotArea dataOnly="0" labelOnly="1" outline="0" fieldPosition="0">
        <references count="1">
          <reference field="3" count="0"/>
        </references>
      </pivotArea>
    </format>
    <format dxfId="1316">
      <pivotArea dataOnly="0" labelOnly="1" outline="0" fieldPosition="0">
        <references count="1">
          <reference field="4" count="0"/>
        </references>
      </pivotArea>
    </format>
    <format dxfId="1315">
      <pivotArea dataOnly="0" labelOnly="1" outline="0" fieldPosition="0">
        <references count="1">
          <reference field="5" count="0"/>
        </references>
      </pivotArea>
    </format>
    <format dxfId="1314">
      <pivotArea field="-2" type="button" dataOnly="0" labelOnly="1" outline="0" axis="axisValues" fieldPosition="0"/>
    </format>
    <format dxfId="1313">
      <pivotArea type="topRight" dataOnly="0" labelOnly="1" outline="0" fieldPosition="0"/>
    </format>
    <format dxfId="1312">
      <pivotArea dataOnly="0" labelOnly="1" outline="0" fieldPosition="0">
        <references count="1">
          <reference field="3" count="0"/>
        </references>
      </pivotArea>
    </format>
    <format dxfId="1311">
      <pivotArea dataOnly="0" labelOnly="1" outline="0" fieldPosition="0">
        <references count="1">
          <reference field="4" count="0"/>
        </references>
      </pivotArea>
    </format>
    <format dxfId="1310">
      <pivotArea dataOnly="0" labelOnly="1" outline="0" fieldPosition="0">
        <references count="1">
          <reference field="5" count="0"/>
        </references>
      </pivotArea>
    </format>
    <format dxfId="1309">
      <pivotArea field="7" type="button" dataOnly="0" labelOnly="1" outline="0"/>
    </format>
    <format dxfId="1308">
      <pivotArea field="27" type="button" dataOnly="0" labelOnly="1" outline="0" axis="axisRow" fieldPosition="1"/>
    </format>
    <format dxfId="1307">
      <pivotArea field="6" type="button" dataOnly="0" labelOnly="1" outline="0" axis="axisRow" fieldPosition="2"/>
    </format>
    <format dxfId="130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305">
      <pivotArea field="27" type="button" dataOnly="0" labelOnly="1" outline="0" axis="axisRow" fieldPosition="1"/>
    </format>
    <format dxfId="1304">
      <pivotArea type="all" dataOnly="0" outline="0" fieldPosition="0"/>
    </format>
    <format dxfId="1303">
      <pivotArea outline="0" collapsedLevelsAreSubtotals="1" fieldPosition="0"/>
    </format>
    <format dxfId="1302">
      <pivotArea dataOnly="0" labelOnly="1" outline="0" axis="axisValues" fieldPosition="0"/>
    </format>
    <format dxfId="1301">
      <pivotArea type="all" dataOnly="0" outline="0" fieldPosition="0"/>
    </format>
    <format dxfId="1300">
      <pivotArea outline="0" collapsedLevelsAreSubtotals="1" fieldPosition="0"/>
    </format>
    <format dxfId="1299">
      <pivotArea dataOnly="0" labelOnly="1" outline="0" axis="axisValues" fieldPosition="0"/>
    </format>
    <format dxfId="1298">
      <pivotArea type="all" dataOnly="0" outline="0" fieldPosition="0"/>
    </format>
    <format dxfId="1297">
      <pivotArea outline="0" collapsedLevelsAreSubtotals="1" fieldPosition="0"/>
    </format>
    <format dxfId="1296">
      <pivotArea dataOnly="0" labelOnly="1" outline="0" axis="axisValues" fieldPosition="0"/>
    </format>
    <format dxfId="1295">
      <pivotArea type="all" dataOnly="0" outline="0" fieldPosition="0"/>
    </format>
    <format dxfId="1294">
      <pivotArea outline="0" collapsedLevelsAreSubtotals="1" fieldPosition="0"/>
    </format>
    <format dxfId="1293">
      <pivotArea dataOnly="0" labelOnly="1" outline="0" axis="axisValues" fieldPosition="0"/>
    </format>
    <format dxfId="1292">
      <pivotArea type="all" dataOnly="0" outline="0" fieldPosition="0"/>
    </format>
    <format dxfId="1291">
      <pivotArea outline="0" collapsedLevelsAreSubtotals="1" fieldPosition="0"/>
    </format>
    <format dxfId="1290">
      <pivotArea dataOnly="0" labelOnly="1" outline="0" axis="axisValues" fieldPosition="0"/>
    </format>
    <format dxfId="1289">
      <pivotArea type="all" dataOnly="0" outline="0" fieldPosition="0"/>
    </format>
    <format dxfId="1288">
      <pivotArea outline="0" collapsedLevelsAreSubtotals="1" fieldPosition="0"/>
    </format>
    <format dxfId="1287">
      <pivotArea dataOnly="0" labelOnly="1" outline="0" axis="axisValues" fieldPosition="0"/>
    </format>
    <format dxfId="1286">
      <pivotArea outline="0" collapsedLevelsAreSubtotals="1" fieldPosition="0"/>
    </format>
    <format dxfId="1285">
      <pivotArea dataOnly="0" labelOnly="1" outline="0" axis="axisValues" fieldPosition="0"/>
    </format>
    <format dxfId="1284">
      <pivotArea outline="0" collapsedLevelsAreSubtotals="1" fieldPosition="0"/>
    </format>
  </formats>
  <pivotTableStyleInfo name="PivotStyleLight22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СводнаяТаблица4" cacheId="0" applyNumberFormats="0" applyBorderFormats="0" applyFontFormats="0" applyPatternFormats="0" applyAlignmentFormats="0" applyWidthHeightFormats="1" dataCaption="Данные" updatedVersion="5" minRefreshableVersion="3" showDrill="0" showMemberPropertyTips="0" rowGrandTotals="0" colGrandTotals="0" itemPrintTitles="1" createdVersion="5" indent="0" compact="0" compactData="0">
  <location ref="A11:H28" firstHeaderRow="1" firstDataRow="1" firstDataCol="7" rowPageCount="3" colPageCount="1"/>
  <pivotFields count="45"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outline="0" showAll="0" sortType="descending" defaultSubtotal="0">
      <items count="588">
        <item x="0"/>
        <item x="9"/>
        <item x="99"/>
        <item x="100"/>
        <item x="101"/>
        <item x="102"/>
        <item x="103"/>
        <item x="104"/>
        <item x="105"/>
        <item x="106"/>
        <item x="107"/>
        <item x="108"/>
        <item x="10"/>
        <item x="109"/>
        <item x="110"/>
        <item x="111"/>
        <item x="112"/>
        <item x="113"/>
        <item x="114"/>
        <item x="115"/>
        <item x="116"/>
        <item x="117"/>
        <item x="118"/>
        <item x="11"/>
        <item x="119"/>
        <item x="120"/>
        <item x="121"/>
        <item x="122"/>
        <item x="123"/>
        <item x="124"/>
        <item x="125"/>
        <item x="126"/>
        <item x="127"/>
        <item x="128"/>
        <item x="12"/>
        <item x="129"/>
        <item x="130"/>
        <item x="131"/>
        <item x="132"/>
        <item x="133"/>
        <item x="134"/>
        <item x="135"/>
        <item x="136"/>
        <item x="137"/>
        <item x="138"/>
        <item x="13"/>
        <item x="139"/>
        <item x="140"/>
        <item x="141"/>
        <item x="142"/>
        <item x="143"/>
        <item x="144"/>
        <item x="145"/>
        <item x="146"/>
        <item x="147"/>
        <item x="148"/>
        <item x="14"/>
        <item x="149"/>
        <item x="150"/>
        <item x="151"/>
        <item x="152"/>
        <item x="153"/>
        <item x="154"/>
        <item x="155"/>
        <item x="156"/>
        <item x="157"/>
        <item x="158"/>
        <item x="15"/>
        <item x="159"/>
        <item x="160"/>
        <item x="161"/>
        <item x="162"/>
        <item x="163"/>
        <item x="164"/>
        <item x="165"/>
        <item x="166"/>
        <item x="167"/>
        <item x="168"/>
        <item x="16"/>
        <item x="169"/>
        <item x="170"/>
        <item x="171"/>
        <item x="172"/>
        <item x="173"/>
        <item x="174"/>
        <item x="175"/>
        <item x="176"/>
        <item x="177"/>
        <item x="178"/>
        <item x="17"/>
        <item x="179"/>
        <item x="180"/>
        <item x="181"/>
        <item x="182"/>
        <item x="183"/>
        <item x="184"/>
        <item x="185"/>
        <item x="186"/>
        <item x="187"/>
        <item x="188"/>
        <item x="18"/>
        <item x="189"/>
        <item x="190"/>
        <item x="191"/>
        <item x="192"/>
        <item x="193"/>
        <item x="194"/>
        <item x="195"/>
        <item x="196"/>
        <item x="197"/>
        <item x="198"/>
        <item x="1"/>
        <item x="19"/>
        <item x="199"/>
        <item x="200"/>
        <item x="201"/>
        <item x="202"/>
        <item x="203"/>
        <item x="204"/>
        <item x="205"/>
        <item x="206"/>
        <item x="207"/>
        <item x="208"/>
        <item x="20"/>
        <item x="209"/>
        <item x="210"/>
        <item x="211"/>
        <item x="212"/>
        <item x="213"/>
        <item x="214"/>
        <item x="215"/>
        <item x="216"/>
        <item x="217"/>
        <item x="218"/>
        <item x="21"/>
        <item x="219"/>
        <item x="220"/>
        <item x="221"/>
        <item x="222"/>
        <item x="223"/>
        <item x="224"/>
        <item x="225"/>
        <item x="226"/>
        <item x="227"/>
        <item x="228"/>
        <item x="22"/>
        <item x="229"/>
        <item x="230"/>
        <item x="231"/>
        <item x="232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m="1" x="419"/>
        <item m="1" x="409"/>
        <item m="1" x="398"/>
        <item m="1" x="392"/>
        <item m="1" x="386"/>
        <item m="1" x="382"/>
        <item m="1" x="379"/>
        <item m="1" x="376"/>
        <item x="32"/>
        <item m="1" x="470"/>
        <item m="1" x="456"/>
        <item m="1" x="441"/>
        <item m="1" x="429"/>
        <item m="1" x="416"/>
        <item m="1" x="406"/>
        <item m="1" x="390"/>
        <item m="1" x="385"/>
        <item m="1" x="381"/>
        <item x="33"/>
        <item m="1" x="499"/>
        <item m="1" x="484"/>
        <item m="1" x="467"/>
        <item m="1" x="453"/>
        <item m="1" x="438"/>
        <item m="1" x="426"/>
        <item m="1" x="414"/>
        <item m="1" x="404"/>
        <item m="1" x="396"/>
        <item m="1" x="389"/>
        <item m="1" x="377"/>
        <item m="1" x="529"/>
        <item m="1" x="514"/>
        <item m="1" x="496"/>
        <item m="1" x="481"/>
        <item m="1" x="464"/>
        <item m="1" x="450"/>
        <item m="1" x="436"/>
        <item m="1" x="424"/>
        <item m="1" x="413"/>
        <item m="1" x="403"/>
        <item x="35"/>
        <item m="1" x="557"/>
        <item m="1" x="543"/>
        <item m="1" x="526"/>
        <item m="1" x="511"/>
        <item m="1" x="493"/>
        <item m="1" x="478"/>
        <item m="1" x="462"/>
        <item m="1" x="448"/>
        <item m="1" x="435"/>
        <item m="1" x="423"/>
        <item x="36"/>
        <item m="1" x="583"/>
        <item m="1" x="570"/>
        <item m="1" x="554"/>
        <item m="1" x="540"/>
        <item m="1" x="523"/>
        <item m="1" x="508"/>
        <item m="1" x="491"/>
        <item m="1" x="476"/>
        <item m="1" x="461"/>
        <item m="1" x="447"/>
        <item x="37"/>
        <item m="1" x="338"/>
        <item m="1" x="327"/>
        <item m="1" x="580"/>
        <item m="1" x="567"/>
        <item m="1" x="551"/>
        <item m="1" x="537"/>
        <item m="1" x="521"/>
        <item m="1" x="506"/>
        <item m="1" x="490"/>
        <item m="1" x="475"/>
        <item x="38"/>
        <item m="1" x="352"/>
        <item m="1" x="345"/>
        <item m="1" x="335"/>
        <item m="1" x="324"/>
        <item m="1" x="577"/>
        <item m="1" x="564"/>
        <item m="1" x="549"/>
        <item m="1" x="535"/>
        <item m="1" x="520"/>
        <item m="1" x="505"/>
        <item x="3"/>
        <item x="39"/>
        <item m="1" x="446"/>
        <item m="1" x="434"/>
        <item m="1" x="422"/>
        <item m="1" x="412"/>
        <item m="1" x="402"/>
        <item m="1" x="395"/>
        <item m="1" x="388"/>
        <item m="1" x="384"/>
        <item m="1" x="380"/>
        <item m="1" x="378"/>
        <item x="40"/>
        <item m="1" x="473"/>
        <item m="1" x="459"/>
        <item m="1" x="444"/>
        <item m="1" x="432"/>
        <item m="1" x="420"/>
        <item m="1" x="410"/>
        <item m="1" x="399"/>
        <item m="1" x="393"/>
        <item m="1" x="387"/>
        <item m="1" x="383"/>
        <item m="1" x="375"/>
        <item m="1" x="502"/>
        <item m="1" x="487"/>
        <item m="1" x="471"/>
        <item m="1" x="457"/>
        <item m="1" x="442"/>
        <item m="1" x="430"/>
        <item m="1" x="417"/>
        <item m="1" x="407"/>
        <item m="1" x="397"/>
        <item m="1" x="391"/>
        <item x="42"/>
        <item m="1" x="532"/>
        <item m="1" x="517"/>
        <item m="1" x="500"/>
        <item m="1" x="485"/>
        <item m="1" x="468"/>
        <item m="1" x="454"/>
        <item m="1" x="439"/>
        <item m="1" x="427"/>
        <item m="1" x="415"/>
        <item m="1" x="405"/>
        <item x="43"/>
        <item m="1" x="560"/>
        <item m="1" x="546"/>
        <item m="1" x="530"/>
        <item m="1" x="515"/>
        <item m="1" x="497"/>
        <item m="1" x="482"/>
        <item m="1" x="465"/>
        <item m="1" x="451"/>
        <item m="1" x="437"/>
        <item m="1" x="425"/>
        <item x="44"/>
        <item m="1" x="586"/>
        <item m="1" x="573"/>
        <item m="1" x="558"/>
        <item m="1" x="544"/>
        <item m="1" x="527"/>
        <item m="1" x="512"/>
        <item m="1" x="494"/>
        <item m="1" x="479"/>
        <item m="1" x="463"/>
        <item m="1" x="449"/>
        <item x="45"/>
        <item m="1" x="341"/>
        <item m="1" x="331"/>
        <item m="1" x="584"/>
        <item m="1" x="571"/>
        <item m="1" x="555"/>
        <item m="1" x="541"/>
        <item m="1" x="524"/>
        <item m="1" x="509"/>
        <item m="1" x="492"/>
        <item m="1" x="477"/>
        <item x="46"/>
        <item m="1" x="355"/>
        <item m="1" x="348"/>
        <item m="1" x="339"/>
        <item m="1" x="328"/>
        <item m="1" x="581"/>
        <item m="1" x="568"/>
        <item m="1" x="552"/>
        <item m="1" x="538"/>
        <item m="1" x="522"/>
        <item m="1" x="507"/>
        <item x="47"/>
        <item m="1" x="363"/>
        <item m="1" x="359"/>
        <item m="1" x="353"/>
        <item m="1" x="346"/>
        <item m="1" x="336"/>
        <item m="1" x="325"/>
        <item m="1" x="578"/>
        <item m="1" x="565"/>
        <item m="1" x="550"/>
        <item m="1" x="536"/>
        <item x="48"/>
        <item m="1" x="369"/>
        <item m="1" x="366"/>
        <item m="1" x="362"/>
        <item m="1" x="358"/>
        <item m="1" x="351"/>
        <item m="1" x="344"/>
        <item m="1" x="334"/>
        <item m="1" x="323"/>
        <item m="1" x="576"/>
        <item m="1" x="563"/>
        <item x="4"/>
        <item x="49"/>
        <item m="1" x="504"/>
        <item m="1" x="489"/>
        <item m="1" x="474"/>
        <item m="1" x="460"/>
        <item m="1" x="445"/>
        <item m="1" x="433"/>
        <item m="1" x="421"/>
        <item m="1" x="411"/>
        <item m="1" x="400"/>
        <item m="1" x="394"/>
        <item x="50"/>
        <item m="1" x="534"/>
        <item m="1" x="519"/>
        <item m="1" x="503"/>
        <item m="1" x="488"/>
        <item m="1" x="472"/>
        <item m="1" x="458"/>
        <item m="1" x="443"/>
        <item m="1" x="431"/>
        <item m="1" x="418"/>
        <item m="1" x="408"/>
        <item x="51"/>
        <item m="1" x="562"/>
        <item m="1" x="548"/>
        <item m="1" x="533"/>
        <item m="1" x="518"/>
        <item m="1" x="501"/>
        <item m="1" x="486"/>
        <item m="1" x="469"/>
        <item m="1" x="455"/>
        <item m="1" x="440"/>
        <item m="1" x="428"/>
        <item x="52"/>
        <item m="1" x="322"/>
        <item m="1" x="575"/>
        <item m="1" x="561"/>
        <item m="1" x="547"/>
        <item m="1" x="531"/>
        <item m="1" x="516"/>
        <item m="1" x="498"/>
        <item m="1" x="483"/>
        <item m="1" x="466"/>
        <item m="1" x="452"/>
        <item x="53"/>
        <item m="1" x="343"/>
        <item m="1" x="333"/>
        <item m="1" x="587"/>
        <item m="1" x="574"/>
        <item m="1" x="559"/>
        <item m="1" x="545"/>
        <item m="1" x="528"/>
        <item m="1" x="513"/>
        <item m="1" x="495"/>
        <item m="1" x="480"/>
        <item x="54"/>
        <item m="1" x="357"/>
        <item m="1" x="350"/>
        <item m="1" x="342"/>
        <item m="1" x="332"/>
        <item m="1" x="585"/>
        <item m="1" x="572"/>
        <item m="1" x="556"/>
        <item m="1" x="542"/>
        <item m="1" x="525"/>
        <item m="1" x="510"/>
        <item x="55"/>
        <item m="1" x="365"/>
        <item m="1" x="361"/>
        <item m="1" x="356"/>
        <item m="1" x="349"/>
        <item m="1" x="340"/>
        <item m="1" x="329"/>
        <item m="1" x="582"/>
        <item m="1" x="569"/>
        <item m="1" x="553"/>
        <item m="1" x="539"/>
        <item x="56"/>
        <item m="1" x="371"/>
        <item m="1" x="368"/>
        <item m="1" x="364"/>
        <item m="1" x="360"/>
        <item m="1" x="354"/>
        <item m="1" x="347"/>
        <item m="1" x="337"/>
        <item m="1" x="326"/>
        <item m="1" x="579"/>
        <item m="1" x="566"/>
        <item x="57"/>
        <item m="1" x="374"/>
        <item m="1" x="372"/>
        <item m="1" x="370"/>
        <item m="1" x="367"/>
        <item x="58"/>
        <item x="5"/>
        <item x="59"/>
        <item x="60"/>
        <item x="61"/>
        <item x="62"/>
        <item x="63"/>
        <item x="64"/>
        <item x="65"/>
        <item x="66"/>
        <item x="67"/>
        <item x="68"/>
        <item x="6"/>
        <item x="69"/>
        <item x="70"/>
        <item x="71"/>
        <item x="72"/>
        <item x="73"/>
        <item x="74"/>
        <item x="75"/>
        <item x="76"/>
        <item x="77"/>
        <item x="78"/>
        <item x="7"/>
        <item x="79"/>
        <item x="80"/>
        <item x="81"/>
        <item x="82"/>
        <item x="83"/>
        <item x="84"/>
        <item x="85"/>
        <item x="86"/>
        <item x="87"/>
        <item x="88"/>
        <item x="8"/>
        <item x="89"/>
        <item x="90"/>
        <item x="91"/>
        <item x="92"/>
        <item x="93"/>
        <item x="94"/>
        <item x="95"/>
        <item x="96"/>
        <item x="97"/>
        <item x="98"/>
        <item m="1" x="373"/>
        <item m="1" x="401"/>
        <item m="1" x="330"/>
        <item x="321"/>
        <item x="34"/>
        <item x="4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ubtotalTop="0" multipleItemSelectionAllowed="1" showAll="0" includeNewItemsInFilter="1" defaultSubtotal="0">
      <items count="4">
        <item h="1" x="1"/>
        <item x="0"/>
        <item h="1" x="2"/>
        <item h="1" x="3"/>
      </items>
    </pivotField>
    <pivotField axis="axisPage" compact="0" outline="0" subtotalTop="0" multipleItemSelectionAllowed="1" showAll="0" includeNewItemsInFilter="1" defaultSubtotal="0">
      <items count="10">
        <item h="1" x="5"/>
        <item h="1" x="6"/>
        <item h="1" x="7"/>
        <item h="1" x="4"/>
        <item x="0"/>
        <item h="1" x="1"/>
        <item h="1" x="2"/>
        <item h="1" x="9"/>
        <item h="1" x="3"/>
        <item h="1" x="8"/>
      </items>
    </pivotField>
    <pivotField axis="axisPage" compact="0" outline="0" subtotalTop="0" multipleItemSelectionAllowed="1" showAll="0" includeNewItemsInFilter="1" defaultSubtotal="0">
      <items count="15">
        <item h="1" x="6"/>
        <item x="7"/>
        <item h="1" x="5"/>
        <item h="1" x="3"/>
        <item h="1" x="2"/>
        <item h="1" x="10"/>
        <item h="1" x="4"/>
        <item h="1" x="1"/>
        <item h="1" x="8"/>
        <item h="1" x="12"/>
        <item h="1" x="0"/>
        <item h="1" x="14"/>
        <item h="1" x="9"/>
        <item h="1" x="11"/>
        <item h="1" x="13"/>
      </items>
    </pivotField>
    <pivotField axis="axisRow" compact="0" outline="0" showAll="0" defaultSubtotal="0">
      <items count="5">
        <item x="0"/>
        <item x="1"/>
        <item x="2"/>
        <item x="4"/>
        <item x="3"/>
      </items>
    </pivotField>
    <pivotField compact="0" outline="0" subtotalTop="0" showAll="0" includeNewItemsInFilter="1" sortType="descending" defaultSubtotal="0">
      <items count="972">
        <item m="1" x="366"/>
        <item m="1" x="420"/>
        <item m="1" x="746"/>
        <item m="1" x="442"/>
        <item m="1" x="758"/>
        <item m="1" x="970"/>
        <item m="1" x="766"/>
        <item m="1" x="633"/>
        <item m="1" x="780"/>
        <item m="1" x="956"/>
        <item m="1" x="791"/>
        <item m="1" x="518"/>
        <item m="1" x="939"/>
        <item m="1" x="460"/>
        <item m="1" x="936"/>
        <item m="1" x="771"/>
        <item m="1" x="947"/>
        <item m="1" x="490"/>
        <item m="1" x="958"/>
        <item m="1" x="959"/>
        <item m="1" x="479"/>
        <item m="1" x="719"/>
        <item m="1" x="869"/>
        <item m="1" x="941"/>
        <item m="1" x="355"/>
        <item m="1" x="503"/>
        <item m="1" x="448"/>
        <item m="1" x="848"/>
        <item m="1" x="641"/>
        <item m="1" x="531"/>
        <item m="1" x="953"/>
        <item m="1" x="792"/>
        <item m="1" x="940"/>
        <item m="1" x="789"/>
        <item m="1" x="660"/>
        <item m="1" x="847"/>
        <item m="1" x="359"/>
        <item m="1" x="845"/>
        <item m="1" x="844"/>
        <item m="1" x="529"/>
        <item m="1" x="511"/>
        <item m="1" x="647"/>
        <item m="1" x="863"/>
        <item m="1" x="643"/>
        <item m="1" x="528"/>
        <item m="1" x="857"/>
        <item m="1" x="478"/>
        <item m="1" x="752"/>
        <item m="1" x="530"/>
        <item m="1" x="586"/>
        <item m="1" x="770"/>
        <item m="1" x="932"/>
        <item m="1" x="962"/>
        <item m="1" x="364"/>
        <item m="1" x="617"/>
        <item m="1" x="957"/>
        <item m="1" x="477"/>
        <item m="1" x="365"/>
        <item m="1" x="794"/>
        <item m="1" x="971"/>
        <item m="1" x="817"/>
        <item m="1" x="371"/>
        <item m="1" x="949"/>
        <item m="1" x="961"/>
        <item m="1" x="487"/>
        <item m="1" x="535"/>
        <item m="1" x="801"/>
        <item m="1" x="476"/>
        <item m="1" x="675"/>
        <item m="1" x="839"/>
        <item m="1" x="723"/>
        <item m="1" x="854"/>
        <item m="1" x="369"/>
        <item m="1" x="805"/>
        <item m="1" x="692"/>
        <item m="1" x="501"/>
        <item m="1" x="363"/>
        <item m="1" x="485"/>
        <item m="1" x="459"/>
        <item m="1" x="880"/>
        <item m="1" x="677"/>
        <item m="1" x="680"/>
        <item m="1" x="600"/>
        <item m="1" x="336"/>
        <item m="1" x="683"/>
        <item m="1" x="734"/>
        <item m="1" x="685"/>
        <item m="1" x="891"/>
        <item m="1" x="873"/>
        <item m="1" x="832"/>
        <item m="1" x="493"/>
        <item m="1" x="735"/>
        <item m="1" x="405"/>
        <item m="1" x="498"/>
        <item m="1" x="407"/>
        <item m="1" x="632"/>
        <item m="1" x="749"/>
        <item m="1" x="342"/>
        <item m="1" x="652"/>
        <item m="1" x="773"/>
        <item m="1" x="879"/>
        <item m="1" x="886"/>
        <item m="1" x="567"/>
        <item m="1" x="798"/>
        <item m="1" x="391"/>
        <item m="1" x="811"/>
        <item m="1" x="413"/>
        <item m="1" x="711"/>
        <item m="1" x="507"/>
        <item m="1" x="508"/>
        <item m="1" x="510"/>
        <item m="1" x="721"/>
        <item m="1" x="860"/>
        <item m="1" x="969"/>
        <item m="1" x="550"/>
        <item m="1" x="552"/>
        <item m="1" x="458"/>
        <item m="1" x="666"/>
        <item m="1" x="571"/>
        <item m="1" x="324"/>
        <item m="1" x="897"/>
        <item m="1" x="578"/>
        <item m="1" x="619"/>
        <item m="1" x="853"/>
        <item m="1" x="410"/>
        <item m="1" x="376"/>
        <item m="1" x="706"/>
        <item m="1" x="823"/>
        <item m="1" x="726"/>
        <item m="1" x="488"/>
        <item m="1" x="618"/>
        <item m="1" x="381"/>
        <item m="1" x="330"/>
        <item m="1" x="858"/>
        <item m="1" x="568"/>
        <item m="1" x="538"/>
        <item m="1" x="541"/>
        <item m="1" x="335"/>
        <item m="1" x="867"/>
        <item m="1" x="761"/>
        <item m="1" x="372"/>
        <item m="1" x="804"/>
        <item m="1" x="927"/>
        <item m="1" x="385"/>
        <item m="1" x="387"/>
        <item m="1" x="724"/>
        <item m="1" x="390"/>
        <item m="1" x="924"/>
        <item m="1" x="499"/>
        <item m="1" x="806"/>
        <item m="1" x="649"/>
        <item m="1" x="533"/>
        <item m="1" x="534"/>
        <item m="1" x="849"/>
        <item m="1" x="850"/>
        <item m="1" x="536"/>
        <item m="1" x="443"/>
        <item m="1" x="696"/>
        <item m="1" x="693"/>
        <item m="1" x="809"/>
        <item m="1" x="701"/>
        <item m="1" x="367"/>
        <item m="1" x="812"/>
        <item m="1" x="482"/>
        <item m="1" x="697"/>
        <item m="1" x="483"/>
        <item m="1" x="698"/>
        <item m="1" x="883"/>
        <item m="1" x="914"/>
        <item m="1" x="579"/>
        <item m="1" x="416"/>
        <item m="1" x="665"/>
        <item m="1" x="907"/>
        <item m="1" x="781"/>
        <item m="1" x="920"/>
        <item m="1" x="810"/>
        <item m="1" x="922"/>
        <item m="1" x="782"/>
        <item m="1" x="417"/>
        <item m="1" x="513"/>
        <item m="1" x="424"/>
        <item m="1" x="516"/>
        <item m="1" x="465"/>
        <item m="1" x="674"/>
        <item m="1" x="934"/>
        <item m="1" x="544"/>
        <item m="1" x="787"/>
        <item m="1" x="574"/>
        <item m="1" x="678"/>
        <item m="1" x="434"/>
        <item m="1" x="589"/>
        <item m="1" x="634"/>
        <item m="1" x="889"/>
        <item m="1" x="885"/>
        <item m="1" x="604"/>
        <item m="1" x="887"/>
        <item m="1" x="337"/>
        <item m="1" x="470"/>
        <item m="1" x="491"/>
        <item m="1" x="945"/>
        <item m="1" x="338"/>
        <item m="1" x="836"/>
        <item m="1" x="743"/>
        <item m="1" x="626"/>
        <item m="1" x="495"/>
        <item m="1" x="834"/>
        <item m="1" x="441"/>
        <item m="1" x="838"/>
        <item m="1" x="651"/>
        <item m="1" x="892"/>
        <item m="1" x="893"/>
        <item m="1" x="557"/>
        <item m="1" x="894"/>
        <item m="1" x="895"/>
        <item m="1" x="564"/>
        <item m="1" x="797"/>
        <item m="1" x="929"/>
        <item m="1" x="411"/>
        <item m="1" x="396"/>
        <item m="1" x="414"/>
        <item m="1" x="814"/>
        <item m="1" x="715"/>
        <item m="1" x="718"/>
        <item m="1" x="816"/>
        <item m="1" x="509"/>
        <item m="1" x="548"/>
        <item m="1" x="549"/>
        <item m="1" x="862"/>
        <item m="1" x="865"/>
        <item m="1" x="553"/>
        <item m="1" x="800"/>
        <item m="1" x="401"/>
        <item m="1" x="461"/>
        <item m="1" x="572"/>
        <item m="1" x="570"/>
        <item m="1" x="575"/>
        <item m="1" x="722"/>
        <item m="1" x="620"/>
        <item m="1" x="820"/>
        <item m="1" x="822"/>
        <item m="1" x="824"/>
        <item m="1" x="707"/>
        <item m="1" x="623"/>
        <item m="1" x="713"/>
        <item m="1" x="717"/>
        <item m="1" x="855"/>
        <item m="1" x="872"/>
        <item m="1" x="765"/>
        <item m="1" x="861"/>
        <item m="1" x="331"/>
        <item m="1" x="864"/>
        <item m="1" x="334"/>
        <item m="1" x="543"/>
        <item m="1" x="545"/>
        <item m="1" x="622"/>
        <item m="1" x="380"/>
        <item m="1" x="382"/>
        <item m="1" x="386"/>
        <item m="1" x="388"/>
        <item m="1" x="389"/>
        <item m="1" x="383"/>
        <item m="1" x="392"/>
        <item m="1" x="394"/>
        <item m="1" x="377"/>
        <item m="1" x="686"/>
        <item m="1" x="603"/>
        <item m="1" x="903"/>
        <item m="1" x="607"/>
        <item m="1" x="908"/>
        <item m="1" x="911"/>
        <item m="1" x="522"/>
        <item m="1" x="593"/>
        <item m="1" x="615"/>
        <item m="1" x="913"/>
        <item m="1" x="840"/>
        <item m="1" x="422"/>
        <item m="1" x="423"/>
        <item m="1" x="841"/>
        <item m="1" x="750"/>
        <item m="1" x="757"/>
        <item m="1" x="374"/>
        <item m="1" x="874"/>
        <item m="1" x="576"/>
        <item m="1" x="453"/>
        <item m="1" x="358"/>
        <item m="1" x="439"/>
        <item m="1" x="639"/>
        <item m="1" x="492"/>
        <item m="1" x="759"/>
        <item m="1" x="760"/>
        <item m="1" x="435"/>
        <item m="1" x="661"/>
        <item m="1" x="515"/>
        <item m="1" x="916"/>
        <item m="1" x="580"/>
        <item m="1" x="582"/>
        <item m="1" x="585"/>
        <item m="1" x="356"/>
        <item m="1" x="776"/>
        <item m="1" x="591"/>
        <item m="1" x="672"/>
        <item m="1" x="415"/>
        <item m="1" x="512"/>
        <item m="1" x="418"/>
        <item m="1" x="421"/>
        <item m="1" x="437"/>
        <item m="1" x="426"/>
        <item m="1" x="882"/>
        <item m="1" x="942"/>
        <item m="1" x="943"/>
        <item m="1" x="581"/>
        <item m="1" x="673"/>
        <item m="1" x="595"/>
        <item m="1" x="333"/>
        <item m="1" x="467"/>
        <item m="1" x="601"/>
        <item m="1" x="783"/>
        <item m="1" x="602"/>
        <item m="1" x="605"/>
        <item m="1" x="514"/>
        <item m="1" x="896"/>
        <item m="1" x="606"/>
        <item m="1" x="658"/>
        <item m="1" x="741"/>
        <item m="1" x="395"/>
        <item m="1" x="325"/>
        <item m="1" x="412"/>
        <item m="1" x="694"/>
        <item m="1" x="375"/>
        <item m="1" x="704"/>
        <item m="1" x="393"/>
        <item m="1" x="728"/>
        <item m="1" x="419"/>
        <item m="1" x="745"/>
        <item m="1" x="440"/>
        <item m="1" x="638"/>
        <item m="1" x="779"/>
        <item m="1" x="935"/>
        <item m="1" x="463"/>
        <item m="1" x="464"/>
        <item m="1" x="851"/>
        <item m="1" x="368"/>
        <item m="1" x="767"/>
        <item m="1" x="691"/>
        <item m="1" x="764"/>
        <item m="1" x="384"/>
        <item m="1" x="469"/>
        <item m="1" x="398"/>
        <item m="1" x="871"/>
        <item m="1" x="379"/>
        <item m="1" x="462"/>
        <item m="1" x="699"/>
        <item m="1" x="624"/>
        <item m="1" x="635"/>
        <item m="1" x="532"/>
        <item m="1" x="966"/>
        <item m="1" x="890"/>
        <item m="1" x="409"/>
        <item m="1" x="884"/>
        <item m="1" x="720"/>
        <item m="1" x="778"/>
        <item m="1" x="944"/>
        <item m="1" x="546"/>
        <item m="1" x="937"/>
        <item m="1" x="475"/>
        <item m="1" x="790"/>
        <item m="1" x="909"/>
        <item m="1" x="951"/>
        <item m="1" x="785"/>
        <item m="1" x="954"/>
        <item m="1" x="468"/>
        <item m="1" x="628"/>
        <item m="1" x="472"/>
        <item m="1" x="378"/>
        <item m="1" x="777"/>
        <item m="1" x="642"/>
        <item m="1" x="788"/>
        <item m="1" x="955"/>
        <item m="1" x="793"/>
        <item m="1" x="637"/>
        <item m="1" x="486"/>
        <item m="1" x="965"/>
        <item m="1" x="565"/>
        <item m="1" x="645"/>
        <item m="1" x="868"/>
        <item m="1" x="341"/>
        <item m="1" x="480"/>
        <item m="1" x="328"/>
        <item m="1" x="609"/>
        <item m="1" x="640"/>
        <item m="1" x="906"/>
        <item m="1" x="636"/>
        <item m="1" x="784"/>
        <item m="1" x="952"/>
        <item m="1" x="473"/>
        <item m="1" x="964"/>
        <item m="1" x="644"/>
        <item m="1" x="446"/>
        <item m="1" x="610"/>
        <item m="1" x="753"/>
        <item m="1" x="786"/>
        <item m="1" x="327"/>
        <item m="1" x="808"/>
        <item m="1" x="950"/>
        <item m="1" x="474"/>
        <item m="1" x="963"/>
        <item m="1" x="830"/>
        <item m="1" x="339"/>
        <item m="1" x="484"/>
        <item m="1" x="799"/>
        <item m="1" x="818"/>
        <item m="1" x="646"/>
        <item m="1" x="795"/>
        <item m="1" x="754"/>
        <item m="1" x="807"/>
        <item m="1" x="351"/>
        <item m="1" x="547"/>
        <item m="1" x="968"/>
        <item m="1" x="481"/>
        <item m="1" x="456"/>
        <item m="1" x="802"/>
        <item m="1" x="659"/>
        <item m="1" x="502"/>
        <item m="1" x="362"/>
        <item m="1" x="912"/>
        <item m="1" x="345"/>
        <item m="1" x="577"/>
        <item m="1" x="917"/>
        <item m="1" x="901"/>
        <item m="1" x="905"/>
        <item m="1" x="918"/>
        <item m="1" x="910"/>
        <item m="1" x="590"/>
        <item m="1" x="350"/>
        <item m="1" x="596"/>
        <item m="1" x="436"/>
        <item m="1" x="676"/>
        <item m="1" x="403"/>
        <item m="1" x="505"/>
        <item m="1" x="438"/>
        <item m="1" x="408"/>
        <item m="1" x="740"/>
        <item m="1" x="431"/>
        <item m="1" x="742"/>
        <item m="1" x="433"/>
        <item m="1" x="960"/>
        <item m="1" x="662"/>
        <item m="1" x="768"/>
        <item m="1" x="599"/>
        <item m="1" x="679"/>
        <item m="1" x="627"/>
        <item m="1" x="584"/>
        <item m="1" x="629"/>
        <item m="1" x="587"/>
        <item m="1" x="588"/>
        <item m="1" x="343"/>
        <item m="1" x="727"/>
        <item m="1" x="772"/>
        <item m="1" x="731"/>
        <item m="1" x="670"/>
        <item m="1" x="736"/>
        <item m="1" x="738"/>
        <item m="1" x="739"/>
        <item m="1" x="748"/>
        <item m="1" x="829"/>
        <item m="1" x="876"/>
        <item m="1" x="344"/>
        <item m="1" x="877"/>
        <item m="1" x="933"/>
        <item m="1" x="559"/>
        <item m="1" x="527"/>
        <item m="1" x="347"/>
        <item m="1" x="349"/>
        <item m="1" x="769"/>
        <item m="1" x="888"/>
        <item m="1" x="928"/>
        <item m="1" x="705"/>
        <item m="1" x="688"/>
        <item m="1" x="397"/>
        <item m="1" x="457"/>
        <item m="1" x="712"/>
        <item m="1" x="796"/>
        <item m="1" x="404"/>
        <item m="1" x="667"/>
        <item m="1" x="500"/>
        <item m="1" x="671"/>
        <item m="1" x="648"/>
        <item m="1" x="650"/>
        <item m="1" x="540"/>
        <item m="1" x="653"/>
        <item m="1" x="542"/>
        <item m="1" x="555"/>
        <item m="1" x="558"/>
        <item m="1" x="562"/>
        <item m="1" x="870"/>
        <item m="1" x="827"/>
        <item m="1" x="762"/>
        <item m="1" x="763"/>
        <item m="1" x="657"/>
        <item m="1" x="613"/>
        <item m="1" x="614"/>
        <item m="1" x="357"/>
        <item m="1" x="710"/>
        <item m="1" x="815"/>
        <item m="1" x="716"/>
        <item m="1" x="825"/>
        <item m="1" x="856"/>
        <item m="1" x="967"/>
        <item m="1" x="859"/>
        <item m="1" x="926"/>
        <item m="1" x="539"/>
        <item m="1" x="875"/>
        <item m="1" x="866"/>
        <item m="1" x="496"/>
        <item m="1" x="449"/>
        <item m="1" x="881"/>
        <item m="1" x="373"/>
        <item m="1" x="445"/>
        <item m="1" x="447"/>
        <item m="1" x="695"/>
        <item m="1" x="803"/>
        <item m="1" x="656"/>
        <item m="1" x="450"/>
        <item m="1" x="326"/>
        <item m="1" x="497"/>
        <item m="1" x="399"/>
        <item m="1" x="898"/>
        <item m="1" x="687"/>
        <item m="1" x="904"/>
        <item m="1" x="520"/>
        <item m="1" x="608"/>
        <item m="1" x="682"/>
        <item m="1" x="852"/>
        <item m="1" x="471"/>
        <item m="1" x="616"/>
        <item m="1" x="689"/>
        <item m="1" x="755"/>
        <item m="1" x="756"/>
        <item m="1" x="831"/>
        <item m="1" x="631"/>
        <item m="1" x="428"/>
        <item m="1" x="430"/>
        <item m="1" x="432"/>
        <item m="1" x="837"/>
        <item m="1" x="842"/>
        <item m="1" x="370"/>
        <item m="1" x="938"/>
        <item m="1" x="915"/>
        <item m="1" x="352"/>
        <item m="1" x="354"/>
        <item m="1" x="775"/>
        <item m="1" x="346"/>
        <item m="1" x="919"/>
        <item m="1" x="921"/>
        <item m="1" x="592"/>
        <item m="1" x="594"/>
        <item m="1" x="729"/>
        <item m="1" x="730"/>
        <item m="1" x="402"/>
        <item m="1" x="466"/>
        <item m="1" x="737"/>
        <item m="1" x="681"/>
        <item m="1" x="427"/>
        <item m="1" x="429"/>
        <item m="1" x="519"/>
        <item m="1" x="556"/>
        <item m="1" x="625"/>
        <item m="1" x="878"/>
        <item m="1" x="597"/>
        <item m="1" x="598"/>
        <item m="1" x="846"/>
        <item m="1" x="833"/>
        <item m="1" x="583"/>
        <item m="1" x="684"/>
        <item m="1" x="668"/>
        <item m="1" x="630"/>
        <item m="1" x="360"/>
        <item m="1" x="725"/>
        <item m="1" x="489"/>
        <item m="1" x="821"/>
        <item m="1" x="733"/>
        <item m="1" x="744"/>
        <item m="1" x="361"/>
        <item m="1" x="835"/>
        <item m="1" x="774"/>
        <item m="1" x="828"/>
        <item m="1" x="340"/>
        <item m="1" x="551"/>
        <item m="1" x="554"/>
        <item m="1" x="526"/>
        <item m="1" x="506"/>
        <item m="1" x="561"/>
        <item m="1" x="563"/>
        <item m="1" x="348"/>
        <item m="1" x="899"/>
        <item m="1" x="902"/>
        <item m="1" x="454"/>
        <item m="1" x="455"/>
        <item m="1" x="663"/>
        <item m="1" x="504"/>
        <item m="1" x="690"/>
        <item m="1" x="400"/>
        <item m="1" x="931"/>
        <item m="1" x="813"/>
        <item m="1" x="406"/>
        <item m="1" x="669"/>
        <item m="1" x="566"/>
        <item m="1" x="494"/>
        <item m="1" x="819"/>
        <item m="1" x="621"/>
        <item m="1" x="569"/>
        <item m="1" x="664"/>
        <item m="1" x="843"/>
        <item m="1" x="560"/>
        <item m="1" x="573"/>
        <item m="1" x="826"/>
        <item m="1" x="654"/>
        <item m="1" x="702"/>
        <item m="1" x="329"/>
        <item m="1" x="703"/>
        <item m="1" x="332"/>
        <item m="1" x="708"/>
        <item m="1" x="709"/>
        <item m="1" x="700"/>
        <item m="1" x="714"/>
        <item m="1" x="732"/>
        <item m="1" x="537"/>
        <item m="1" x="523"/>
        <item m="1" x="353"/>
        <item m="1" x="946"/>
        <item m="1" x="923"/>
        <item m="1" x="925"/>
        <item m="1" x="655"/>
        <item m="1" x="930"/>
        <item m="1" x="948"/>
        <item m="1" x="612"/>
        <item m="1" x="425"/>
        <item m="1" x="747"/>
        <item m="1" x="524"/>
        <item m="1" x="751"/>
        <item m="1" x="451"/>
        <item m="1" x="444"/>
        <item m="1" x="517"/>
        <item m="1" x="525"/>
        <item m="1" x="452"/>
        <item m="1" x="521"/>
        <item m="1" x="611"/>
        <item m="1" x="9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axis="axisRow" compact="0" outline="0" subtotalTop="0" showAll="0" includeNewItemsInFilter="1" defaultSubtotal="0">
      <items count="5">
        <item x="2"/>
        <item x="1"/>
        <item x="4"/>
        <item x="3"/>
        <item x="0"/>
      </items>
    </pivotField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outline="0" subtotalTop="0" showAll="0" includeNewItemsInFilter="1" defaultSubtotal="0">
      <items count="12">
        <item x="0"/>
        <item x="3"/>
        <item x="9"/>
        <item x="10"/>
        <item x="8"/>
        <item x="6"/>
        <item x="7"/>
        <item x="1"/>
        <item x="5"/>
        <item x="4"/>
        <item x="2"/>
        <item x="11"/>
      </items>
    </pivotField>
    <pivotField axis="axisRow" compact="0" outline="0" subtotalTop="0" showAll="0" includeNewItemsInFilter="1" defaultSubtotal="0">
      <items count="118">
        <item x="103"/>
        <item x="107"/>
        <item x="24"/>
        <item x="79"/>
        <item x="113"/>
        <item x="71"/>
        <item x="5"/>
        <item x="106"/>
        <item x="89"/>
        <item x="115"/>
        <item x="72"/>
        <item x="4"/>
        <item x="114"/>
        <item x="49"/>
        <item x="105"/>
        <item x="57"/>
        <item x="8"/>
        <item x="0"/>
        <item x="68"/>
        <item x="109"/>
        <item x="52"/>
        <item x="82"/>
        <item x="86"/>
        <item x="50"/>
        <item x="83"/>
        <item x="6"/>
        <item x="36"/>
        <item x="97"/>
        <item x="108"/>
        <item x="98"/>
        <item x="63"/>
        <item x="100"/>
        <item x="99"/>
        <item x="16"/>
        <item x="88"/>
        <item x="58"/>
        <item x="55"/>
        <item x="25"/>
        <item x="96"/>
        <item x="85"/>
        <item x="37"/>
        <item x="28"/>
        <item x="95"/>
        <item x="80"/>
        <item x="93"/>
        <item x="66"/>
        <item x="87"/>
        <item x="45"/>
        <item x="77"/>
        <item x="90"/>
        <item x="31"/>
        <item x="111"/>
        <item x="91"/>
        <item x="11"/>
        <item x="23"/>
        <item x="116"/>
        <item x="40"/>
        <item x="13"/>
        <item x="94"/>
        <item x="43"/>
        <item x="73"/>
        <item x="39"/>
        <item x="104"/>
        <item x="78"/>
        <item x="53"/>
        <item x="42"/>
        <item x="34"/>
        <item x="51"/>
        <item x="27"/>
        <item x="81"/>
        <item x="75"/>
        <item x="84"/>
        <item x="35"/>
        <item x="70"/>
        <item x="62"/>
        <item x="2"/>
        <item x="67"/>
        <item x="26"/>
        <item x="74"/>
        <item x="18"/>
        <item x="14"/>
        <item x="65"/>
        <item x="92"/>
        <item x="101"/>
        <item x="61"/>
        <item x="76"/>
        <item x="3"/>
        <item x="19"/>
        <item x="110"/>
        <item x="41"/>
        <item x="44"/>
        <item x="32"/>
        <item x="17"/>
        <item x="15"/>
        <item x="12"/>
        <item x="38"/>
        <item x="47"/>
        <item x="7"/>
        <item x="22"/>
        <item x="29"/>
        <item x="56"/>
        <item x="112"/>
        <item x="33"/>
        <item x="64"/>
        <item x="69"/>
        <item x="54"/>
        <item x="102"/>
        <item x="59"/>
        <item x="21"/>
        <item x="48"/>
        <item x="46"/>
        <item x="10"/>
        <item x="30"/>
        <item x="60"/>
        <item x="20"/>
        <item x="9"/>
        <item x="1"/>
        <item x="117"/>
      </items>
    </pivotField>
    <pivotField axis="axisRow" compact="0" outline="0" subtotalTop="0" showAll="0" includeNewItemsInFilter="1" defaultSubtotal="0">
      <items count="269">
        <item x="225"/>
        <item x="247"/>
        <item x="27"/>
        <item x="185"/>
        <item x="262"/>
        <item x="230"/>
        <item x="5"/>
        <item x="240"/>
        <item x="194"/>
        <item x="264"/>
        <item x="253"/>
        <item x="4"/>
        <item x="263"/>
        <item x="255"/>
        <item x="231"/>
        <item x="8"/>
        <item x="0"/>
        <item x="261"/>
        <item x="256"/>
        <item x="64"/>
        <item x="234"/>
        <item x="155"/>
        <item x="251"/>
        <item x="6"/>
        <item x="228"/>
        <item x="239"/>
        <item x="250"/>
        <item x="252"/>
        <item x="248"/>
        <item x="215"/>
        <item x="19"/>
        <item x="163"/>
        <item x="76"/>
        <item x="246"/>
        <item x="28"/>
        <item x="232"/>
        <item x="245"/>
        <item x="238"/>
        <item x="31"/>
        <item x="208"/>
        <item x="237"/>
        <item x="249"/>
        <item x="241"/>
        <item x="158"/>
        <item x="236"/>
        <item x="184"/>
        <item x="165"/>
        <item x="257"/>
        <item x="259"/>
        <item x="180"/>
        <item x="235"/>
        <item x="146"/>
        <item x="266"/>
        <item x="196"/>
        <item x="150"/>
        <item x="201"/>
        <item x="132"/>
        <item x="126"/>
        <item x="227"/>
        <item x="125"/>
        <item x="254"/>
        <item x="214"/>
        <item x="216"/>
        <item x="63"/>
        <item x="30"/>
        <item x="110"/>
        <item x="145"/>
        <item x="104"/>
        <item x="141"/>
        <item x="138"/>
        <item x="96"/>
        <item x="29"/>
        <item x="70"/>
        <item x="93"/>
        <item x="89"/>
        <item x="181"/>
        <item x="220"/>
        <item x="82"/>
        <item x="114"/>
        <item x="102"/>
        <item x="213"/>
        <item x="258"/>
        <item x="97"/>
        <item x="243"/>
        <item x="69"/>
        <item x="179"/>
        <item x="77"/>
        <item x="224"/>
        <item x="67"/>
        <item x="59"/>
        <item x="32"/>
        <item x="73"/>
        <item x="260"/>
        <item x="36"/>
        <item x="88"/>
        <item x="101"/>
        <item x="66"/>
        <item x="222"/>
        <item x="60"/>
        <item x="58"/>
        <item x="33"/>
        <item x="81"/>
        <item x="23"/>
        <item x="10"/>
        <item x="1"/>
        <item x="218"/>
        <item x="244"/>
        <item x="242"/>
        <item x="212"/>
        <item x="198"/>
        <item x="209"/>
        <item x="229"/>
        <item x="9"/>
        <item x="182"/>
        <item x="170"/>
        <item x="217"/>
        <item x="200"/>
        <item x="190"/>
        <item x="205"/>
        <item x="162"/>
        <item x="223"/>
        <item x="189"/>
        <item x="221"/>
        <item x="186"/>
        <item x="157"/>
        <item x="195"/>
        <item x="192"/>
        <item x="191"/>
        <item x="178"/>
        <item x="168"/>
        <item x="188"/>
        <item x="210"/>
        <item x="193"/>
        <item x="219"/>
        <item x="176"/>
        <item x="202"/>
        <item x="161"/>
        <item x="149"/>
        <item x="169"/>
        <item x="173"/>
        <item x="144"/>
        <item x="199"/>
        <item x="174"/>
        <item x="175"/>
        <item x="153"/>
        <item x="160"/>
        <item x="171"/>
        <item x="167"/>
        <item x="203"/>
        <item x="211"/>
        <item x="206"/>
        <item x="136"/>
        <item x="133"/>
        <item x="183"/>
        <item x="164"/>
        <item x="131"/>
        <item x="152"/>
        <item x="226"/>
        <item x="197"/>
        <item x="94"/>
        <item x="137"/>
        <item x="151"/>
        <item x="187"/>
        <item x="156"/>
        <item x="121"/>
        <item x="204"/>
        <item x="177"/>
        <item x="142"/>
        <item x="148"/>
        <item x="139"/>
        <item x="90"/>
        <item x="134"/>
        <item x="130"/>
        <item x="147"/>
        <item x="79"/>
        <item x="140"/>
        <item x="143"/>
        <item x="207"/>
        <item x="123"/>
        <item x="154"/>
        <item x="129"/>
        <item x="122"/>
        <item x="112"/>
        <item x="117"/>
        <item x="119"/>
        <item x="172"/>
        <item x="166"/>
        <item x="120"/>
        <item x="159"/>
        <item x="92"/>
        <item x="127"/>
        <item x="115"/>
        <item x="100"/>
        <item x="128"/>
        <item x="116"/>
        <item x="2"/>
        <item x="124"/>
        <item x="111"/>
        <item x="135"/>
        <item x="87"/>
        <item x="109"/>
        <item x="84"/>
        <item x="107"/>
        <item x="91"/>
        <item x="108"/>
        <item x="86"/>
        <item x="56"/>
        <item x="83"/>
        <item x="57"/>
        <item x="43"/>
        <item x="78"/>
        <item x="95"/>
        <item x="118"/>
        <item x="13"/>
        <item x="113"/>
        <item x="103"/>
        <item x="65"/>
        <item x="51"/>
        <item x="38"/>
        <item x="85"/>
        <item x="72"/>
        <item x="105"/>
        <item x="106"/>
        <item x="80"/>
        <item x="61"/>
        <item x="75"/>
        <item x="68"/>
        <item x="53"/>
        <item x="20"/>
        <item x="49"/>
        <item x="62"/>
        <item x="40"/>
        <item x="265"/>
        <item x="71"/>
        <item x="44"/>
        <item x="41"/>
        <item x="99"/>
        <item x="55"/>
        <item x="46"/>
        <item x="34"/>
        <item x="37"/>
        <item x="26"/>
        <item x="48"/>
        <item x="16"/>
        <item x="52"/>
        <item x="45"/>
        <item x="74"/>
        <item x="98"/>
        <item x="42"/>
        <item x="54"/>
        <item x="39"/>
        <item x="47"/>
        <item x="21"/>
        <item x="17"/>
        <item x="3"/>
        <item x="22"/>
        <item x="50"/>
        <item x="35"/>
        <item x="18"/>
        <item x="15"/>
        <item x="7"/>
        <item x="25"/>
        <item x="24"/>
        <item x="11"/>
        <item x="14"/>
        <item x="12"/>
        <item x="267"/>
        <item x="268"/>
        <item x="233"/>
      </items>
    </pivotField>
    <pivotField axis="axisRow" compact="0" outline="0" subtotalTop="0" showAll="0" includeNewItemsInFilter="1" defaultSubtotal="0">
      <items count="17">
        <item x="3"/>
        <item x="15"/>
        <item x="10"/>
        <item x="5"/>
        <item x="9"/>
        <item x="12"/>
        <item x="13"/>
        <item x="14"/>
        <item x="0"/>
        <item x="11"/>
        <item x="2"/>
        <item x="7"/>
        <item x="4"/>
        <item x="6"/>
        <item x="8"/>
        <item x="1"/>
        <item x="16"/>
      </items>
    </pivotField>
    <pivotField dataField="1"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7">
    <field x="2"/>
    <field x="27"/>
    <field x="6"/>
    <field x="35"/>
    <field x="36"/>
    <field x="37"/>
    <field x="38"/>
  </rowFields>
  <rowItems count="17">
    <i>
      <x v="45"/>
      <x/>
      <x/>
      <x v="10"/>
      <x v="115"/>
      <x v="264"/>
      <x v="15"/>
    </i>
    <i>
      <x v="189"/>
      <x/>
      <x/>
      <x v="10"/>
      <x v="98"/>
      <x v="261"/>
      <x v="15"/>
    </i>
    <i>
      <x v="333"/>
      <x v="3"/>
      <x/>
      <x v="9"/>
      <x v="66"/>
      <x v="218"/>
      <x v="12"/>
    </i>
    <i>
      <x v="39"/>
      <x/>
      <x/>
      <x v="5"/>
      <x v="80"/>
      <x v="170"/>
      <x v="10"/>
    </i>
    <i>
      <x v="288"/>
      <x v="3"/>
      <x v="1"/>
      <x/>
      <x v="116"/>
      <x v="104"/>
      <x v="15"/>
    </i>
    <i>
      <x v="547"/>
      <x/>
      <x v="1"/>
      <x/>
      <x v="95"/>
      <x v="88"/>
      <x v="15"/>
    </i>
    <i>
      <x v="551"/>
      <x v="1"/>
      <x/>
      <x/>
      <x v="95"/>
      <x v="88"/>
      <x v="15"/>
    </i>
    <i>
      <x v="212"/>
      <x/>
      <x/>
      <x/>
      <x v="101"/>
      <x v="92"/>
      <x v="11"/>
    </i>
    <i>
      <x v="102"/>
      <x v="1"/>
      <x v="2"/>
      <x/>
      <x v="85"/>
      <x v="78"/>
      <x v="12"/>
    </i>
    <i>
      <x v="81"/>
      <x v="1"/>
      <x/>
      <x/>
      <x v="85"/>
      <x v="78"/>
      <x v="12"/>
    </i>
    <i>
      <x v="565"/>
      <x/>
      <x/>
      <x/>
      <x v="80"/>
      <x v="73"/>
      <x v="11"/>
    </i>
    <i>
      <x v="108"/>
      <x v="1"/>
      <x/>
      <x/>
      <x v="89"/>
      <x v="82"/>
      <x v="10"/>
    </i>
    <i>
      <x v="13"/>
      <x/>
      <x v="1"/>
      <x/>
      <x v="61"/>
      <x v="57"/>
      <x v="11"/>
    </i>
    <i>
      <x v="60"/>
      <x/>
      <x v="1"/>
      <x/>
      <x v="54"/>
      <x v="51"/>
      <x v="11"/>
    </i>
    <i>
      <x v="191"/>
      <x v="1"/>
      <x v="1"/>
      <x/>
      <x v="54"/>
      <x v="51"/>
      <x v="8"/>
    </i>
    <i>
      <x v="116"/>
      <x/>
      <x/>
      <x/>
      <x v="37"/>
      <x v="34"/>
      <x v="8"/>
    </i>
    <i>
      <x v="202"/>
      <x/>
      <x/>
      <x/>
      <x v="21"/>
      <x v="20"/>
      <x v="8"/>
    </i>
  </rowItems>
  <colItems count="1">
    <i/>
  </colItems>
  <pageFields count="3">
    <pageField fld="3" hier="0"/>
    <pageField fld="4" hier="0"/>
    <pageField fld="5" hier="0"/>
  </pageFields>
  <dataFields count="1">
    <dataField name="Сумма баллов (1+2+3) " fld="39" baseField="0" baseItem="0" numFmtId="164"/>
  </dataFields>
  <formats count="47">
    <format dxfId="1281">
      <pivotArea outline="0" fieldPosition="0"/>
    </format>
    <format dxfId="1280">
      <pivotArea field="27" type="button" dataOnly="0" labelOnly="1" outline="0" axis="axisRow" fieldPosition="1"/>
    </format>
    <format dxfId="1279">
      <pivotArea field="7" type="button" dataOnly="0" labelOnly="1" outline="0"/>
    </format>
    <format dxfId="1278">
      <pivotArea field="7" type="button" dataOnly="0" labelOnly="1" outline="0"/>
    </format>
    <format dxfId="1277">
      <pivotArea field="7" type="button" dataOnly="0" labelOnly="1" outline="0"/>
    </format>
    <format dxfId="1276">
      <pivotArea outline="0" collapsedLevelsAreSubtotals="1" fieldPosition="0"/>
    </format>
    <format dxfId="1275">
      <pivotArea dataOnly="0" labelOnly="1" outline="0" fieldPosition="0">
        <references count="1">
          <reference field="3" count="0"/>
        </references>
      </pivotArea>
    </format>
    <format dxfId="1274">
      <pivotArea dataOnly="0" labelOnly="1" outline="0" fieldPosition="0">
        <references count="1">
          <reference field="4" count="0"/>
        </references>
      </pivotArea>
    </format>
    <format dxfId="1273">
      <pivotArea dataOnly="0" labelOnly="1" outline="0" fieldPosition="0">
        <references count="1">
          <reference field="5" count="0"/>
        </references>
      </pivotArea>
    </format>
    <format dxfId="1272">
      <pivotArea field="27" type="button" dataOnly="0" labelOnly="1" outline="0" axis="axisRow" fieldPosition="1"/>
    </format>
    <format dxfId="1271">
      <pivotArea field="-2" type="button" dataOnly="0" labelOnly="1" outline="0" axis="axisValues" fieldPosition="0"/>
    </format>
    <format dxfId="1270">
      <pivotArea type="topRight" dataOnly="0" labelOnly="1" outline="0" fieldPosition="0"/>
    </format>
    <format dxfId="1269">
      <pivotArea outline="0" collapsedLevelsAreSubtotals="1" fieldPosition="0"/>
    </format>
    <format dxfId="1268">
      <pivotArea dataOnly="0" labelOnly="1" outline="0" fieldPosition="0">
        <references count="1">
          <reference field="3" count="0"/>
        </references>
      </pivotArea>
    </format>
    <format dxfId="1267">
      <pivotArea dataOnly="0" labelOnly="1" outline="0" fieldPosition="0">
        <references count="1">
          <reference field="4" count="0"/>
        </references>
      </pivotArea>
    </format>
    <format dxfId="1266">
      <pivotArea dataOnly="0" labelOnly="1" outline="0" fieldPosition="0">
        <references count="1">
          <reference field="5" count="0"/>
        </references>
      </pivotArea>
    </format>
    <format dxfId="1265">
      <pivotArea field="-2" type="button" dataOnly="0" labelOnly="1" outline="0" axis="axisValues" fieldPosition="0"/>
    </format>
    <format dxfId="1264">
      <pivotArea type="topRight" dataOnly="0" labelOnly="1" outline="0" fieldPosition="0"/>
    </format>
    <format dxfId="1263">
      <pivotArea dataOnly="0" labelOnly="1" outline="0" fieldPosition="0">
        <references count="1">
          <reference field="3" count="0"/>
        </references>
      </pivotArea>
    </format>
    <format dxfId="1262">
      <pivotArea dataOnly="0" labelOnly="1" outline="0" fieldPosition="0">
        <references count="1">
          <reference field="4" count="0"/>
        </references>
      </pivotArea>
    </format>
    <format dxfId="1261">
      <pivotArea dataOnly="0" labelOnly="1" outline="0" fieldPosition="0">
        <references count="1">
          <reference field="5" count="0"/>
        </references>
      </pivotArea>
    </format>
    <format dxfId="1260">
      <pivotArea field="7" type="button" dataOnly="0" labelOnly="1" outline="0"/>
    </format>
    <format dxfId="1259">
      <pivotArea field="27" type="button" dataOnly="0" labelOnly="1" outline="0" axis="axisRow" fieldPosition="1"/>
    </format>
    <format dxfId="1258">
      <pivotArea field="6" type="button" dataOnly="0" labelOnly="1" outline="0" axis="axisRow" fieldPosition="2"/>
    </format>
    <format dxfId="125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256">
      <pivotArea field="27" type="button" dataOnly="0" labelOnly="1" outline="0" axis="axisRow" fieldPosition="1"/>
    </format>
    <format dxfId="1255">
      <pivotArea type="all" dataOnly="0" outline="0" fieldPosition="0"/>
    </format>
    <format dxfId="1254">
      <pivotArea outline="0" collapsedLevelsAreSubtotals="1" fieldPosition="0"/>
    </format>
    <format dxfId="1253">
      <pivotArea dataOnly="0" labelOnly="1" outline="0" axis="axisValues" fieldPosition="0"/>
    </format>
    <format dxfId="1252">
      <pivotArea type="all" dataOnly="0" outline="0" fieldPosition="0"/>
    </format>
    <format dxfId="1251">
      <pivotArea outline="0" collapsedLevelsAreSubtotals="1" fieldPosition="0"/>
    </format>
    <format dxfId="1250">
      <pivotArea dataOnly="0" labelOnly="1" outline="0" axis="axisValues" fieldPosition="0"/>
    </format>
    <format dxfId="1249">
      <pivotArea type="all" dataOnly="0" outline="0" fieldPosition="0"/>
    </format>
    <format dxfId="1248">
      <pivotArea outline="0" collapsedLevelsAreSubtotals="1" fieldPosition="0"/>
    </format>
    <format dxfId="1247">
      <pivotArea dataOnly="0" labelOnly="1" outline="0" axis="axisValues" fieldPosition="0"/>
    </format>
    <format dxfId="1246">
      <pivotArea type="all" dataOnly="0" outline="0" fieldPosition="0"/>
    </format>
    <format dxfId="1245">
      <pivotArea outline="0" collapsedLevelsAreSubtotals="1" fieldPosition="0"/>
    </format>
    <format dxfId="1244">
      <pivotArea dataOnly="0" labelOnly="1" outline="0" axis="axisValues" fieldPosition="0"/>
    </format>
    <format dxfId="1243">
      <pivotArea type="all" dataOnly="0" outline="0" fieldPosition="0"/>
    </format>
    <format dxfId="1242">
      <pivotArea outline="0" collapsedLevelsAreSubtotals="1" fieldPosition="0"/>
    </format>
    <format dxfId="1241">
      <pivotArea dataOnly="0" labelOnly="1" outline="0" axis="axisValues" fieldPosition="0"/>
    </format>
    <format dxfId="1240">
      <pivotArea type="all" dataOnly="0" outline="0" fieldPosition="0"/>
    </format>
    <format dxfId="1239">
      <pivotArea outline="0" collapsedLevelsAreSubtotals="1" fieldPosition="0"/>
    </format>
    <format dxfId="1238">
      <pivotArea dataOnly="0" labelOnly="1" outline="0" axis="axisValues" fieldPosition="0"/>
    </format>
    <format dxfId="1237">
      <pivotArea outline="0" collapsedLevelsAreSubtotals="1" fieldPosition="0"/>
    </format>
    <format dxfId="1236">
      <pivotArea dataOnly="0" labelOnly="1" outline="0" axis="axisValues" fieldPosition="0"/>
    </format>
    <format dxfId="1235">
      <pivotArea outline="0" collapsedLevelsAreSubtotals="1" fieldPosition="0"/>
    </format>
  </formats>
  <pivotTableStyleInfo name="PivotStyleLight22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0000000}" name="СводнаяТаблица4" cacheId="0" applyNumberFormats="0" applyBorderFormats="0" applyFontFormats="0" applyPatternFormats="0" applyAlignmentFormats="0" applyWidthHeightFormats="1" dataCaption="Данные" updatedVersion="5" minRefreshableVersion="3" showDrill="0" showMemberPropertyTips="0" rowGrandTotals="0" colGrandTotals="0" itemPrintTitles="1" createdVersion="5" indent="0" compact="0" compactData="0">
  <location ref="A11:H48" firstHeaderRow="1" firstDataRow="1" firstDataCol="7" rowPageCount="3" colPageCount="1"/>
  <pivotFields count="45"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outline="0" showAll="0" sortType="descending" defaultSubtotal="0">
      <items count="588">
        <item x="0"/>
        <item x="9"/>
        <item x="99"/>
        <item x="100"/>
        <item x="101"/>
        <item x="102"/>
        <item x="103"/>
        <item x="104"/>
        <item x="105"/>
        <item x="106"/>
        <item x="107"/>
        <item x="108"/>
        <item x="10"/>
        <item x="109"/>
        <item x="110"/>
        <item x="111"/>
        <item x="112"/>
        <item x="113"/>
        <item x="114"/>
        <item x="115"/>
        <item x="116"/>
        <item x="117"/>
        <item x="118"/>
        <item x="11"/>
        <item x="119"/>
        <item x="120"/>
        <item x="121"/>
        <item x="122"/>
        <item x="123"/>
        <item x="124"/>
        <item x="125"/>
        <item x="126"/>
        <item x="127"/>
        <item x="128"/>
        <item x="12"/>
        <item x="129"/>
        <item x="130"/>
        <item x="131"/>
        <item x="132"/>
        <item x="133"/>
        <item x="134"/>
        <item x="135"/>
        <item x="136"/>
        <item x="137"/>
        <item x="138"/>
        <item x="13"/>
        <item x="139"/>
        <item x="140"/>
        <item x="141"/>
        <item x="142"/>
        <item x="143"/>
        <item x="144"/>
        <item x="145"/>
        <item x="146"/>
        <item x="147"/>
        <item x="148"/>
        <item x="14"/>
        <item x="149"/>
        <item x="150"/>
        <item x="151"/>
        <item x="152"/>
        <item x="153"/>
        <item x="154"/>
        <item x="155"/>
        <item x="156"/>
        <item x="157"/>
        <item x="158"/>
        <item x="15"/>
        <item x="159"/>
        <item x="160"/>
        <item x="161"/>
        <item x="162"/>
        <item x="163"/>
        <item x="164"/>
        <item x="165"/>
        <item x="166"/>
        <item x="167"/>
        <item x="168"/>
        <item x="16"/>
        <item x="169"/>
        <item x="170"/>
        <item x="171"/>
        <item x="172"/>
        <item x="173"/>
        <item x="174"/>
        <item x="175"/>
        <item x="176"/>
        <item x="177"/>
        <item x="178"/>
        <item x="17"/>
        <item x="179"/>
        <item x="180"/>
        <item x="181"/>
        <item x="182"/>
        <item x="183"/>
        <item x="184"/>
        <item x="185"/>
        <item x="186"/>
        <item x="187"/>
        <item x="188"/>
        <item x="18"/>
        <item x="189"/>
        <item x="190"/>
        <item x="191"/>
        <item x="192"/>
        <item x="193"/>
        <item x="194"/>
        <item x="195"/>
        <item x="196"/>
        <item x="197"/>
        <item x="198"/>
        <item x="1"/>
        <item x="19"/>
        <item x="199"/>
        <item x="200"/>
        <item x="201"/>
        <item x="202"/>
        <item x="203"/>
        <item x="204"/>
        <item x="205"/>
        <item x="206"/>
        <item x="207"/>
        <item x="208"/>
        <item x="20"/>
        <item x="209"/>
        <item x="210"/>
        <item x="211"/>
        <item x="212"/>
        <item x="213"/>
        <item x="214"/>
        <item x="215"/>
        <item x="216"/>
        <item x="217"/>
        <item x="218"/>
        <item x="21"/>
        <item x="219"/>
        <item x="220"/>
        <item x="221"/>
        <item x="222"/>
        <item x="223"/>
        <item x="224"/>
        <item x="225"/>
        <item x="226"/>
        <item x="227"/>
        <item x="228"/>
        <item x="22"/>
        <item x="229"/>
        <item x="230"/>
        <item x="231"/>
        <item x="232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m="1" x="419"/>
        <item m="1" x="409"/>
        <item m="1" x="398"/>
        <item m="1" x="392"/>
        <item m="1" x="386"/>
        <item m="1" x="382"/>
        <item m="1" x="379"/>
        <item m="1" x="376"/>
        <item x="32"/>
        <item m="1" x="470"/>
        <item m="1" x="456"/>
        <item m="1" x="441"/>
        <item m="1" x="429"/>
        <item m="1" x="416"/>
        <item m="1" x="406"/>
        <item m="1" x="390"/>
        <item m="1" x="385"/>
        <item m="1" x="381"/>
        <item x="33"/>
        <item m="1" x="499"/>
        <item m="1" x="484"/>
        <item m="1" x="467"/>
        <item m="1" x="453"/>
        <item m="1" x="438"/>
        <item m="1" x="426"/>
        <item m="1" x="414"/>
        <item m="1" x="404"/>
        <item m="1" x="396"/>
        <item m="1" x="389"/>
        <item m="1" x="377"/>
        <item m="1" x="529"/>
        <item m="1" x="514"/>
        <item m="1" x="496"/>
        <item m="1" x="481"/>
        <item m="1" x="464"/>
        <item m="1" x="450"/>
        <item m="1" x="436"/>
        <item m="1" x="424"/>
        <item m="1" x="413"/>
        <item m="1" x="403"/>
        <item x="35"/>
        <item m="1" x="557"/>
        <item m="1" x="543"/>
        <item m="1" x="526"/>
        <item m="1" x="511"/>
        <item m="1" x="493"/>
        <item m="1" x="478"/>
        <item m="1" x="462"/>
        <item m="1" x="448"/>
        <item m="1" x="435"/>
        <item m="1" x="423"/>
        <item x="36"/>
        <item m="1" x="583"/>
        <item m="1" x="570"/>
        <item m="1" x="554"/>
        <item m="1" x="540"/>
        <item m="1" x="523"/>
        <item m="1" x="508"/>
        <item m="1" x="491"/>
        <item m="1" x="476"/>
        <item m="1" x="461"/>
        <item m="1" x="447"/>
        <item x="37"/>
        <item m="1" x="338"/>
        <item m="1" x="327"/>
        <item m="1" x="580"/>
        <item m="1" x="567"/>
        <item m="1" x="551"/>
        <item m="1" x="537"/>
        <item m="1" x="521"/>
        <item m="1" x="506"/>
        <item m="1" x="490"/>
        <item m="1" x="475"/>
        <item x="38"/>
        <item m="1" x="352"/>
        <item m="1" x="345"/>
        <item m="1" x="335"/>
        <item m="1" x="324"/>
        <item m="1" x="577"/>
        <item m="1" x="564"/>
        <item m="1" x="549"/>
        <item m="1" x="535"/>
        <item m="1" x="520"/>
        <item m="1" x="505"/>
        <item x="3"/>
        <item x="39"/>
        <item m="1" x="446"/>
        <item m="1" x="434"/>
        <item m="1" x="422"/>
        <item m="1" x="412"/>
        <item m="1" x="402"/>
        <item m="1" x="395"/>
        <item m="1" x="388"/>
        <item m="1" x="384"/>
        <item m="1" x="380"/>
        <item m="1" x="378"/>
        <item x="40"/>
        <item m="1" x="473"/>
        <item m="1" x="459"/>
        <item m="1" x="444"/>
        <item m="1" x="432"/>
        <item m="1" x="420"/>
        <item m="1" x="410"/>
        <item m="1" x="399"/>
        <item m="1" x="393"/>
        <item m="1" x="387"/>
        <item m="1" x="383"/>
        <item m="1" x="375"/>
        <item m="1" x="502"/>
        <item m="1" x="487"/>
        <item m="1" x="471"/>
        <item m="1" x="457"/>
        <item m="1" x="442"/>
        <item m="1" x="430"/>
        <item m="1" x="417"/>
        <item m="1" x="407"/>
        <item m="1" x="397"/>
        <item m="1" x="391"/>
        <item x="42"/>
        <item m="1" x="532"/>
        <item m="1" x="517"/>
        <item m="1" x="500"/>
        <item m="1" x="485"/>
        <item m="1" x="468"/>
        <item m="1" x="454"/>
        <item m="1" x="439"/>
        <item m="1" x="427"/>
        <item m="1" x="415"/>
        <item m="1" x="405"/>
        <item x="43"/>
        <item m="1" x="560"/>
        <item m="1" x="546"/>
        <item m="1" x="530"/>
        <item m="1" x="515"/>
        <item m="1" x="497"/>
        <item m="1" x="482"/>
        <item m="1" x="465"/>
        <item m="1" x="451"/>
        <item m="1" x="437"/>
        <item m="1" x="425"/>
        <item x="44"/>
        <item m="1" x="586"/>
        <item m="1" x="573"/>
        <item m="1" x="558"/>
        <item m="1" x="544"/>
        <item m="1" x="527"/>
        <item m="1" x="512"/>
        <item m="1" x="494"/>
        <item m="1" x="479"/>
        <item m="1" x="463"/>
        <item m="1" x="449"/>
        <item x="45"/>
        <item m="1" x="341"/>
        <item m="1" x="331"/>
        <item m="1" x="584"/>
        <item m="1" x="571"/>
        <item m="1" x="555"/>
        <item m="1" x="541"/>
        <item m="1" x="524"/>
        <item m="1" x="509"/>
        <item m="1" x="492"/>
        <item m="1" x="477"/>
        <item x="46"/>
        <item m="1" x="355"/>
        <item m="1" x="348"/>
        <item m="1" x="339"/>
        <item m="1" x="328"/>
        <item m="1" x="581"/>
        <item m="1" x="568"/>
        <item m="1" x="552"/>
        <item m="1" x="538"/>
        <item m="1" x="522"/>
        <item m="1" x="507"/>
        <item x="47"/>
        <item m="1" x="363"/>
        <item m="1" x="359"/>
        <item m="1" x="353"/>
        <item m="1" x="346"/>
        <item m="1" x="336"/>
        <item m="1" x="325"/>
        <item m="1" x="578"/>
        <item m="1" x="565"/>
        <item m="1" x="550"/>
        <item m="1" x="536"/>
        <item x="48"/>
        <item m="1" x="369"/>
        <item m="1" x="366"/>
        <item m="1" x="362"/>
        <item m="1" x="358"/>
        <item m="1" x="351"/>
        <item m="1" x="344"/>
        <item m="1" x="334"/>
        <item m="1" x="323"/>
        <item m="1" x="576"/>
        <item m="1" x="563"/>
        <item x="4"/>
        <item x="49"/>
        <item m="1" x="504"/>
        <item m="1" x="489"/>
        <item m="1" x="474"/>
        <item m="1" x="460"/>
        <item m="1" x="445"/>
        <item m="1" x="433"/>
        <item m="1" x="421"/>
        <item m="1" x="411"/>
        <item m="1" x="400"/>
        <item m="1" x="394"/>
        <item x="50"/>
        <item m="1" x="534"/>
        <item m="1" x="519"/>
        <item m="1" x="503"/>
        <item m="1" x="488"/>
        <item m="1" x="472"/>
        <item m="1" x="458"/>
        <item m="1" x="443"/>
        <item m="1" x="431"/>
        <item m="1" x="418"/>
        <item m="1" x="408"/>
        <item x="51"/>
        <item m="1" x="562"/>
        <item m="1" x="548"/>
        <item m="1" x="533"/>
        <item m="1" x="518"/>
        <item m="1" x="501"/>
        <item m="1" x="486"/>
        <item m="1" x="469"/>
        <item m="1" x="455"/>
        <item m="1" x="440"/>
        <item m="1" x="428"/>
        <item x="52"/>
        <item m="1" x="322"/>
        <item m="1" x="575"/>
        <item m="1" x="561"/>
        <item m="1" x="547"/>
        <item m="1" x="531"/>
        <item m="1" x="516"/>
        <item m="1" x="498"/>
        <item m="1" x="483"/>
        <item m="1" x="466"/>
        <item m="1" x="452"/>
        <item x="53"/>
        <item m="1" x="343"/>
        <item m="1" x="333"/>
        <item m="1" x="587"/>
        <item m="1" x="574"/>
        <item m="1" x="559"/>
        <item m="1" x="545"/>
        <item m="1" x="528"/>
        <item m="1" x="513"/>
        <item m="1" x="495"/>
        <item m="1" x="480"/>
        <item x="54"/>
        <item m="1" x="357"/>
        <item m="1" x="350"/>
        <item m="1" x="342"/>
        <item m="1" x="332"/>
        <item m="1" x="585"/>
        <item m="1" x="572"/>
        <item m="1" x="556"/>
        <item m="1" x="542"/>
        <item m="1" x="525"/>
        <item m="1" x="510"/>
        <item x="55"/>
        <item m="1" x="365"/>
        <item m="1" x="361"/>
        <item m="1" x="356"/>
        <item m="1" x="349"/>
        <item m="1" x="340"/>
        <item m="1" x="329"/>
        <item m="1" x="582"/>
        <item m="1" x="569"/>
        <item m="1" x="553"/>
        <item m="1" x="539"/>
        <item x="56"/>
        <item m="1" x="371"/>
        <item m="1" x="368"/>
        <item m="1" x="364"/>
        <item m="1" x="360"/>
        <item m="1" x="354"/>
        <item m="1" x="347"/>
        <item m="1" x="337"/>
        <item m="1" x="326"/>
        <item m="1" x="579"/>
        <item m="1" x="566"/>
        <item x="57"/>
        <item m="1" x="374"/>
        <item m="1" x="372"/>
        <item m="1" x="370"/>
        <item m="1" x="367"/>
        <item x="58"/>
        <item x="5"/>
        <item x="59"/>
        <item x="60"/>
        <item x="61"/>
        <item x="62"/>
        <item x="63"/>
        <item x="64"/>
        <item x="65"/>
        <item x="66"/>
        <item x="67"/>
        <item x="68"/>
        <item x="6"/>
        <item x="69"/>
        <item x="70"/>
        <item x="71"/>
        <item x="72"/>
        <item x="73"/>
        <item x="74"/>
        <item x="75"/>
        <item x="76"/>
        <item x="77"/>
        <item x="78"/>
        <item x="7"/>
        <item x="79"/>
        <item x="80"/>
        <item x="81"/>
        <item x="82"/>
        <item x="83"/>
        <item x="84"/>
        <item x="85"/>
        <item x="86"/>
        <item x="87"/>
        <item x="88"/>
        <item x="8"/>
        <item x="89"/>
        <item x="90"/>
        <item x="91"/>
        <item x="92"/>
        <item x="93"/>
        <item x="94"/>
        <item x="95"/>
        <item x="96"/>
        <item x="97"/>
        <item x="98"/>
        <item m="1" x="373"/>
        <item m="1" x="401"/>
        <item m="1" x="330"/>
        <item x="321"/>
        <item x="34"/>
        <item x="4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ubtotalTop="0" multipleItemSelectionAllowed="1" showAll="0" includeNewItemsInFilter="1" defaultSubtotal="0">
      <items count="4">
        <item h="1" x="1"/>
        <item x="0"/>
        <item h="1" x="2"/>
        <item h="1" x="3"/>
      </items>
    </pivotField>
    <pivotField axis="axisPage" compact="0" outline="0" subtotalTop="0" multipleItemSelectionAllowed="1" showAll="0" includeNewItemsInFilter="1" defaultSubtotal="0">
      <items count="10">
        <item h="1" x="5"/>
        <item h="1" x="6"/>
        <item h="1" x="7"/>
        <item h="1" x="4"/>
        <item x="0"/>
        <item h="1" x="1"/>
        <item h="1" x="2"/>
        <item h="1" x="9"/>
        <item h="1" x="3"/>
        <item h="1" x="8"/>
      </items>
    </pivotField>
    <pivotField axis="axisPage" compact="0" outline="0" subtotalTop="0" multipleItemSelectionAllowed="1" showAll="0" includeNewItemsInFilter="1" defaultSubtotal="0">
      <items count="15">
        <item h="1" x="6"/>
        <item h="1" x="7"/>
        <item h="1" x="5"/>
        <item h="1" x="3"/>
        <item h="1" x="2"/>
        <item h="1" x="10"/>
        <item h="1" x="4"/>
        <item h="1" x="1"/>
        <item h="1" x="8"/>
        <item h="1" x="12"/>
        <item x="0"/>
        <item h="1" x="14"/>
        <item h="1" x="9"/>
        <item h="1" x="11"/>
        <item h="1" x="13"/>
      </items>
    </pivotField>
    <pivotField axis="axisRow" compact="0" outline="0" showAll="0" defaultSubtotal="0">
      <items count="5">
        <item x="0"/>
        <item x="1"/>
        <item x="2"/>
        <item x="4"/>
        <item x="3"/>
      </items>
    </pivotField>
    <pivotField compact="0" outline="0" subtotalTop="0" showAll="0" includeNewItemsInFilter="1" sortType="descending" defaultSubtotal="0">
      <items count="972">
        <item m="1" x="366"/>
        <item m="1" x="420"/>
        <item m="1" x="746"/>
        <item m="1" x="442"/>
        <item m="1" x="758"/>
        <item m="1" x="970"/>
        <item m="1" x="766"/>
        <item m="1" x="633"/>
        <item m="1" x="780"/>
        <item m="1" x="956"/>
        <item m="1" x="791"/>
        <item m="1" x="518"/>
        <item m="1" x="939"/>
        <item m="1" x="460"/>
        <item m="1" x="936"/>
        <item m="1" x="771"/>
        <item m="1" x="947"/>
        <item m="1" x="490"/>
        <item m="1" x="958"/>
        <item m="1" x="959"/>
        <item m="1" x="479"/>
        <item m="1" x="719"/>
        <item m="1" x="869"/>
        <item m="1" x="941"/>
        <item m="1" x="355"/>
        <item m="1" x="503"/>
        <item m="1" x="448"/>
        <item m="1" x="848"/>
        <item m="1" x="641"/>
        <item m="1" x="531"/>
        <item m="1" x="953"/>
        <item m="1" x="792"/>
        <item m="1" x="940"/>
        <item m="1" x="789"/>
        <item m="1" x="660"/>
        <item m="1" x="847"/>
        <item m="1" x="359"/>
        <item m="1" x="845"/>
        <item m="1" x="844"/>
        <item m="1" x="529"/>
        <item m="1" x="511"/>
        <item m="1" x="647"/>
        <item m="1" x="863"/>
        <item m="1" x="643"/>
        <item m="1" x="528"/>
        <item m="1" x="857"/>
        <item m="1" x="478"/>
        <item m="1" x="752"/>
        <item m="1" x="530"/>
        <item m="1" x="586"/>
        <item m="1" x="770"/>
        <item m="1" x="932"/>
        <item m="1" x="962"/>
        <item m="1" x="364"/>
        <item m="1" x="617"/>
        <item m="1" x="957"/>
        <item m="1" x="477"/>
        <item m="1" x="365"/>
        <item m="1" x="794"/>
        <item m="1" x="971"/>
        <item m="1" x="817"/>
        <item m="1" x="371"/>
        <item m="1" x="949"/>
        <item m="1" x="961"/>
        <item m="1" x="487"/>
        <item m="1" x="535"/>
        <item m="1" x="801"/>
        <item m="1" x="476"/>
        <item m="1" x="675"/>
        <item m="1" x="839"/>
        <item m="1" x="723"/>
        <item m="1" x="854"/>
        <item m="1" x="369"/>
        <item m="1" x="805"/>
        <item m="1" x="692"/>
        <item m="1" x="501"/>
        <item m="1" x="363"/>
        <item m="1" x="485"/>
        <item m="1" x="459"/>
        <item m="1" x="880"/>
        <item m="1" x="677"/>
        <item m="1" x="680"/>
        <item m="1" x="600"/>
        <item m="1" x="336"/>
        <item m="1" x="683"/>
        <item m="1" x="734"/>
        <item m="1" x="685"/>
        <item m="1" x="891"/>
        <item m="1" x="873"/>
        <item m="1" x="832"/>
        <item m="1" x="493"/>
        <item m="1" x="735"/>
        <item m="1" x="405"/>
        <item m="1" x="498"/>
        <item m="1" x="407"/>
        <item m="1" x="632"/>
        <item m="1" x="749"/>
        <item m="1" x="342"/>
        <item m="1" x="652"/>
        <item m="1" x="773"/>
        <item m="1" x="879"/>
        <item m="1" x="886"/>
        <item m="1" x="567"/>
        <item m="1" x="798"/>
        <item m="1" x="391"/>
        <item m="1" x="811"/>
        <item m="1" x="413"/>
        <item m="1" x="711"/>
        <item m="1" x="507"/>
        <item m="1" x="508"/>
        <item m="1" x="510"/>
        <item m="1" x="721"/>
        <item m="1" x="860"/>
        <item m="1" x="969"/>
        <item m="1" x="550"/>
        <item m="1" x="552"/>
        <item m="1" x="458"/>
        <item m="1" x="666"/>
        <item m="1" x="571"/>
        <item m="1" x="324"/>
        <item m="1" x="897"/>
        <item m="1" x="578"/>
        <item m="1" x="619"/>
        <item m="1" x="853"/>
        <item m="1" x="410"/>
        <item m="1" x="376"/>
        <item m="1" x="706"/>
        <item m="1" x="823"/>
        <item m="1" x="726"/>
        <item m="1" x="488"/>
        <item m="1" x="618"/>
        <item m="1" x="381"/>
        <item m="1" x="330"/>
        <item m="1" x="858"/>
        <item m="1" x="568"/>
        <item m="1" x="538"/>
        <item m="1" x="541"/>
        <item m="1" x="335"/>
        <item m="1" x="867"/>
        <item m="1" x="761"/>
        <item m="1" x="372"/>
        <item m="1" x="804"/>
        <item m="1" x="927"/>
        <item m="1" x="385"/>
        <item m="1" x="387"/>
        <item m="1" x="724"/>
        <item m="1" x="390"/>
        <item m="1" x="924"/>
        <item m="1" x="499"/>
        <item m="1" x="806"/>
        <item m="1" x="649"/>
        <item m="1" x="533"/>
        <item m="1" x="534"/>
        <item m="1" x="849"/>
        <item m="1" x="850"/>
        <item m="1" x="536"/>
        <item m="1" x="443"/>
        <item m="1" x="696"/>
        <item m="1" x="693"/>
        <item m="1" x="809"/>
        <item m="1" x="701"/>
        <item m="1" x="367"/>
        <item m="1" x="812"/>
        <item m="1" x="482"/>
        <item m="1" x="697"/>
        <item m="1" x="483"/>
        <item m="1" x="698"/>
        <item m="1" x="883"/>
        <item m="1" x="914"/>
        <item m="1" x="579"/>
        <item m="1" x="416"/>
        <item m="1" x="665"/>
        <item m="1" x="907"/>
        <item m="1" x="781"/>
        <item m="1" x="920"/>
        <item m="1" x="810"/>
        <item m="1" x="922"/>
        <item m="1" x="782"/>
        <item m="1" x="417"/>
        <item m="1" x="513"/>
        <item m="1" x="424"/>
        <item m="1" x="516"/>
        <item m="1" x="465"/>
        <item m="1" x="674"/>
        <item m="1" x="934"/>
        <item m="1" x="544"/>
        <item m="1" x="787"/>
        <item m="1" x="574"/>
        <item m="1" x="678"/>
        <item m="1" x="434"/>
        <item m="1" x="589"/>
        <item m="1" x="634"/>
        <item m="1" x="889"/>
        <item m="1" x="885"/>
        <item m="1" x="604"/>
        <item m="1" x="887"/>
        <item m="1" x="337"/>
        <item m="1" x="470"/>
        <item m="1" x="491"/>
        <item m="1" x="945"/>
        <item m="1" x="338"/>
        <item m="1" x="836"/>
        <item m="1" x="743"/>
        <item m="1" x="626"/>
        <item m="1" x="495"/>
        <item m="1" x="834"/>
        <item m="1" x="441"/>
        <item m="1" x="838"/>
        <item m="1" x="651"/>
        <item m="1" x="892"/>
        <item m="1" x="893"/>
        <item m="1" x="557"/>
        <item m="1" x="894"/>
        <item m="1" x="895"/>
        <item m="1" x="564"/>
        <item m="1" x="797"/>
        <item m="1" x="929"/>
        <item m="1" x="411"/>
        <item m="1" x="396"/>
        <item m="1" x="414"/>
        <item m="1" x="814"/>
        <item m="1" x="715"/>
        <item m="1" x="718"/>
        <item m="1" x="816"/>
        <item m="1" x="509"/>
        <item m="1" x="548"/>
        <item m="1" x="549"/>
        <item m="1" x="862"/>
        <item m="1" x="865"/>
        <item m="1" x="553"/>
        <item m="1" x="800"/>
        <item m="1" x="401"/>
        <item m="1" x="461"/>
        <item m="1" x="572"/>
        <item m="1" x="570"/>
        <item m="1" x="575"/>
        <item m="1" x="722"/>
        <item m="1" x="620"/>
        <item m="1" x="820"/>
        <item m="1" x="822"/>
        <item m="1" x="824"/>
        <item m="1" x="707"/>
        <item m="1" x="623"/>
        <item m="1" x="713"/>
        <item m="1" x="717"/>
        <item m="1" x="855"/>
        <item m="1" x="872"/>
        <item m="1" x="765"/>
        <item m="1" x="861"/>
        <item m="1" x="331"/>
        <item m="1" x="864"/>
        <item m="1" x="334"/>
        <item m="1" x="543"/>
        <item m="1" x="545"/>
        <item m="1" x="622"/>
        <item m="1" x="380"/>
        <item m="1" x="382"/>
        <item m="1" x="386"/>
        <item m="1" x="388"/>
        <item m="1" x="389"/>
        <item m="1" x="383"/>
        <item m="1" x="392"/>
        <item m="1" x="394"/>
        <item m="1" x="377"/>
        <item m="1" x="686"/>
        <item m="1" x="603"/>
        <item m="1" x="903"/>
        <item m="1" x="607"/>
        <item m="1" x="908"/>
        <item m="1" x="911"/>
        <item m="1" x="522"/>
        <item m="1" x="593"/>
        <item m="1" x="615"/>
        <item m="1" x="913"/>
        <item m="1" x="840"/>
        <item m="1" x="422"/>
        <item m="1" x="423"/>
        <item m="1" x="841"/>
        <item m="1" x="750"/>
        <item m="1" x="757"/>
        <item m="1" x="374"/>
        <item m="1" x="874"/>
        <item m="1" x="576"/>
        <item m="1" x="453"/>
        <item m="1" x="358"/>
        <item m="1" x="439"/>
        <item m="1" x="639"/>
        <item m="1" x="492"/>
        <item m="1" x="759"/>
        <item m="1" x="760"/>
        <item m="1" x="435"/>
        <item m="1" x="661"/>
        <item m="1" x="515"/>
        <item m="1" x="916"/>
        <item m="1" x="580"/>
        <item m="1" x="582"/>
        <item m="1" x="585"/>
        <item m="1" x="356"/>
        <item m="1" x="776"/>
        <item m="1" x="591"/>
        <item m="1" x="672"/>
        <item m="1" x="415"/>
        <item m="1" x="512"/>
        <item m="1" x="418"/>
        <item m="1" x="421"/>
        <item m="1" x="437"/>
        <item m="1" x="426"/>
        <item m="1" x="882"/>
        <item m="1" x="942"/>
        <item m="1" x="943"/>
        <item m="1" x="581"/>
        <item m="1" x="673"/>
        <item m="1" x="595"/>
        <item m="1" x="333"/>
        <item m="1" x="467"/>
        <item m="1" x="601"/>
        <item m="1" x="783"/>
        <item m="1" x="602"/>
        <item m="1" x="605"/>
        <item m="1" x="514"/>
        <item m="1" x="896"/>
        <item m="1" x="606"/>
        <item m="1" x="658"/>
        <item m="1" x="741"/>
        <item m="1" x="395"/>
        <item m="1" x="325"/>
        <item m="1" x="412"/>
        <item m="1" x="694"/>
        <item m="1" x="375"/>
        <item m="1" x="704"/>
        <item m="1" x="393"/>
        <item m="1" x="728"/>
        <item m="1" x="419"/>
        <item m="1" x="745"/>
        <item m="1" x="440"/>
        <item m="1" x="638"/>
        <item m="1" x="779"/>
        <item m="1" x="935"/>
        <item m="1" x="463"/>
        <item m="1" x="464"/>
        <item m="1" x="851"/>
        <item m="1" x="368"/>
        <item m="1" x="767"/>
        <item m="1" x="691"/>
        <item m="1" x="764"/>
        <item m="1" x="384"/>
        <item m="1" x="469"/>
        <item m="1" x="398"/>
        <item m="1" x="871"/>
        <item m="1" x="379"/>
        <item m="1" x="462"/>
        <item m="1" x="699"/>
        <item m="1" x="624"/>
        <item m="1" x="635"/>
        <item m="1" x="532"/>
        <item m="1" x="966"/>
        <item m="1" x="890"/>
        <item m="1" x="409"/>
        <item m="1" x="884"/>
        <item m="1" x="720"/>
        <item m="1" x="778"/>
        <item m="1" x="944"/>
        <item m="1" x="546"/>
        <item m="1" x="937"/>
        <item m="1" x="475"/>
        <item m="1" x="790"/>
        <item m="1" x="909"/>
        <item m="1" x="951"/>
        <item m="1" x="785"/>
        <item m="1" x="954"/>
        <item m="1" x="468"/>
        <item m="1" x="628"/>
        <item m="1" x="472"/>
        <item m="1" x="378"/>
        <item m="1" x="777"/>
        <item m="1" x="642"/>
        <item m="1" x="788"/>
        <item m="1" x="955"/>
        <item m="1" x="793"/>
        <item m="1" x="637"/>
        <item m="1" x="486"/>
        <item m="1" x="965"/>
        <item m="1" x="565"/>
        <item m="1" x="645"/>
        <item m="1" x="868"/>
        <item m="1" x="341"/>
        <item m="1" x="480"/>
        <item m="1" x="328"/>
        <item m="1" x="609"/>
        <item m="1" x="640"/>
        <item m="1" x="906"/>
        <item m="1" x="636"/>
        <item m="1" x="784"/>
        <item m="1" x="952"/>
        <item m="1" x="473"/>
        <item m="1" x="964"/>
        <item m="1" x="644"/>
        <item m="1" x="446"/>
        <item m="1" x="610"/>
        <item m="1" x="753"/>
        <item m="1" x="786"/>
        <item m="1" x="327"/>
        <item m="1" x="808"/>
        <item m="1" x="950"/>
        <item m="1" x="474"/>
        <item m="1" x="963"/>
        <item m="1" x="830"/>
        <item m="1" x="339"/>
        <item m="1" x="484"/>
        <item m="1" x="799"/>
        <item m="1" x="818"/>
        <item m="1" x="646"/>
        <item m="1" x="795"/>
        <item m="1" x="754"/>
        <item m="1" x="807"/>
        <item m="1" x="351"/>
        <item m="1" x="547"/>
        <item m="1" x="968"/>
        <item m="1" x="481"/>
        <item m="1" x="456"/>
        <item m="1" x="802"/>
        <item m="1" x="659"/>
        <item m="1" x="502"/>
        <item m="1" x="362"/>
        <item m="1" x="912"/>
        <item m="1" x="345"/>
        <item m="1" x="577"/>
        <item m="1" x="917"/>
        <item m="1" x="901"/>
        <item m="1" x="905"/>
        <item m="1" x="918"/>
        <item m="1" x="910"/>
        <item m="1" x="590"/>
        <item m="1" x="350"/>
        <item m="1" x="596"/>
        <item m="1" x="436"/>
        <item m="1" x="676"/>
        <item m="1" x="403"/>
        <item m="1" x="505"/>
        <item m="1" x="438"/>
        <item m="1" x="408"/>
        <item m="1" x="740"/>
        <item m="1" x="431"/>
        <item m="1" x="742"/>
        <item m="1" x="433"/>
        <item m="1" x="960"/>
        <item m="1" x="662"/>
        <item m="1" x="768"/>
        <item m="1" x="599"/>
        <item m="1" x="679"/>
        <item m="1" x="627"/>
        <item m="1" x="584"/>
        <item m="1" x="629"/>
        <item m="1" x="587"/>
        <item m="1" x="588"/>
        <item m="1" x="343"/>
        <item m="1" x="727"/>
        <item m="1" x="772"/>
        <item m="1" x="731"/>
        <item m="1" x="670"/>
        <item m="1" x="736"/>
        <item m="1" x="738"/>
        <item m="1" x="739"/>
        <item m="1" x="748"/>
        <item m="1" x="829"/>
        <item m="1" x="876"/>
        <item m="1" x="344"/>
        <item m="1" x="877"/>
        <item m="1" x="933"/>
        <item m="1" x="559"/>
        <item m="1" x="527"/>
        <item m="1" x="347"/>
        <item m="1" x="349"/>
        <item m="1" x="769"/>
        <item m="1" x="888"/>
        <item m="1" x="928"/>
        <item m="1" x="705"/>
        <item m="1" x="688"/>
        <item m="1" x="397"/>
        <item m="1" x="457"/>
        <item m="1" x="712"/>
        <item m="1" x="796"/>
        <item m="1" x="404"/>
        <item m="1" x="667"/>
        <item m="1" x="500"/>
        <item m="1" x="671"/>
        <item m="1" x="648"/>
        <item m="1" x="650"/>
        <item m="1" x="540"/>
        <item m="1" x="653"/>
        <item m="1" x="542"/>
        <item m="1" x="555"/>
        <item m="1" x="558"/>
        <item m="1" x="562"/>
        <item m="1" x="870"/>
        <item m="1" x="827"/>
        <item m="1" x="762"/>
        <item m="1" x="763"/>
        <item m="1" x="657"/>
        <item m="1" x="613"/>
        <item m="1" x="614"/>
        <item m="1" x="357"/>
        <item m="1" x="710"/>
        <item m="1" x="815"/>
        <item m="1" x="716"/>
        <item m="1" x="825"/>
        <item m="1" x="856"/>
        <item m="1" x="967"/>
        <item m="1" x="859"/>
        <item m="1" x="926"/>
        <item m="1" x="539"/>
        <item m="1" x="875"/>
        <item m="1" x="866"/>
        <item m="1" x="496"/>
        <item m="1" x="449"/>
        <item m="1" x="881"/>
        <item m="1" x="373"/>
        <item m="1" x="445"/>
        <item m="1" x="447"/>
        <item m="1" x="695"/>
        <item m="1" x="803"/>
        <item m="1" x="656"/>
        <item m="1" x="450"/>
        <item m="1" x="326"/>
        <item m="1" x="497"/>
        <item m="1" x="399"/>
        <item m="1" x="898"/>
        <item m="1" x="687"/>
        <item m="1" x="904"/>
        <item m="1" x="520"/>
        <item m="1" x="608"/>
        <item m="1" x="682"/>
        <item m="1" x="852"/>
        <item m="1" x="471"/>
        <item m="1" x="616"/>
        <item m="1" x="689"/>
        <item m="1" x="755"/>
        <item m="1" x="756"/>
        <item m="1" x="831"/>
        <item m="1" x="631"/>
        <item m="1" x="428"/>
        <item m="1" x="430"/>
        <item m="1" x="432"/>
        <item m="1" x="837"/>
        <item m="1" x="842"/>
        <item m="1" x="370"/>
        <item m="1" x="938"/>
        <item m="1" x="915"/>
        <item m="1" x="352"/>
        <item m="1" x="354"/>
        <item m="1" x="775"/>
        <item m="1" x="346"/>
        <item m="1" x="919"/>
        <item m="1" x="921"/>
        <item m="1" x="592"/>
        <item m="1" x="594"/>
        <item m="1" x="729"/>
        <item m="1" x="730"/>
        <item m="1" x="402"/>
        <item m="1" x="466"/>
        <item m="1" x="737"/>
        <item m="1" x="681"/>
        <item m="1" x="427"/>
        <item m="1" x="429"/>
        <item m="1" x="519"/>
        <item m="1" x="556"/>
        <item m="1" x="625"/>
        <item m="1" x="878"/>
        <item m="1" x="597"/>
        <item m="1" x="598"/>
        <item m="1" x="846"/>
        <item m="1" x="833"/>
        <item m="1" x="583"/>
        <item m="1" x="684"/>
        <item m="1" x="668"/>
        <item m="1" x="630"/>
        <item m="1" x="360"/>
        <item m="1" x="725"/>
        <item m="1" x="489"/>
        <item m="1" x="821"/>
        <item m="1" x="733"/>
        <item m="1" x="744"/>
        <item m="1" x="361"/>
        <item m="1" x="835"/>
        <item m="1" x="774"/>
        <item m="1" x="828"/>
        <item m="1" x="340"/>
        <item m="1" x="551"/>
        <item m="1" x="554"/>
        <item m="1" x="526"/>
        <item m="1" x="506"/>
        <item m="1" x="561"/>
        <item m="1" x="563"/>
        <item m="1" x="348"/>
        <item m="1" x="899"/>
        <item m="1" x="902"/>
        <item m="1" x="454"/>
        <item m="1" x="455"/>
        <item m="1" x="663"/>
        <item m="1" x="504"/>
        <item m="1" x="690"/>
        <item m="1" x="400"/>
        <item m="1" x="931"/>
        <item m="1" x="813"/>
        <item m="1" x="406"/>
        <item m="1" x="669"/>
        <item m="1" x="566"/>
        <item m="1" x="494"/>
        <item m="1" x="819"/>
        <item m="1" x="621"/>
        <item m="1" x="569"/>
        <item m="1" x="664"/>
        <item m="1" x="843"/>
        <item m="1" x="560"/>
        <item m="1" x="573"/>
        <item m="1" x="826"/>
        <item m="1" x="654"/>
        <item m="1" x="702"/>
        <item m="1" x="329"/>
        <item m="1" x="703"/>
        <item m="1" x="332"/>
        <item m="1" x="708"/>
        <item m="1" x="709"/>
        <item m="1" x="700"/>
        <item m="1" x="714"/>
        <item m="1" x="732"/>
        <item m="1" x="537"/>
        <item m="1" x="523"/>
        <item m="1" x="353"/>
        <item m="1" x="946"/>
        <item m="1" x="923"/>
        <item m="1" x="925"/>
        <item m="1" x="655"/>
        <item m="1" x="930"/>
        <item m="1" x="948"/>
        <item m="1" x="612"/>
        <item m="1" x="425"/>
        <item m="1" x="747"/>
        <item m="1" x="524"/>
        <item m="1" x="751"/>
        <item m="1" x="451"/>
        <item m="1" x="444"/>
        <item m="1" x="517"/>
        <item m="1" x="525"/>
        <item m="1" x="452"/>
        <item m="1" x="521"/>
        <item m="1" x="611"/>
        <item m="1" x="9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axis="axisRow" compact="0" outline="0" subtotalTop="0" showAll="0" includeNewItemsInFilter="1" defaultSubtotal="0">
      <items count="5">
        <item x="2"/>
        <item x="1"/>
        <item x="4"/>
        <item x="3"/>
        <item x="0"/>
      </items>
    </pivotField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outline="0" subtotalTop="0" showAll="0" includeNewItemsInFilter="1" defaultSubtotal="0">
      <items count="12">
        <item x="0"/>
        <item x="3"/>
        <item x="9"/>
        <item x="10"/>
        <item x="8"/>
        <item x="6"/>
        <item x="7"/>
        <item x="1"/>
        <item x="5"/>
        <item x="4"/>
        <item x="2"/>
        <item x="11"/>
      </items>
    </pivotField>
    <pivotField axis="axisRow" compact="0" outline="0" subtotalTop="0" showAll="0" includeNewItemsInFilter="1" defaultSubtotal="0">
      <items count="118">
        <item x="103"/>
        <item x="107"/>
        <item x="24"/>
        <item x="79"/>
        <item x="113"/>
        <item x="71"/>
        <item x="5"/>
        <item x="106"/>
        <item x="89"/>
        <item x="115"/>
        <item x="72"/>
        <item x="4"/>
        <item x="114"/>
        <item x="49"/>
        <item x="105"/>
        <item x="57"/>
        <item x="8"/>
        <item x="0"/>
        <item x="68"/>
        <item x="109"/>
        <item x="52"/>
        <item x="82"/>
        <item x="86"/>
        <item x="50"/>
        <item x="83"/>
        <item x="6"/>
        <item x="36"/>
        <item x="97"/>
        <item x="108"/>
        <item x="98"/>
        <item x="63"/>
        <item x="100"/>
        <item x="99"/>
        <item x="16"/>
        <item x="88"/>
        <item x="58"/>
        <item x="55"/>
        <item x="25"/>
        <item x="96"/>
        <item x="85"/>
        <item x="37"/>
        <item x="28"/>
        <item x="95"/>
        <item x="80"/>
        <item x="93"/>
        <item x="66"/>
        <item x="87"/>
        <item x="45"/>
        <item x="77"/>
        <item x="90"/>
        <item x="31"/>
        <item x="111"/>
        <item x="91"/>
        <item x="11"/>
        <item x="23"/>
        <item x="116"/>
        <item x="40"/>
        <item x="13"/>
        <item x="94"/>
        <item x="43"/>
        <item x="73"/>
        <item x="39"/>
        <item x="104"/>
        <item x="78"/>
        <item x="53"/>
        <item x="42"/>
        <item x="34"/>
        <item x="51"/>
        <item x="27"/>
        <item x="81"/>
        <item x="75"/>
        <item x="84"/>
        <item x="35"/>
        <item x="70"/>
        <item x="62"/>
        <item x="2"/>
        <item x="67"/>
        <item x="26"/>
        <item x="74"/>
        <item x="18"/>
        <item x="14"/>
        <item x="65"/>
        <item x="92"/>
        <item x="101"/>
        <item x="61"/>
        <item x="76"/>
        <item x="3"/>
        <item x="19"/>
        <item x="110"/>
        <item x="41"/>
        <item x="44"/>
        <item x="32"/>
        <item x="17"/>
        <item x="15"/>
        <item x="12"/>
        <item x="38"/>
        <item x="47"/>
        <item x="7"/>
        <item x="22"/>
        <item x="29"/>
        <item x="56"/>
        <item x="112"/>
        <item x="33"/>
        <item x="64"/>
        <item x="69"/>
        <item x="54"/>
        <item x="102"/>
        <item x="59"/>
        <item x="21"/>
        <item x="48"/>
        <item x="46"/>
        <item x="10"/>
        <item x="30"/>
        <item x="60"/>
        <item x="20"/>
        <item x="9"/>
        <item x="1"/>
        <item x="117"/>
      </items>
    </pivotField>
    <pivotField axis="axisRow" compact="0" outline="0" subtotalTop="0" showAll="0" includeNewItemsInFilter="1" defaultSubtotal="0">
      <items count="269">
        <item x="225"/>
        <item x="247"/>
        <item x="27"/>
        <item x="185"/>
        <item x="262"/>
        <item x="230"/>
        <item x="5"/>
        <item x="240"/>
        <item x="194"/>
        <item x="264"/>
        <item x="253"/>
        <item x="4"/>
        <item x="263"/>
        <item x="255"/>
        <item x="231"/>
        <item x="8"/>
        <item x="0"/>
        <item x="261"/>
        <item x="256"/>
        <item x="64"/>
        <item x="234"/>
        <item x="155"/>
        <item x="251"/>
        <item x="6"/>
        <item x="228"/>
        <item x="239"/>
        <item x="250"/>
        <item x="252"/>
        <item x="248"/>
        <item x="215"/>
        <item x="19"/>
        <item x="163"/>
        <item x="76"/>
        <item x="246"/>
        <item x="28"/>
        <item x="232"/>
        <item x="245"/>
        <item x="238"/>
        <item x="31"/>
        <item x="208"/>
        <item x="237"/>
        <item x="249"/>
        <item x="241"/>
        <item x="158"/>
        <item x="236"/>
        <item x="184"/>
        <item x="165"/>
        <item x="257"/>
        <item x="259"/>
        <item x="180"/>
        <item x="235"/>
        <item x="146"/>
        <item x="266"/>
        <item x="196"/>
        <item x="150"/>
        <item x="201"/>
        <item x="132"/>
        <item x="126"/>
        <item x="227"/>
        <item x="125"/>
        <item x="254"/>
        <item x="214"/>
        <item x="216"/>
        <item x="63"/>
        <item x="30"/>
        <item x="110"/>
        <item x="145"/>
        <item x="104"/>
        <item x="141"/>
        <item x="138"/>
        <item x="96"/>
        <item x="29"/>
        <item x="70"/>
        <item x="93"/>
        <item x="89"/>
        <item x="181"/>
        <item x="220"/>
        <item x="82"/>
        <item x="114"/>
        <item x="102"/>
        <item x="213"/>
        <item x="258"/>
        <item x="97"/>
        <item x="243"/>
        <item x="69"/>
        <item x="179"/>
        <item x="77"/>
        <item x="224"/>
        <item x="67"/>
        <item x="59"/>
        <item x="32"/>
        <item x="73"/>
        <item x="260"/>
        <item x="36"/>
        <item x="88"/>
        <item x="101"/>
        <item x="66"/>
        <item x="222"/>
        <item x="60"/>
        <item x="58"/>
        <item x="33"/>
        <item x="81"/>
        <item x="23"/>
        <item x="10"/>
        <item x="1"/>
        <item x="218"/>
        <item x="244"/>
        <item x="242"/>
        <item x="212"/>
        <item x="198"/>
        <item x="209"/>
        <item x="229"/>
        <item x="9"/>
        <item x="182"/>
        <item x="170"/>
        <item x="217"/>
        <item x="200"/>
        <item x="190"/>
        <item x="205"/>
        <item x="162"/>
        <item x="223"/>
        <item x="189"/>
        <item x="221"/>
        <item x="186"/>
        <item x="157"/>
        <item x="195"/>
        <item x="192"/>
        <item x="191"/>
        <item x="178"/>
        <item x="168"/>
        <item x="188"/>
        <item x="210"/>
        <item x="193"/>
        <item x="219"/>
        <item x="176"/>
        <item x="202"/>
        <item x="161"/>
        <item x="149"/>
        <item x="169"/>
        <item x="173"/>
        <item x="144"/>
        <item x="199"/>
        <item x="174"/>
        <item x="175"/>
        <item x="153"/>
        <item x="160"/>
        <item x="171"/>
        <item x="167"/>
        <item x="203"/>
        <item x="211"/>
        <item x="206"/>
        <item x="136"/>
        <item x="133"/>
        <item x="183"/>
        <item x="164"/>
        <item x="131"/>
        <item x="152"/>
        <item x="226"/>
        <item x="197"/>
        <item x="94"/>
        <item x="137"/>
        <item x="151"/>
        <item x="187"/>
        <item x="156"/>
        <item x="121"/>
        <item x="204"/>
        <item x="177"/>
        <item x="142"/>
        <item x="148"/>
        <item x="139"/>
        <item x="90"/>
        <item x="134"/>
        <item x="130"/>
        <item x="147"/>
        <item x="79"/>
        <item x="140"/>
        <item x="143"/>
        <item x="207"/>
        <item x="123"/>
        <item x="154"/>
        <item x="129"/>
        <item x="122"/>
        <item x="112"/>
        <item x="117"/>
        <item x="119"/>
        <item x="172"/>
        <item x="166"/>
        <item x="120"/>
        <item x="159"/>
        <item x="92"/>
        <item x="127"/>
        <item x="115"/>
        <item x="100"/>
        <item x="128"/>
        <item x="116"/>
        <item x="2"/>
        <item x="124"/>
        <item x="111"/>
        <item x="135"/>
        <item x="87"/>
        <item x="109"/>
        <item x="84"/>
        <item x="107"/>
        <item x="91"/>
        <item x="108"/>
        <item x="86"/>
        <item x="56"/>
        <item x="83"/>
        <item x="57"/>
        <item x="43"/>
        <item x="78"/>
        <item x="95"/>
        <item x="118"/>
        <item x="13"/>
        <item x="113"/>
        <item x="103"/>
        <item x="65"/>
        <item x="51"/>
        <item x="38"/>
        <item x="85"/>
        <item x="72"/>
        <item x="105"/>
        <item x="106"/>
        <item x="80"/>
        <item x="61"/>
        <item x="75"/>
        <item x="68"/>
        <item x="53"/>
        <item x="20"/>
        <item x="49"/>
        <item x="62"/>
        <item x="40"/>
        <item x="265"/>
        <item x="71"/>
        <item x="44"/>
        <item x="41"/>
        <item x="99"/>
        <item x="55"/>
        <item x="46"/>
        <item x="34"/>
        <item x="37"/>
        <item x="26"/>
        <item x="48"/>
        <item x="16"/>
        <item x="52"/>
        <item x="45"/>
        <item x="74"/>
        <item x="98"/>
        <item x="42"/>
        <item x="54"/>
        <item x="39"/>
        <item x="47"/>
        <item x="21"/>
        <item x="17"/>
        <item x="3"/>
        <item x="22"/>
        <item x="50"/>
        <item x="35"/>
        <item x="18"/>
        <item x="15"/>
        <item x="7"/>
        <item x="25"/>
        <item x="24"/>
        <item x="11"/>
        <item x="14"/>
        <item x="12"/>
        <item x="267"/>
        <item x="268"/>
        <item x="233"/>
      </items>
    </pivotField>
    <pivotField axis="axisRow" compact="0" outline="0" subtotalTop="0" showAll="0" includeNewItemsInFilter="1" defaultSubtotal="0">
      <items count="17">
        <item x="3"/>
        <item x="15"/>
        <item x="10"/>
        <item x="5"/>
        <item x="9"/>
        <item x="12"/>
        <item x="13"/>
        <item x="14"/>
        <item x="0"/>
        <item x="11"/>
        <item x="2"/>
        <item x="7"/>
        <item x="4"/>
        <item x="6"/>
        <item x="8"/>
        <item x="1"/>
        <item x="16"/>
      </items>
    </pivotField>
    <pivotField dataField="1"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7">
    <field x="2"/>
    <field x="27"/>
    <field x="6"/>
    <field x="35"/>
    <field x="36"/>
    <field x="37"/>
    <field x="38"/>
  </rowFields>
  <rowItems count="37">
    <i>
      <x v="78"/>
      <x/>
      <x/>
      <x v="10"/>
      <x v="80"/>
      <x v="253"/>
      <x v="10"/>
    </i>
    <i>
      <x v="377"/>
      <x/>
      <x v="1"/>
      <x v="10"/>
      <x v="66"/>
      <x v="248"/>
      <x v="10"/>
    </i>
    <i>
      <x v="189"/>
      <x/>
      <x v="1"/>
      <x v="10"/>
      <x v="54"/>
      <x v="241"/>
      <x v="10"/>
    </i>
    <i>
      <x v="587"/>
      <x v="3"/>
      <x/>
      <x v="10"/>
      <x v="26"/>
      <x v="231"/>
      <x v="8"/>
    </i>
    <i>
      <x v="558"/>
      <x/>
      <x/>
      <x v="8"/>
      <x v="79"/>
      <x v="205"/>
      <x v="12"/>
    </i>
    <i>
      <x v="565"/>
      <x v="3"/>
      <x v="1"/>
      <x v="9"/>
      <x v="45"/>
      <x v="211"/>
      <x v="4"/>
    </i>
    <i>
      <x v="31"/>
      <x/>
      <x/>
      <x v="5"/>
      <x v="90"/>
      <x v="173"/>
      <x v="10"/>
    </i>
    <i>
      <x v="37"/>
      <x v="1"/>
      <x/>
      <x v="6"/>
      <x v="39"/>
      <x v="179"/>
      <x v="4"/>
    </i>
    <i>
      <x v="46"/>
      <x/>
      <x v="2"/>
      <x v="5"/>
      <x v="36"/>
      <x v="154"/>
      <x v="8"/>
    </i>
    <i>
      <x v="59"/>
      <x/>
      <x v="1"/>
      <x v="4"/>
      <x v="78"/>
      <x v="142"/>
      <x v="10"/>
    </i>
    <i>
      <x v="61"/>
      <x/>
      <x/>
      <x v="4"/>
      <x v="36"/>
      <x v="134"/>
      <x v="8"/>
    </i>
    <i>
      <x v="79"/>
      <x/>
      <x/>
      <x v="3"/>
      <x v="61"/>
      <x v="125"/>
      <x v="10"/>
    </i>
    <i>
      <x v="60"/>
      <x/>
      <x v="2"/>
      <x v="1"/>
      <x v="116"/>
      <x v="112"/>
      <x v="15"/>
    </i>
    <i>
      <x v="107"/>
      <x/>
      <x/>
      <x v="2"/>
      <x v="33"/>
      <x v="109"/>
      <x v="10"/>
    </i>
    <i>
      <x v="93"/>
      <x v="1"/>
      <x/>
      <x v="2"/>
      <x v="38"/>
      <x v="110"/>
      <x v="8"/>
    </i>
    <i>
      <x v="542"/>
      <x/>
      <x v="2"/>
      <x/>
      <x v="105"/>
      <x v="96"/>
      <x v="15"/>
    </i>
    <i>
      <x v="559"/>
      <x/>
      <x/>
      <x/>
      <x v="103"/>
      <x v="94"/>
      <x v="11"/>
    </i>
    <i>
      <x v="564"/>
      <x v="1"/>
      <x/>
      <x/>
      <x v="93"/>
      <x v="86"/>
      <x v="11"/>
    </i>
    <i>
      <x v="149"/>
      <x v="1"/>
      <x/>
      <x/>
      <x v="74"/>
      <x v="68"/>
      <x v="12"/>
    </i>
    <i>
      <x v="190"/>
      <x v="1"/>
      <x/>
      <x/>
      <x v="86"/>
      <x v="79"/>
      <x v="11"/>
    </i>
    <i>
      <x v="29"/>
      <x v="1"/>
      <x/>
      <x/>
      <x v="71"/>
      <x v="66"/>
      <x v="11"/>
    </i>
    <i>
      <x v="155"/>
      <x v="1"/>
      <x v="1"/>
      <x/>
      <x v="75"/>
      <x v="69"/>
      <x v="10"/>
    </i>
    <i>
      <x v="49"/>
      <x/>
      <x/>
      <x/>
      <x v="49"/>
      <x v="46"/>
      <x v="11"/>
    </i>
    <i>
      <x v="80"/>
      <x v="1"/>
      <x/>
      <x/>
      <x v="79"/>
      <x v="72"/>
      <x v="8"/>
    </i>
    <i>
      <x v="550"/>
      <x/>
      <x/>
      <x/>
      <x v="35"/>
      <x v="32"/>
      <x v="11"/>
    </i>
    <i>
      <x v="102"/>
      <x v="1"/>
      <x/>
      <x/>
      <x v="65"/>
      <x v="61"/>
      <x v="8"/>
    </i>
    <i>
      <x v="166"/>
      <x v="1"/>
      <x/>
      <x/>
      <x v="63"/>
      <x v="59"/>
      <x v="8"/>
    </i>
    <i>
      <x v="176"/>
      <x v="1"/>
      <x/>
      <x/>
      <x v="63"/>
      <x v="59"/>
      <x v="8"/>
    </i>
    <i>
      <x v="135"/>
      <x/>
      <x/>
      <x/>
      <x v="26"/>
      <x v="24"/>
      <x v="11"/>
    </i>
    <i>
      <x v="103"/>
      <x v="1"/>
      <x/>
      <x/>
      <x v="54"/>
      <x v="51"/>
      <x v="8"/>
    </i>
    <i>
      <x v="204"/>
      <x/>
      <x/>
      <x/>
      <x v="13"/>
      <x v="13"/>
      <x v="11"/>
    </i>
    <i>
      <x v="160"/>
      <x/>
      <x v="1"/>
      <x/>
      <x v="45"/>
      <x v="42"/>
      <x v="8"/>
    </i>
    <i>
      <x v="191"/>
      <x/>
      <x/>
      <x/>
      <x v="36"/>
      <x v="33"/>
      <x v="8"/>
    </i>
    <i>
      <x v="232"/>
      <x v="1"/>
      <x v="2"/>
      <x/>
      <x v="28"/>
      <x v="26"/>
      <x v="8"/>
    </i>
    <i>
      <x v="157"/>
      <x v="1"/>
      <x/>
      <x/>
      <x v="27"/>
      <x v="25"/>
      <x v="8"/>
    </i>
    <i>
      <x/>
      <x v="4"/>
      <x/>
      <x/>
      <x v="17"/>
      <x v="16"/>
      <x v="8"/>
    </i>
    <i>
      <x v="227"/>
      <x v="1"/>
      <x/>
      <x/>
      <x v="8"/>
      <x v="8"/>
      <x v="2"/>
    </i>
  </rowItems>
  <colItems count="1">
    <i/>
  </colItems>
  <pageFields count="3">
    <pageField fld="3" hier="0"/>
    <pageField fld="4" hier="0"/>
    <pageField fld="5" hier="0"/>
  </pageFields>
  <dataFields count="1">
    <dataField name="Сумма баллов (1+2+3) " fld="39" baseField="0" baseItem="0" numFmtId="164"/>
  </dataFields>
  <formats count="47">
    <format dxfId="1232">
      <pivotArea outline="0" fieldPosition="0"/>
    </format>
    <format dxfId="1231">
      <pivotArea field="27" type="button" dataOnly="0" labelOnly="1" outline="0" axis="axisRow" fieldPosition="1"/>
    </format>
    <format dxfId="1230">
      <pivotArea field="7" type="button" dataOnly="0" labelOnly="1" outline="0"/>
    </format>
    <format dxfId="1229">
      <pivotArea field="7" type="button" dataOnly="0" labelOnly="1" outline="0"/>
    </format>
    <format dxfId="1228">
      <pivotArea field="7" type="button" dataOnly="0" labelOnly="1" outline="0"/>
    </format>
    <format dxfId="1227">
      <pivotArea outline="0" collapsedLevelsAreSubtotals="1" fieldPosition="0"/>
    </format>
    <format dxfId="1226">
      <pivotArea dataOnly="0" labelOnly="1" outline="0" fieldPosition="0">
        <references count="1">
          <reference field="3" count="0"/>
        </references>
      </pivotArea>
    </format>
    <format dxfId="1225">
      <pivotArea dataOnly="0" labelOnly="1" outline="0" fieldPosition="0">
        <references count="1">
          <reference field="4" count="0"/>
        </references>
      </pivotArea>
    </format>
    <format dxfId="1224">
      <pivotArea dataOnly="0" labelOnly="1" outline="0" fieldPosition="0">
        <references count="1">
          <reference field="5" count="0"/>
        </references>
      </pivotArea>
    </format>
    <format dxfId="1223">
      <pivotArea field="27" type="button" dataOnly="0" labelOnly="1" outline="0" axis="axisRow" fieldPosition="1"/>
    </format>
    <format dxfId="1222">
      <pivotArea field="-2" type="button" dataOnly="0" labelOnly="1" outline="0" axis="axisValues" fieldPosition="0"/>
    </format>
    <format dxfId="1221">
      <pivotArea type="topRight" dataOnly="0" labelOnly="1" outline="0" fieldPosition="0"/>
    </format>
    <format dxfId="1220">
      <pivotArea outline="0" collapsedLevelsAreSubtotals="1" fieldPosition="0"/>
    </format>
    <format dxfId="1219">
      <pivotArea dataOnly="0" labelOnly="1" outline="0" fieldPosition="0">
        <references count="1">
          <reference field="3" count="0"/>
        </references>
      </pivotArea>
    </format>
    <format dxfId="1218">
      <pivotArea dataOnly="0" labelOnly="1" outline="0" fieldPosition="0">
        <references count="1">
          <reference field="4" count="0"/>
        </references>
      </pivotArea>
    </format>
    <format dxfId="1217">
      <pivotArea dataOnly="0" labelOnly="1" outline="0" fieldPosition="0">
        <references count="1">
          <reference field="5" count="0"/>
        </references>
      </pivotArea>
    </format>
    <format dxfId="1216">
      <pivotArea field="-2" type="button" dataOnly="0" labelOnly="1" outline="0" axis="axisValues" fieldPosition="0"/>
    </format>
    <format dxfId="1215">
      <pivotArea type="topRight" dataOnly="0" labelOnly="1" outline="0" fieldPosition="0"/>
    </format>
    <format dxfId="1214">
      <pivotArea dataOnly="0" labelOnly="1" outline="0" fieldPosition="0">
        <references count="1">
          <reference field="3" count="0"/>
        </references>
      </pivotArea>
    </format>
    <format dxfId="1213">
      <pivotArea dataOnly="0" labelOnly="1" outline="0" fieldPosition="0">
        <references count="1">
          <reference field="4" count="0"/>
        </references>
      </pivotArea>
    </format>
    <format dxfId="1212">
      <pivotArea dataOnly="0" labelOnly="1" outline="0" fieldPosition="0">
        <references count="1">
          <reference field="5" count="0"/>
        </references>
      </pivotArea>
    </format>
    <format dxfId="1211">
      <pivotArea field="7" type="button" dataOnly="0" labelOnly="1" outline="0"/>
    </format>
    <format dxfId="1210">
      <pivotArea field="27" type="button" dataOnly="0" labelOnly="1" outline="0" axis="axisRow" fieldPosition="1"/>
    </format>
    <format dxfId="1209">
      <pivotArea field="6" type="button" dataOnly="0" labelOnly="1" outline="0" axis="axisRow" fieldPosition="2"/>
    </format>
    <format dxfId="120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207">
      <pivotArea field="27" type="button" dataOnly="0" labelOnly="1" outline="0" axis="axisRow" fieldPosition="1"/>
    </format>
    <format dxfId="1206">
      <pivotArea type="all" dataOnly="0" outline="0" fieldPosition="0"/>
    </format>
    <format dxfId="1205">
      <pivotArea outline="0" collapsedLevelsAreSubtotals="1" fieldPosition="0"/>
    </format>
    <format dxfId="1204">
      <pivotArea dataOnly="0" labelOnly="1" outline="0" axis="axisValues" fieldPosition="0"/>
    </format>
    <format dxfId="1203">
      <pivotArea type="all" dataOnly="0" outline="0" fieldPosition="0"/>
    </format>
    <format dxfId="1202">
      <pivotArea outline="0" collapsedLevelsAreSubtotals="1" fieldPosition="0"/>
    </format>
    <format dxfId="1201">
      <pivotArea dataOnly="0" labelOnly="1" outline="0" axis="axisValues" fieldPosition="0"/>
    </format>
    <format dxfId="1200">
      <pivotArea type="all" dataOnly="0" outline="0" fieldPosition="0"/>
    </format>
    <format dxfId="1199">
      <pivotArea outline="0" collapsedLevelsAreSubtotals="1" fieldPosition="0"/>
    </format>
    <format dxfId="1198">
      <pivotArea dataOnly="0" labelOnly="1" outline="0" axis="axisValues" fieldPosition="0"/>
    </format>
    <format dxfId="1197">
      <pivotArea type="all" dataOnly="0" outline="0" fieldPosition="0"/>
    </format>
    <format dxfId="1196">
      <pivotArea outline="0" collapsedLevelsAreSubtotals="1" fieldPosition="0"/>
    </format>
    <format dxfId="1195">
      <pivotArea dataOnly="0" labelOnly="1" outline="0" axis="axisValues" fieldPosition="0"/>
    </format>
    <format dxfId="1194">
      <pivotArea type="all" dataOnly="0" outline="0" fieldPosition="0"/>
    </format>
    <format dxfId="1193">
      <pivotArea outline="0" collapsedLevelsAreSubtotals="1" fieldPosition="0"/>
    </format>
    <format dxfId="1192">
      <pivotArea dataOnly="0" labelOnly="1" outline="0" axis="axisValues" fieldPosition="0"/>
    </format>
    <format dxfId="1191">
      <pivotArea type="all" dataOnly="0" outline="0" fieldPosition="0"/>
    </format>
    <format dxfId="1190">
      <pivotArea outline="0" collapsedLevelsAreSubtotals="1" fieldPosition="0"/>
    </format>
    <format dxfId="1189">
      <pivotArea dataOnly="0" labelOnly="1" outline="0" axis="axisValues" fieldPosition="0"/>
    </format>
    <format dxfId="1188">
      <pivotArea outline="0" collapsedLevelsAreSubtotals="1" fieldPosition="0"/>
    </format>
    <format dxfId="1187">
      <pivotArea dataOnly="0" labelOnly="1" outline="0" axis="axisValues" fieldPosition="0"/>
    </format>
    <format dxfId="1186">
      <pivotArea outline="0" collapsedLevelsAreSubtotals="1" fieldPosition="0"/>
    </format>
  </formats>
  <pivotTableStyleInfo name="PivotStyleLight22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0000000}" name="СводнаяТаблица4" cacheId="0" applyNumberFormats="0" applyBorderFormats="0" applyFontFormats="0" applyPatternFormats="0" applyAlignmentFormats="0" applyWidthHeightFormats="1" dataCaption="Данные" updatedVersion="5" minRefreshableVersion="3" showDrill="0" showMemberPropertyTips="0" rowGrandTotals="0" colGrandTotals="0" itemPrintTitles="1" createdVersion="5" indent="0" compact="0" compactData="0">
  <location ref="A11:H73" firstHeaderRow="1" firstDataRow="1" firstDataCol="7" rowPageCount="3" colPageCount="1"/>
  <pivotFields count="45"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outline="0" showAll="0" sortType="descending" defaultSubtotal="0">
      <items count="588">
        <item x="0"/>
        <item x="9"/>
        <item x="99"/>
        <item x="100"/>
        <item x="101"/>
        <item x="102"/>
        <item x="103"/>
        <item x="104"/>
        <item x="105"/>
        <item x="106"/>
        <item x="107"/>
        <item x="108"/>
        <item x="10"/>
        <item x="109"/>
        <item x="110"/>
        <item x="111"/>
        <item x="112"/>
        <item x="113"/>
        <item x="114"/>
        <item x="115"/>
        <item x="116"/>
        <item x="117"/>
        <item x="118"/>
        <item x="11"/>
        <item x="119"/>
        <item x="120"/>
        <item x="121"/>
        <item x="122"/>
        <item x="123"/>
        <item x="124"/>
        <item x="125"/>
        <item x="126"/>
        <item x="127"/>
        <item x="128"/>
        <item x="12"/>
        <item x="129"/>
        <item x="130"/>
        <item x="131"/>
        <item x="132"/>
        <item x="133"/>
        <item x="134"/>
        <item x="135"/>
        <item x="136"/>
        <item x="137"/>
        <item x="138"/>
        <item x="13"/>
        <item x="139"/>
        <item x="140"/>
        <item x="141"/>
        <item x="142"/>
        <item x="143"/>
        <item x="144"/>
        <item x="145"/>
        <item x="146"/>
        <item x="147"/>
        <item x="148"/>
        <item x="14"/>
        <item x="149"/>
        <item x="150"/>
        <item x="151"/>
        <item x="152"/>
        <item x="153"/>
        <item x="154"/>
        <item x="155"/>
        <item x="156"/>
        <item x="157"/>
        <item x="158"/>
        <item x="15"/>
        <item x="159"/>
        <item x="160"/>
        <item x="161"/>
        <item x="162"/>
        <item x="163"/>
        <item x="164"/>
        <item x="165"/>
        <item x="166"/>
        <item x="167"/>
        <item x="168"/>
        <item x="16"/>
        <item x="169"/>
        <item x="170"/>
        <item x="171"/>
        <item x="172"/>
        <item x="173"/>
        <item x="174"/>
        <item x="175"/>
        <item x="176"/>
        <item x="177"/>
        <item x="178"/>
        <item x="17"/>
        <item x="179"/>
        <item x="180"/>
        <item x="181"/>
        <item x="182"/>
        <item x="183"/>
        <item x="184"/>
        <item x="185"/>
        <item x="186"/>
        <item x="187"/>
        <item x="188"/>
        <item x="18"/>
        <item x="189"/>
        <item x="190"/>
        <item x="191"/>
        <item x="192"/>
        <item x="193"/>
        <item x="194"/>
        <item x="195"/>
        <item x="196"/>
        <item x="197"/>
        <item x="198"/>
        <item x="1"/>
        <item x="19"/>
        <item x="199"/>
        <item x="200"/>
        <item x="201"/>
        <item x="202"/>
        <item x="203"/>
        <item x="204"/>
        <item x="205"/>
        <item x="206"/>
        <item x="207"/>
        <item x="208"/>
        <item x="20"/>
        <item x="209"/>
        <item x="210"/>
        <item x="211"/>
        <item x="212"/>
        <item x="213"/>
        <item x="214"/>
        <item x="215"/>
        <item x="216"/>
        <item x="217"/>
        <item x="218"/>
        <item x="21"/>
        <item x="219"/>
        <item x="220"/>
        <item x="221"/>
        <item x="222"/>
        <item x="223"/>
        <item x="224"/>
        <item x="225"/>
        <item x="226"/>
        <item x="227"/>
        <item x="228"/>
        <item x="22"/>
        <item x="229"/>
        <item x="230"/>
        <item x="231"/>
        <item x="232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m="1" x="419"/>
        <item m="1" x="409"/>
        <item m="1" x="398"/>
        <item m="1" x="392"/>
        <item m="1" x="386"/>
        <item m="1" x="382"/>
        <item m="1" x="379"/>
        <item m="1" x="376"/>
        <item x="32"/>
        <item m="1" x="470"/>
        <item m="1" x="456"/>
        <item m="1" x="441"/>
        <item m="1" x="429"/>
        <item m="1" x="416"/>
        <item m="1" x="406"/>
        <item m="1" x="390"/>
        <item m="1" x="385"/>
        <item m="1" x="381"/>
        <item x="33"/>
        <item m="1" x="499"/>
        <item m="1" x="484"/>
        <item m="1" x="467"/>
        <item m="1" x="453"/>
        <item m="1" x="438"/>
        <item m="1" x="426"/>
        <item m="1" x="414"/>
        <item m="1" x="404"/>
        <item m="1" x="396"/>
        <item m="1" x="389"/>
        <item m="1" x="377"/>
        <item m="1" x="529"/>
        <item m="1" x="514"/>
        <item m="1" x="496"/>
        <item m="1" x="481"/>
        <item m="1" x="464"/>
        <item m="1" x="450"/>
        <item m="1" x="436"/>
        <item m="1" x="424"/>
        <item m="1" x="413"/>
        <item m="1" x="403"/>
        <item x="35"/>
        <item m="1" x="557"/>
        <item m="1" x="543"/>
        <item m="1" x="526"/>
        <item m="1" x="511"/>
        <item m="1" x="493"/>
        <item m="1" x="478"/>
        <item m="1" x="462"/>
        <item m="1" x="448"/>
        <item m="1" x="435"/>
        <item m="1" x="423"/>
        <item x="36"/>
        <item m="1" x="583"/>
        <item m="1" x="570"/>
        <item m="1" x="554"/>
        <item m="1" x="540"/>
        <item m="1" x="523"/>
        <item m="1" x="508"/>
        <item m="1" x="491"/>
        <item m="1" x="476"/>
        <item m="1" x="461"/>
        <item m="1" x="447"/>
        <item x="37"/>
        <item m="1" x="338"/>
        <item m="1" x="327"/>
        <item m="1" x="580"/>
        <item m="1" x="567"/>
        <item m="1" x="551"/>
        <item m="1" x="537"/>
        <item m="1" x="521"/>
        <item m="1" x="506"/>
        <item m="1" x="490"/>
        <item m="1" x="475"/>
        <item x="38"/>
        <item m="1" x="352"/>
        <item m="1" x="345"/>
        <item m="1" x="335"/>
        <item m="1" x="324"/>
        <item m="1" x="577"/>
        <item m="1" x="564"/>
        <item m="1" x="549"/>
        <item m="1" x="535"/>
        <item m="1" x="520"/>
        <item m="1" x="505"/>
        <item x="3"/>
        <item x="39"/>
        <item m="1" x="446"/>
        <item m="1" x="434"/>
        <item m="1" x="422"/>
        <item m="1" x="412"/>
        <item m="1" x="402"/>
        <item m="1" x="395"/>
        <item m="1" x="388"/>
        <item m="1" x="384"/>
        <item m="1" x="380"/>
        <item m="1" x="378"/>
        <item x="40"/>
        <item m="1" x="473"/>
        <item m="1" x="459"/>
        <item m="1" x="444"/>
        <item m="1" x="432"/>
        <item m="1" x="420"/>
        <item m="1" x="410"/>
        <item m="1" x="399"/>
        <item m="1" x="393"/>
        <item m="1" x="387"/>
        <item m="1" x="383"/>
        <item m="1" x="375"/>
        <item m="1" x="502"/>
        <item m="1" x="487"/>
        <item m="1" x="471"/>
        <item m="1" x="457"/>
        <item m="1" x="442"/>
        <item m="1" x="430"/>
        <item m="1" x="417"/>
        <item m="1" x="407"/>
        <item m="1" x="397"/>
        <item m="1" x="391"/>
        <item x="42"/>
        <item m="1" x="532"/>
        <item m="1" x="517"/>
        <item m="1" x="500"/>
        <item m="1" x="485"/>
        <item m="1" x="468"/>
        <item m="1" x="454"/>
        <item m="1" x="439"/>
        <item m="1" x="427"/>
        <item m="1" x="415"/>
        <item m="1" x="405"/>
        <item x="43"/>
        <item m="1" x="560"/>
        <item m="1" x="546"/>
        <item m="1" x="530"/>
        <item m="1" x="515"/>
        <item m="1" x="497"/>
        <item m="1" x="482"/>
        <item m="1" x="465"/>
        <item m="1" x="451"/>
        <item m="1" x="437"/>
        <item m="1" x="425"/>
        <item x="44"/>
        <item m="1" x="586"/>
        <item m="1" x="573"/>
        <item m="1" x="558"/>
        <item m="1" x="544"/>
        <item m="1" x="527"/>
        <item m="1" x="512"/>
        <item m="1" x="494"/>
        <item m="1" x="479"/>
        <item m="1" x="463"/>
        <item m="1" x="449"/>
        <item x="45"/>
        <item m="1" x="341"/>
        <item m="1" x="331"/>
        <item m="1" x="584"/>
        <item m="1" x="571"/>
        <item m="1" x="555"/>
        <item m="1" x="541"/>
        <item m="1" x="524"/>
        <item m="1" x="509"/>
        <item m="1" x="492"/>
        <item m="1" x="477"/>
        <item x="46"/>
        <item m="1" x="355"/>
        <item m="1" x="348"/>
        <item m="1" x="339"/>
        <item m="1" x="328"/>
        <item m="1" x="581"/>
        <item m="1" x="568"/>
        <item m="1" x="552"/>
        <item m="1" x="538"/>
        <item m="1" x="522"/>
        <item m="1" x="507"/>
        <item x="47"/>
        <item m="1" x="363"/>
        <item m="1" x="359"/>
        <item m="1" x="353"/>
        <item m="1" x="346"/>
        <item m="1" x="336"/>
        <item m="1" x="325"/>
        <item m="1" x="578"/>
        <item m="1" x="565"/>
        <item m="1" x="550"/>
        <item m="1" x="536"/>
        <item x="48"/>
        <item m="1" x="369"/>
        <item m="1" x="366"/>
        <item m="1" x="362"/>
        <item m="1" x="358"/>
        <item m="1" x="351"/>
        <item m="1" x="344"/>
        <item m="1" x="334"/>
        <item m="1" x="323"/>
        <item m="1" x="576"/>
        <item m="1" x="563"/>
        <item x="4"/>
        <item x="49"/>
        <item m="1" x="504"/>
        <item m="1" x="489"/>
        <item m="1" x="474"/>
        <item m="1" x="460"/>
        <item m="1" x="445"/>
        <item m="1" x="433"/>
        <item m="1" x="421"/>
        <item m="1" x="411"/>
        <item m="1" x="400"/>
        <item m="1" x="394"/>
        <item x="50"/>
        <item m="1" x="534"/>
        <item m="1" x="519"/>
        <item m="1" x="503"/>
        <item m="1" x="488"/>
        <item m="1" x="472"/>
        <item m="1" x="458"/>
        <item m="1" x="443"/>
        <item m="1" x="431"/>
        <item m="1" x="418"/>
        <item m="1" x="408"/>
        <item x="51"/>
        <item m="1" x="562"/>
        <item m="1" x="548"/>
        <item m="1" x="533"/>
        <item m="1" x="518"/>
        <item m="1" x="501"/>
        <item m="1" x="486"/>
        <item m="1" x="469"/>
        <item m="1" x="455"/>
        <item m="1" x="440"/>
        <item m="1" x="428"/>
        <item x="52"/>
        <item m="1" x="322"/>
        <item m="1" x="575"/>
        <item m="1" x="561"/>
        <item m="1" x="547"/>
        <item m="1" x="531"/>
        <item m="1" x="516"/>
        <item m="1" x="498"/>
        <item m="1" x="483"/>
        <item m="1" x="466"/>
        <item m="1" x="452"/>
        <item x="53"/>
        <item m="1" x="343"/>
        <item m="1" x="333"/>
        <item m="1" x="587"/>
        <item m="1" x="574"/>
        <item m="1" x="559"/>
        <item m="1" x="545"/>
        <item m="1" x="528"/>
        <item m="1" x="513"/>
        <item m="1" x="495"/>
        <item m="1" x="480"/>
        <item x="54"/>
        <item m="1" x="357"/>
        <item m="1" x="350"/>
        <item m="1" x="342"/>
        <item m="1" x="332"/>
        <item m="1" x="585"/>
        <item m="1" x="572"/>
        <item m="1" x="556"/>
        <item m="1" x="542"/>
        <item m="1" x="525"/>
        <item m="1" x="510"/>
        <item x="55"/>
        <item m="1" x="365"/>
        <item m="1" x="361"/>
        <item m="1" x="356"/>
        <item m="1" x="349"/>
        <item m="1" x="340"/>
        <item m="1" x="329"/>
        <item m="1" x="582"/>
        <item m="1" x="569"/>
        <item m="1" x="553"/>
        <item m="1" x="539"/>
        <item x="56"/>
        <item m="1" x="371"/>
        <item m="1" x="368"/>
        <item m="1" x="364"/>
        <item m="1" x="360"/>
        <item m="1" x="354"/>
        <item m="1" x="347"/>
        <item m="1" x="337"/>
        <item m="1" x="326"/>
        <item m="1" x="579"/>
        <item m="1" x="566"/>
        <item x="57"/>
        <item m="1" x="374"/>
        <item m="1" x="372"/>
        <item m="1" x="370"/>
        <item m="1" x="367"/>
        <item x="58"/>
        <item x="5"/>
        <item x="59"/>
        <item x="60"/>
        <item x="61"/>
        <item x="62"/>
        <item x="63"/>
        <item x="64"/>
        <item x="65"/>
        <item x="66"/>
        <item x="67"/>
        <item x="68"/>
        <item x="6"/>
        <item x="69"/>
        <item x="70"/>
        <item x="71"/>
        <item x="72"/>
        <item x="73"/>
        <item x="74"/>
        <item x="75"/>
        <item x="76"/>
        <item x="77"/>
        <item x="78"/>
        <item x="7"/>
        <item x="79"/>
        <item x="80"/>
        <item x="81"/>
        <item x="82"/>
        <item x="83"/>
        <item x="84"/>
        <item x="85"/>
        <item x="86"/>
        <item x="87"/>
        <item x="88"/>
        <item x="8"/>
        <item x="89"/>
        <item x="90"/>
        <item x="91"/>
        <item x="92"/>
        <item x="93"/>
        <item x="94"/>
        <item x="95"/>
        <item x="96"/>
        <item x="97"/>
        <item x="98"/>
        <item m="1" x="373"/>
        <item m="1" x="401"/>
        <item m="1" x="330"/>
        <item x="321"/>
        <item x="34"/>
        <item x="4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ubtotalTop="0" multipleItemSelectionAllowed="1" showAll="0" includeNewItemsInFilter="1" defaultSubtotal="0">
      <items count="4">
        <item h="1" x="1"/>
        <item x="0"/>
        <item h="1" x="2"/>
        <item h="1" x="3"/>
      </items>
    </pivotField>
    <pivotField axis="axisPage" compact="0" outline="0" subtotalTop="0" multipleItemSelectionAllowed="1" showAll="0" includeNewItemsInFilter="1" defaultSubtotal="0">
      <items count="10">
        <item h="1" x="5"/>
        <item h="1" x="6"/>
        <item h="1" x="7"/>
        <item h="1" x="4"/>
        <item h="1" x="0"/>
        <item h="1" x="1"/>
        <item h="1" x="2"/>
        <item h="1" x="9"/>
        <item x="3"/>
        <item h="1" x="8"/>
      </items>
    </pivotField>
    <pivotField axis="axisPage" compact="0" outline="0" subtotalTop="0" multipleItemSelectionAllowed="1" showAll="0" includeNewItemsInFilter="1" defaultSubtotal="0">
      <items count="15">
        <item h="1" x="6"/>
        <item h="1" x="7"/>
        <item h="1" x="5"/>
        <item h="1" x="3"/>
        <item h="1" x="2"/>
        <item h="1" x="10"/>
        <item x="4"/>
        <item h="1" x="1"/>
        <item h="1" x="8"/>
        <item h="1" x="12"/>
        <item h="1" x="0"/>
        <item h="1" x="14"/>
        <item h="1" x="9"/>
        <item h="1" x="11"/>
        <item h="1" x="13"/>
      </items>
    </pivotField>
    <pivotField axis="axisRow" compact="0" outline="0" showAll="0" defaultSubtotal="0">
      <items count="5">
        <item x="0"/>
        <item x="1"/>
        <item x="2"/>
        <item x="4"/>
        <item x="3"/>
      </items>
    </pivotField>
    <pivotField compact="0" outline="0" subtotalTop="0" showAll="0" includeNewItemsInFilter="1" sortType="descending" defaultSubtotal="0">
      <items count="972">
        <item m="1" x="366"/>
        <item m="1" x="420"/>
        <item m="1" x="746"/>
        <item m="1" x="442"/>
        <item m="1" x="758"/>
        <item m="1" x="970"/>
        <item m="1" x="766"/>
        <item m="1" x="633"/>
        <item m="1" x="780"/>
        <item m="1" x="956"/>
        <item m="1" x="791"/>
        <item m="1" x="518"/>
        <item m="1" x="939"/>
        <item m="1" x="460"/>
        <item m="1" x="936"/>
        <item m="1" x="771"/>
        <item m="1" x="947"/>
        <item m="1" x="490"/>
        <item m="1" x="958"/>
        <item m="1" x="959"/>
        <item m="1" x="479"/>
        <item m="1" x="719"/>
        <item m="1" x="869"/>
        <item m="1" x="941"/>
        <item m="1" x="355"/>
        <item m="1" x="503"/>
        <item m="1" x="448"/>
        <item m="1" x="848"/>
        <item m="1" x="641"/>
        <item m="1" x="531"/>
        <item m="1" x="953"/>
        <item m="1" x="792"/>
        <item m="1" x="940"/>
        <item m="1" x="789"/>
        <item m="1" x="660"/>
        <item m="1" x="847"/>
        <item m="1" x="359"/>
        <item m="1" x="845"/>
        <item m="1" x="844"/>
        <item m="1" x="529"/>
        <item m="1" x="511"/>
        <item m="1" x="647"/>
        <item m="1" x="863"/>
        <item m="1" x="643"/>
        <item m="1" x="528"/>
        <item m="1" x="857"/>
        <item m="1" x="478"/>
        <item m="1" x="752"/>
        <item m="1" x="530"/>
        <item m="1" x="586"/>
        <item m="1" x="770"/>
        <item m="1" x="932"/>
        <item m="1" x="962"/>
        <item m="1" x="364"/>
        <item m="1" x="617"/>
        <item m="1" x="957"/>
        <item m="1" x="477"/>
        <item m="1" x="365"/>
        <item m="1" x="794"/>
        <item m="1" x="971"/>
        <item m="1" x="817"/>
        <item m="1" x="371"/>
        <item m="1" x="949"/>
        <item m="1" x="961"/>
        <item m="1" x="487"/>
        <item m="1" x="535"/>
        <item m="1" x="801"/>
        <item m="1" x="476"/>
        <item m="1" x="675"/>
        <item m="1" x="839"/>
        <item m="1" x="723"/>
        <item m="1" x="854"/>
        <item m="1" x="369"/>
        <item m="1" x="805"/>
        <item m="1" x="692"/>
        <item m="1" x="501"/>
        <item m="1" x="363"/>
        <item m="1" x="485"/>
        <item m="1" x="459"/>
        <item m="1" x="880"/>
        <item m="1" x="677"/>
        <item m="1" x="680"/>
        <item m="1" x="600"/>
        <item m="1" x="336"/>
        <item m="1" x="683"/>
        <item m="1" x="734"/>
        <item m="1" x="685"/>
        <item m="1" x="891"/>
        <item m="1" x="873"/>
        <item m="1" x="832"/>
        <item m="1" x="493"/>
        <item m="1" x="735"/>
        <item m="1" x="405"/>
        <item m="1" x="498"/>
        <item m="1" x="407"/>
        <item m="1" x="632"/>
        <item m="1" x="749"/>
        <item m="1" x="342"/>
        <item m="1" x="652"/>
        <item m="1" x="773"/>
        <item m="1" x="879"/>
        <item m="1" x="886"/>
        <item m="1" x="567"/>
        <item m="1" x="798"/>
        <item m="1" x="391"/>
        <item m="1" x="811"/>
        <item m="1" x="413"/>
        <item m="1" x="711"/>
        <item m="1" x="507"/>
        <item m="1" x="508"/>
        <item m="1" x="510"/>
        <item m="1" x="721"/>
        <item m="1" x="860"/>
        <item m="1" x="969"/>
        <item m="1" x="550"/>
        <item m="1" x="552"/>
        <item m="1" x="458"/>
        <item m="1" x="666"/>
        <item m="1" x="571"/>
        <item m="1" x="324"/>
        <item m="1" x="897"/>
        <item m="1" x="578"/>
        <item m="1" x="619"/>
        <item m="1" x="853"/>
        <item m="1" x="410"/>
        <item m="1" x="376"/>
        <item m="1" x="706"/>
        <item m="1" x="823"/>
        <item m="1" x="726"/>
        <item m="1" x="488"/>
        <item m="1" x="618"/>
        <item m="1" x="381"/>
        <item m="1" x="330"/>
        <item m="1" x="858"/>
        <item m="1" x="568"/>
        <item m="1" x="538"/>
        <item m="1" x="541"/>
        <item m="1" x="335"/>
        <item m="1" x="867"/>
        <item m="1" x="761"/>
        <item m="1" x="372"/>
        <item m="1" x="804"/>
        <item m="1" x="927"/>
        <item m="1" x="385"/>
        <item m="1" x="387"/>
        <item m="1" x="724"/>
        <item m="1" x="390"/>
        <item m="1" x="924"/>
        <item m="1" x="499"/>
        <item m="1" x="806"/>
        <item m="1" x="649"/>
        <item m="1" x="533"/>
        <item m="1" x="534"/>
        <item m="1" x="849"/>
        <item m="1" x="850"/>
        <item m="1" x="536"/>
        <item m="1" x="443"/>
        <item m="1" x="696"/>
        <item m="1" x="693"/>
        <item m="1" x="809"/>
        <item m="1" x="701"/>
        <item m="1" x="367"/>
        <item m="1" x="812"/>
        <item m="1" x="482"/>
        <item m="1" x="697"/>
        <item m="1" x="483"/>
        <item m="1" x="698"/>
        <item m="1" x="883"/>
        <item m="1" x="914"/>
        <item m="1" x="579"/>
        <item m="1" x="416"/>
        <item m="1" x="665"/>
        <item m="1" x="907"/>
        <item m="1" x="781"/>
        <item m="1" x="920"/>
        <item m="1" x="810"/>
        <item m="1" x="922"/>
        <item m="1" x="782"/>
        <item m="1" x="417"/>
        <item m="1" x="513"/>
        <item m="1" x="424"/>
        <item m="1" x="516"/>
        <item m="1" x="465"/>
        <item m="1" x="674"/>
        <item m="1" x="934"/>
        <item m="1" x="544"/>
        <item m="1" x="787"/>
        <item m="1" x="574"/>
        <item m="1" x="678"/>
        <item m="1" x="434"/>
        <item m="1" x="589"/>
        <item m="1" x="634"/>
        <item m="1" x="889"/>
        <item m="1" x="885"/>
        <item m="1" x="604"/>
        <item m="1" x="887"/>
        <item m="1" x="337"/>
        <item m="1" x="470"/>
        <item m="1" x="491"/>
        <item m="1" x="945"/>
        <item m="1" x="338"/>
        <item m="1" x="836"/>
        <item m="1" x="743"/>
        <item m="1" x="626"/>
        <item m="1" x="495"/>
        <item m="1" x="834"/>
        <item m="1" x="441"/>
        <item m="1" x="838"/>
        <item m="1" x="651"/>
        <item m="1" x="892"/>
        <item m="1" x="893"/>
        <item m="1" x="557"/>
        <item m="1" x="894"/>
        <item m="1" x="895"/>
        <item m="1" x="564"/>
        <item m="1" x="797"/>
        <item m="1" x="929"/>
        <item m="1" x="411"/>
        <item m="1" x="396"/>
        <item m="1" x="414"/>
        <item m="1" x="814"/>
        <item m="1" x="715"/>
        <item m="1" x="718"/>
        <item m="1" x="816"/>
        <item m="1" x="509"/>
        <item m="1" x="548"/>
        <item m="1" x="549"/>
        <item m="1" x="862"/>
        <item m="1" x="865"/>
        <item m="1" x="553"/>
        <item m="1" x="800"/>
        <item m="1" x="401"/>
        <item m="1" x="461"/>
        <item m="1" x="572"/>
        <item m="1" x="570"/>
        <item m="1" x="575"/>
        <item m="1" x="722"/>
        <item m="1" x="620"/>
        <item m="1" x="820"/>
        <item m="1" x="822"/>
        <item m="1" x="824"/>
        <item m="1" x="707"/>
        <item m="1" x="623"/>
        <item m="1" x="713"/>
        <item m="1" x="717"/>
        <item m="1" x="855"/>
        <item m="1" x="872"/>
        <item m="1" x="765"/>
        <item m="1" x="861"/>
        <item m="1" x="331"/>
        <item m="1" x="864"/>
        <item m="1" x="334"/>
        <item m="1" x="543"/>
        <item m="1" x="545"/>
        <item m="1" x="622"/>
        <item m="1" x="380"/>
        <item m="1" x="382"/>
        <item m="1" x="386"/>
        <item m="1" x="388"/>
        <item m="1" x="389"/>
        <item m="1" x="383"/>
        <item m="1" x="392"/>
        <item m="1" x="394"/>
        <item m="1" x="377"/>
        <item m="1" x="686"/>
        <item m="1" x="603"/>
        <item m="1" x="903"/>
        <item m="1" x="607"/>
        <item m="1" x="908"/>
        <item m="1" x="911"/>
        <item m="1" x="522"/>
        <item m="1" x="593"/>
        <item m="1" x="615"/>
        <item m="1" x="913"/>
        <item m="1" x="840"/>
        <item m="1" x="422"/>
        <item m="1" x="423"/>
        <item m="1" x="841"/>
        <item m="1" x="750"/>
        <item m="1" x="757"/>
        <item m="1" x="374"/>
        <item m="1" x="874"/>
        <item m="1" x="576"/>
        <item m="1" x="453"/>
        <item m="1" x="358"/>
        <item m="1" x="439"/>
        <item m="1" x="639"/>
        <item m="1" x="492"/>
        <item m="1" x="759"/>
        <item m="1" x="760"/>
        <item m="1" x="435"/>
        <item m="1" x="661"/>
        <item m="1" x="515"/>
        <item m="1" x="916"/>
        <item m="1" x="580"/>
        <item m="1" x="582"/>
        <item m="1" x="585"/>
        <item m="1" x="356"/>
        <item m="1" x="776"/>
        <item m="1" x="591"/>
        <item m="1" x="672"/>
        <item m="1" x="415"/>
        <item m="1" x="512"/>
        <item m="1" x="418"/>
        <item m="1" x="421"/>
        <item m="1" x="437"/>
        <item m="1" x="426"/>
        <item m="1" x="882"/>
        <item m="1" x="942"/>
        <item m="1" x="943"/>
        <item m="1" x="581"/>
        <item m="1" x="673"/>
        <item m="1" x="595"/>
        <item m="1" x="333"/>
        <item m="1" x="467"/>
        <item m="1" x="601"/>
        <item m="1" x="783"/>
        <item m="1" x="602"/>
        <item m="1" x="605"/>
        <item m="1" x="514"/>
        <item m="1" x="896"/>
        <item m="1" x="606"/>
        <item m="1" x="658"/>
        <item m="1" x="741"/>
        <item m="1" x="395"/>
        <item m="1" x="325"/>
        <item m="1" x="412"/>
        <item m="1" x="694"/>
        <item m="1" x="375"/>
        <item m="1" x="704"/>
        <item m="1" x="393"/>
        <item m="1" x="728"/>
        <item m="1" x="419"/>
        <item m="1" x="745"/>
        <item m="1" x="440"/>
        <item m="1" x="638"/>
        <item m="1" x="779"/>
        <item m="1" x="935"/>
        <item m="1" x="463"/>
        <item m="1" x="464"/>
        <item m="1" x="851"/>
        <item m="1" x="368"/>
        <item m="1" x="767"/>
        <item m="1" x="691"/>
        <item m="1" x="764"/>
        <item m="1" x="384"/>
        <item m="1" x="469"/>
        <item m="1" x="398"/>
        <item m="1" x="871"/>
        <item m="1" x="379"/>
        <item m="1" x="462"/>
        <item m="1" x="699"/>
        <item m="1" x="624"/>
        <item m="1" x="635"/>
        <item m="1" x="532"/>
        <item m="1" x="966"/>
        <item m="1" x="890"/>
        <item m="1" x="409"/>
        <item m="1" x="884"/>
        <item m="1" x="720"/>
        <item m="1" x="778"/>
        <item m="1" x="944"/>
        <item m="1" x="546"/>
        <item m="1" x="937"/>
        <item m="1" x="475"/>
        <item m="1" x="790"/>
        <item m="1" x="909"/>
        <item m="1" x="951"/>
        <item m="1" x="785"/>
        <item m="1" x="954"/>
        <item m="1" x="468"/>
        <item m="1" x="628"/>
        <item m="1" x="472"/>
        <item m="1" x="378"/>
        <item m="1" x="777"/>
        <item m="1" x="642"/>
        <item m="1" x="788"/>
        <item m="1" x="955"/>
        <item m="1" x="793"/>
        <item m="1" x="637"/>
        <item m="1" x="486"/>
        <item m="1" x="965"/>
        <item m="1" x="565"/>
        <item m="1" x="645"/>
        <item m="1" x="868"/>
        <item m="1" x="341"/>
        <item m="1" x="480"/>
        <item m="1" x="328"/>
        <item m="1" x="609"/>
        <item m="1" x="640"/>
        <item m="1" x="906"/>
        <item m="1" x="636"/>
        <item m="1" x="784"/>
        <item m="1" x="952"/>
        <item m="1" x="473"/>
        <item m="1" x="964"/>
        <item m="1" x="644"/>
        <item m="1" x="446"/>
        <item m="1" x="610"/>
        <item m="1" x="753"/>
        <item m="1" x="786"/>
        <item m="1" x="327"/>
        <item m="1" x="808"/>
        <item m="1" x="950"/>
        <item m="1" x="474"/>
        <item m="1" x="963"/>
        <item m="1" x="830"/>
        <item m="1" x="339"/>
        <item m="1" x="484"/>
        <item m="1" x="799"/>
        <item m="1" x="818"/>
        <item m="1" x="646"/>
        <item m="1" x="795"/>
        <item m="1" x="754"/>
        <item m="1" x="807"/>
        <item m="1" x="351"/>
        <item m="1" x="547"/>
        <item m="1" x="968"/>
        <item m="1" x="481"/>
        <item m="1" x="456"/>
        <item m="1" x="802"/>
        <item m="1" x="659"/>
        <item m="1" x="502"/>
        <item m="1" x="362"/>
        <item m="1" x="912"/>
        <item m="1" x="345"/>
        <item m="1" x="577"/>
        <item m="1" x="917"/>
        <item m="1" x="901"/>
        <item m="1" x="905"/>
        <item m="1" x="918"/>
        <item m="1" x="910"/>
        <item m="1" x="590"/>
        <item m="1" x="350"/>
        <item m="1" x="596"/>
        <item m="1" x="436"/>
        <item m="1" x="676"/>
        <item m="1" x="403"/>
        <item m="1" x="505"/>
        <item m="1" x="438"/>
        <item m="1" x="408"/>
        <item m="1" x="740"/>
        <item m="1" x="431"/>
        <item m="1" x="742"/>
        <item m="1" x="433"/>
        <item m="1" x="960"/>
        <item m="1" x="662"/>
        <item m="1" x="768"/>
        <item m="1" x="599"/>
        <item m="1" x="679"/>
        <item m="1" x="627"/>
        <item m="1" x="584"/>
        <item m="1" x="629"/>
        <item m="1" x="587"/>
        <item m="1" x="588"/>
        <item m="1" x="343"/>
        <item m="1" x="727"/>
        <item m="1" x="772"/>
        <item m="1" x="731"/>
        <item m="1" x="670"/>
        <item m="1" x="736"/>
        <item m="1" x="738"/>
        <item m="1" x="739"/>
        <item m="1" x="748"/>
        <item m="1" x="829"/>
        <item m="1" x="876"/>
        <item m="1" x="344"/>
        <item m="1" x="877"/>
        <item m="1" x="933"/>
        <item m="1" x="559"/>
        <item m="1" x="527"/>
        <item m="1" x="347"/>
        <item m="1" x="349"/>
        <item m="1" x="769"/>
        <item m="1" x="888"/>
        <item m="1" x="928"/>
        <item m="1" x="705"/>
        <item m="1" x="688"/>
        <item m="1" x="397"/>
        <item m="1" x="457"/>
        <item m="1" x="712"/>
        <item m="1" x="796"/>
        <item m="1" x="404"/>
        <item m="1" x="667"/>
        <item m="1" x="500"/>
        <item m="1" x="671"/>
        <item m="1" x="648"/>
        <item m="1" x="650"/>
        <item m="1" x="540"/>
        <item m="1" x="653"/>
        <item m="1" x="542"/>
        <item m="1" x="555"/>
        <item m="1" x="558"/>
        <item m="1" x="562"/>
        <item m="1" x="870"/>
        <item m="1" x="827"/>
        <item m="1" x="762"/>
        <item m="1" x="763"/>
        <item m="1" x="657"/>
        <item m="1" x="613"/>
        <item m="1" x="614"/>
        <item m="1" x="357"/>
        <item m="1" x="710"/>
        <item m="1" x="815"/>
        <item m="1" x="716"/>
        <item m="1" x="825"/>
        <item m="1" x="856"/>
        <item m="1" x="967"/>
        <item m="1" x="859"/>
        <item m="1" x="926"/>
        <item m="1" x="539"/>
        <item m="1" x="875"/>
        <item m="1" x="866"/>
        <item m="1" x="496"/>
        <item m="1" x="449"/>
        <item m="1" x="881"/>
        <item m="1" x="373"/>
        <item m="1" x="445"/>
        <item m="1" x="447"/>
        <item m="1" x="695"/>
        <item m="1" x="803"/>
        <item m="1" x="656"/>
        <item m="1" x="450"/>
        <item m="1" x="326"/>
        <item m="1" x="497"/>
        <item m="1" x="399"/>
        <item m="1" x="898"/>
        <item m="1" x="687"/>
        <item m="1" x="904"/>
        <item m="1" x="520"/>
        <item m="1" x="608"/>
        <item m="1" x="682"/>
        <item m="1" x="852"/>
        <item m="1" x="471"/>
        <item m="1" x="616"/>
        <item m="1" x="689"/>
        <item m="1" x="755"/>
        <item m="1" x="756"/>
        <item m="1" x="831"/>
        <item m="1" x="631"/>
        <item m="1" x="428"/>
        <item m="1" x="430"/>
        <item m="1" x="432"/>
        <item m="1" x="837"/>
        <item m="1" x="842"/>
        <item m="1" x="370"/>
        <item m="1" x="938"/>
        <item m="1" x="915"/>
        <item m="1" x="352"/>
        <item m="1" x="354"/>
        <item m="1" x="775"/>
        <item m="1" x="346"/>
        <item m="1" x="919"/>
        <item m="1" x="921"/>
        <item m="1" x="592"/>
        <item m="1" x="594"/>
        <item m="1" x="729"/>
        <item m="1" x="730"/>
        <item m="1" x="402"/>
        <item m="1" x="466"/>
        <item m="1" x="737"/>
        <item m="1" x="681"/>
        <item m="1" x="427"/>
        <item m="1" x="429"/>
        <item m="1" x="519"/>
        <item m="1" x="556"/>
        <item m="1" x="625"/>
        <item m="1" x="878"/>
        <item m="1" x="597"/>
        <item m="1" x="598"/>
        <item m="1" x="846"/>
        <item m="1" x="833"/>
        <item m="1" x="583"/>
        <item m="1" x="684"/>
        <item m="1" x="668"/>
        <item m="1" x="630"/>
        <item m="1" x="360"/>
        <item m="1" x="725"/>
        <item m="1" x="489"/>
        <item m="1" x="821"/>
        <item m="1" x="733"/>
        <item m="1" x="744"/>
        <item m="1" x="361"/>
        <item m="1" x="835"/>
        <item m="1" x="774"/>
        <item m="1" x="828"/>
        <item m="1" x="340"/>
        <item m="1" x="551"/>
        <item m="1" x="554"/>
        <item m="1" x="526"/>
        <item m="1" x="506"/>
        <item m="1" x="561"/>
        <item m="1" x="563"/>
        <item m="1" x="348"/>
        <item m="1" x="899"/>
        <item m="1" x="902"/>
        <item m="1" x="454"/>
        <item m="1" x="455"/>
        <item m="1" x="663"/>
        <item m="1" x="504"/>
        <item m="1" x="690"/>
        <item m="1" x="400"/>
        <item m="1" x="931"/>
        <item m="1" x="813"/>
        <item m="1" x="406"/>
        <item m="1" x="669"/>
        <item m="1" x="566"/>
        <item m="1" x="494"/>
        <item m="1" x="819"/>
        <item m="1" x="621"/>
        <item m="1" x="569"/>
        <item m="1" x="664"/>
        <item m="1" x="843"/>
        <item m="1" x="560"/>
        <item m="1" x="573"/>
        <item m="1" x="826"/>
        <item m="1" x="654"/>
        <item m="1" x="702"/>
        <item m="1" x="329"/>
        <item m="1" x="703"/>
        <item m="1" x="332"/>
        <item m="1" x="708"/>
        <item m="1" x="709"/>
        <item m="1" x="700"/>
        <item m="1" x="714"/>
        <item m="1" x="732"/>
        <item m="1" x="537"/>
        <item m="1" x="523"/>
        <item m="1" x="353"/>
        <item m="1" x="946"/>
        <item m="1" x="923"/>
        <item m="1" x="925"/>
        <item m="1" x="655"/>
        <item m="1" x="930"/>
        <item m="1" x="948"/>
        <item m="1" x="612"/>
        <item m="1" x="425"/>
        <item m="1" x="747"/>
        <item m="1" x="524"/>
        <item m="1" x="751"/>
        <item m="1" x="451"/>
        <item m="1" x="444"/>
        <item m="1" x="517"/>
        <item m="1" x="525"/>
        <item m="1" x="452"/>
        <item m="1" x="521"/>
        <item m="1" x="611"/>
        <item m="1" x="9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axis="axisRow" compact="0" outline="0" subtotalTop="0" showAll="0" includeNewItemsInFilter="1" defaultSubtotal="0">
      <items count="5">
        <item x="2"/>
        <item x="1"/>
        <item x="4"/>
        <item x="3"/>
        <item x="0"/>
      </items>
    </pivotField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outline="0" subtotalTop="0" showAll="0" includeNewItemsInFilter="1" defaultSubtotal="0">
      <items count="12">
        <item x="0"/>
        <item x="3"/>
        <item x="9"/>
        <item x="10"/>
        <item x="8"/>
        <item x="6"/>
        <item x="7"/>
        <item x="1"/>
        <item x="5"/>
        <item x="4"/>
        <item x="2"/>
        <item x="11"/>
      </items>
    </pivotField>
    <pivotField axis="axisRow" compact="0" outline="0" subtotalTop="0" showAll="0" includeNewItemsInFilter="1" defaultSubtotal="0">
      <items count="118">
        <item x="103"/>
        <item x="107"/>
        <item x="24"/>
        <item x="79"/>
        <item x="113"/>
        <item x="71"/>
        <item x="5"/>
        <item x="106"/>
        <item x="89"/>
        <item x="115"/>
        <item x="72"/>
        <item x="4"/>
        <item x="114"/>
        <item x="49"/>
        <item x="105"/>
        <item x="57"/>
        <item x="8"/>
        <item x="0"/>
        <item x="68"/>
        <item x="109"/>
        <item x="52"/>
        <item x="82"/>
        <item x="86"/>
        <item x="50"/>
        <item x="83"/>
        <item x="6"/>
        <item x="36"/>
        <item x="97"/>
        <item x="108"/>
        <item x="98"/>
        <item x="63"/>
        <item x="100"/>
        <item x="99"/>
        <item x="16"/>
        <item x="88"/>
        <item x="58"/>
        <item x="55"/>
        <item x="25"/>
        <item x="96"/>
        <item x="85"/>
        <item x="37"/>
        <item x="28"/>
        <item x="95"/>
        <item x="80"/>
        <item x="93"/>
        <item x="66"/>
        <item x="87"/>
        <item x="45"/>
        <item x="77"/>
        <item x="90"/>
        <item x="31"/>
        <item x="111"/>
        <item x="91"/>
        <item x="11"/>
        <item x="23"/>
        <item x="116"/>
        <item x="40"/>
        <item x="13"/>
        <item x="94"/>
        <item x="43"/>
        <item x="73"/>
        <item x="39"/>
        <item x="104"/>
        <item x="78"/>
        <item x="53"/>
        <item x="42"/>
        <item x="34"/>
        <item x="51"/>
        <item x="27"/>
        <item x="81"/>
        <item x="75"/>
        <item x="84"/>
        <item x="35"/>
        <item x="70"/>
        <item x="62"/>
        <item x="2"/>
        <item x="67"/>
        <item x="26"/>
        <item x="74"/>
        <item x="18"/>
        <item x="14"/>
        <item x="65"/>
        <item x="92"/>
        <item x="101"/>
        <item x="61"/>
        <item x="76"/>
        <item x="3"/>
        <item x="19"/>
        <item x="110"/>
        <item x="41"/>
        <item x="44"/>
        <item x="32"/>
        <item x="17"/>
        <item x="15"/>
        <item x="12"/>
        <item x="38"/>
        <item x="47"/>
        <item x="7"/>
        <item x="22"/>
        <item x="29"/>
        <item x="56"/>
        <item x="112"/>
        <item x="33"/>
        <item x="64"/>
        <item x="69"/>
        <item x="54"/>
        <item x="102"/>
        <item x="59"/>
        <item x="21"/>
        <item x="48"/>
        <item x="46"/>
        <item x="10"/>
        <item x="30"/>
        <item x="60"/>
        <item x="20"/>
        <item x="9"/>
        <item x="1"/>
        <item x="117"/>
      </items>
    </pivotField>
    <pivotField axis="axisRow" compact="0" outline="0" subtotalTop="0" showAll="0" includeNewItemsInFilter="1" defaultSubtotal="0">
      <items count="269">
        <item x="225"/>
        <item x="247"/>
        <item x="27"/>
        <item x="185"/>
        <item x="262"/>
        <item x="230"/>
        <item x="5"/>
        <item x="240"/>
        <item x="194"/>
        <item x="264"/>
        <item x="253"/>
        <item x="4"/>
        <item x="263"/>
        <item x="255"/>
        <item x="231"/>
        <item x="8"/>
        <item x="0"/>
        <item x="261"/>
        <item x="256"/>
        <item x="64"/>
        <item x="234"/>
        <item x="155"/>
        <item x="251"/>
        <item x="6"/>
        <item x="228"/>
        <item x="239"/>
        <item x="250"/>
        <item x="252"/>
        <item x="248"/>
        <item x="215"/>
        <item x="19"/>
        <item x="163"/>
        <item x="76"/>
        <item x="246"/>
        <item x="28"/>
        <item x="232"/>
        <item x="245"/>
        <item x="238"/>
        <item x="31"/>
        <item x="208"/>
        <item x="237"/>
        <item x="249"/>
        <item x="241"/>
        <item x="158"/>
        <item x="236"/>
        <item x="184"/>
        <item x="165"/>
        <item x="257"/>
        <item x="259"/>
        <item x="180"/>
        <item x="235"/>
        <item x="146"/>
        <item x="266"/>
        <item x="196"/>
        <item x="150"/>
        <item x="201"/>
        <item x="132"/>
        <item x="126"/>
        <item x="227"/>
        <item x="125"/>
        <item x="254"/>
        <item x="214"/>
        <item x="216"/>
        <item x="63"/>
        <item x="30"/>
        <item x="110"/>
        <item x="145"/>
        <item x="104"/>
        <item x="141"/>
        <item x="138"/>
        <item x="96"/>
        <item x="29"/>
        <item x="70"/>
        <item x="93"/>
        <item x="89"/>
        <item x="181"/>
        <item x="220"/>
        <item x="82"/>
        <item x="114"/>
        <item x="102"/>
        <item x="213"/>
        <item x="258"/>
        <item x="97"/>
        <item x="243"/>
        <item x="69"/>
        <item x="179"/>
        <item x="77"/>
        <item x="224"/>
        <item x="67"/>
        <item x="59"/>
        <item x="32"/>
        <item x="73"/>
        <item x="260"/>
        <item x="36"/>
        <item x="88"/>
        <item x="101"/>
        <item x="66"/>
        <item x="222"/>
        <item x="60"/>
        <item x="58"/>
        <item x="33"/>
        <item x="81"/>
        <item x="23"/>
        <item x="10"/>
        <item x="1"/>
        <item x="218"/>
        <item x="244"/>
        <item x="242"/>
        <item x="212"/>
        <item x="198"/>
        <item x="209"/>
        <item x="229"/>
        <item x="9"/>
        <item x="182"/>
        <item x="170"/>
        <item x="217"/>
        <item x="200"/>
        <item x="190"/>
        <item x="205"/>
        <item x="162"/>
        <item x="223"/>
        <item x="189"/>
        <item x="221"/>
        <item x="186"/>
        <item x="157"/>
        <item x="195"/>
        <item x="192"/>
        <item x="191"/>
        <item x="178"/>
        <item x="168"/>
        <item x="188"/>
        <item x="210"/>
        <item x="193"/>
        <item x="219"/>
        <item x="176"/>
        <item x="202"/>
        <item x="161"/>
        <item x="149"/>
        <item x="169"/>
        <item x="173"/>
        <item x="144"/>
        <item x="199"/>
        <item x="174"/>
        <item x="175"/>
        <item x="153"/>
        <item x="160"/>
        <item x="171"/>
        <item x="167"/>
        <item x="203"/>
        <item x="211"/>
        <item x="206"/>
        <item x="136"/>
        <item x="133"/>
        <item x="183"/>
        <item x="164"/>
        <item x="131"/>
        <item x="152"/>
        <item x="226"/>
        <item x="197"/>
        <item x="94"/>
        <item x="137"/>
        <item x="151"/>
        <item x="187"/>
        <item x="156"/>
        <item x="121"/>
        <item x="204"/>
        <item x="177"/>
        <item x="142"/>
        <item x="148"/>
        <item x="139"/>
        <item x="90"/>
        <item x="134"/>
        <item x="130"/>
        <item x="147"/>
        <item x="79"/>
        <item x="140"/>
        <item x="143"/>
        <item x="207"/>
        <item x="123"/>
        <item x="154"/>
        <item x="129"/>
        <item x="122"/>
        <item x="112"/>
        <item x="117"/>
        <item x="119"/>
        <item x="172"/>
        <item x="166"/>
        <item x="120"/>
        <item x="159"/>
        <item x="92"/>
        <item x="127"/>
        <item x="115"/>
        <item x="100"/>
        <item x="128"/>
        <item x="116"/>
        <item x="2"/>
        <item x="124"/>
        <item x="111"/>
        <item x="135"/>
        <item x="87"/>
        <item x="109"/>
        <item x="84"/>
        <item x="107"/>
        <item x="91"/>
        <item x="108"/>
        <item x="86"/>
        <item x="56"/>
        <item x="83"/>
        <item x="57"/>
        <item x="43"/>
        <item x="78"/>
        <item x="95"/>
        <item x="118"/>
        <item x="13"/>
        <item x="113"/>
        <item x="103"/>
        <item x="65"/>
        <item x="51"/>
        <item x="38"/>
        <item x="85"/>
        <item x="72"/>
        <item x="105"/>
        <item x="106"/>
        <item x="80"/>
        <item x="61"/>
        <item x="75"/>
        <item x="68"/>
        <item x="53"/>
        <item x="20"/>
        <item x="49"/>
        <item x="62"/>
        <item x="40"/>
        <item x="265"/>
        <item x="71"/>
        <item x="44"/>
        <item x="41"/>
        <item x="99"/>
        <item x="55"/>
        <item x="46"/>
        <item x="34"/>
        <item x="37"/>
        <item x="26"/>
        <item x="48"/>
        <item x="16"/>
        <item x="52"/>
        <item x="45"/>
        <item x="74"/>
        <item x="98"/>
        <item x="42"/>
        <item x="54"/>
        <item x="39"/>
        <item x="47"/>
        <item x="21"/>
        <item x="17"/>
        <item x="3"/>
        <item x="22"/>
        <item x="50"/>
        <item x="35"/>
        <item x="18"/>
        <item x="15"/>
        <item x="7"/>
        <item x="25"/>
        <item x="24"/>
        <item x="11"/>
        <item x="14"/>
        <item x="12"/>
        <item x="267"/>
        <item x="268"/>
        <item x="233"/>
      </items>
    </pivotField>
    <pivotField axis="axisRow" compact="0" outline="0" subtotalTop="0" showAll="0" includeNewItemsInFilter="1" defaultSubtotal="0">
      <items count="17">
        <item x="3"/>
        <item x="15"/>
        <item x="10"/>
        <item x="5"/>
        <item x="9"/>
        <item x="12"/>
        <item x="13"/>
        <item x="14"/>
        <item x="0"/>
        <item x="11"/>
        <item x="2"/>
        <item x="7"/>
        <item x="4"/>
        <item x="6"/>
        <item x="8"/>
        <item x="1"/>
        <item x="16"/>
      </items>
    </pivotField>
    <pivotField dataField="1"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7">
    <field x="2"/>
    <field x="27"/>
    <field x="6"/>
    <field x="35"/>
    <field x="36"/>
    <field x="37"/>
    <field x="38"/>
  </rowFields>
  <rowItems count="62">
    <i>
      <x v="12"/>
      <x/>
      <x v="1"/>
      <x v="10"/>
      <x v="111"/>
      <x v="263"/>
      <x v="12"/>
    </i>
    <i>
      <x v="399"/>
      <x/>
      <x v="2"/>
      <x v="10"/>
      <x v="77"/>
      <x v="251"/>
      <x v="9"/>
    </i>
    <i>
      <x v="444"/>
      <x/>
      <x v="1"/>
      <x v="10"/>
      <x v="59"/>
      <x v="244"/>
      <x v="8"/>
    </i>
    <i>
      <x v="568"/>
      <x/>
      <x v="1"/>
      <x v="10"/>
      <x v="26"/>
      <x v="231"/>
      <x v="8"/>
    </i>
    <i>
      <x v="6"/>
      <x/>
      <x v="1"/>
      <x v="6"/>
      <x v="105"/>
      <x v="187"/>
      <x v="15"/>
    </i>
    <i>
      <x v="20"/>
      <x/>
      <x v="1"/>
      <x v="5"/>
      <x v="87"/>
      <x v="171"/>
      <x v="12"/>
    </i>
    <i>
      <x v="55"/>
      <x/>
      <x v="1"/>
      <x v="7"/>
      <x v="21"/>
      <x v="185"/>
      <x v="2"/>
    </i>
    <i>
      <x v="51"/>
      <x/>
      <x/>
      <x v="4"/>
      <x v="89"/>
      <x v="147"/>
      <x v="10"/>
    </i>
    <i>
      <x v="36"/>
      <x v="3"/>
      <x v="2"/>
      <x v="4"/>
      <x v="86"/>
      <x v="144"/>
      <x v="10"/>
    </i>
    <i>
      <x v="65"/>
      <x/>
      <x v="2"/>
      <x v="5"/>
      <x v="34"/>
      <x v="153"/>
      <x v="4"/>
    </i>
    <i>
      <x v="87"/>
      <x/>
      <x v="1"/>
      <x v="5"/>
      <x v="21"/>
      <x v="148"/>
      <x v="4"/>
    </i>
    <i>
      <x v="40"/>
      <x v="3"/>
      <x v="1"/>
      <x v="2"/>
      <x v="116"/>
      <x v="124"/>
      <x v="15"/>
    </i>
    <i>
      <x v="73"/>
      <x/>
      <x v="1"/>
      <x v="3"/>
      <x v="75"/>
      <x v="127"/>
      <x v="10"/>
    </i>
    <i>
      <x v="74"/>
      <x v="1"/>
      <x v="1"/>
      <x v="3"/>
      <x v="70"/>
      <x v="126"/>
      <x v="10"/>
    </i>
    <i>
      <x v="41"/>
      <x/>
      <x v="1"/>
      <x v="1"/>
      <x v="116"/>
      <x v="112"/>
      <x v="15"/>
    </i>
    <i>
      <x v="104"/>
      <x/>
      <x v="2"/>
      <x v="2"/>
      <x v="66"/>
      <x v="115"/>
      <x v="8"/>
    </i>
    <i>
      <x v="84"/>
      <x/>
      <x/>
      <x v="2"/>
      <x v="33"/>
      <x v="109"/>
      <x v="10"/>
    </i>
    <i>
      <x v="90"/>
      <x v="1"/>
      <x v="1"/>
      <x/>
      <x v="116"/>
      <x v="104"/>
      <x v="15"/>
    </i>
    <i>
      <x v="388"/>
      <x/>
      <x v="2"/>
      <x/>
      <x v="116"/>
      <x v="104"/>
      <x v="15"/>
    </i>
    <i>
      <x v="344"/>
      <x v="3"/>
      <x/>
      <x/>
      <x v="115"/>
      <x v="103"/>
      <x v="15"/>
    </i>
    <i>
      <x v="117"/>
      <x/>
      <x v="2"/>
      <x v="3"/>
      <x v="26"/>
      <x v="120"/>
      <x v="2"/>
    </i>
    <i>
      <x v="119"/>
      <x v="1"/>
      <x/>
      <x v="2"/>
      <x v="38"/>
      <x v="110"/>
      <x v="8"/>
    </i>
    <i>
      <x v="542"/>
      <x/>
      <x/>
      <x/>
      <x v="105"/>
      <x v="96"/>
      <x v="15"/>
    </i>
    <i>
      <x v="96"/>
      <x/>
      <x v="1"/>
      <x v="2"/>
      <x v="54"/>
      <x v="112"/>
      <x v="4"/>
    </i>
    <i>
      <x v="544"/>
      <x/>
      <x/>
      <x/>
      <x v="91"/>
      <x v="84"/>
      <x v="15"/>
    </i>
    <i>
      <x v="586"/>
      <x/>
      <x v="1"/>
      <x/>
      <x v="112"/>
      <x v="100"/>
      <x v="11"/>
    </i>
    <i>
      <x v="218"/>
      <x v="1"/>
      <x v="1"/>
      <x/>
      <x v="80"/>
      <x v="73"/>
      <x v="11"/>
    </i>
    <i>
      <x v="256"/>
      <x/>
      <x v="1"/>
      <x/>
      <x v="77"/>
      <x v="71"/>
      <x v="11"/>
    </i>
    <i>
      <x v="22"/>
      <x/>
      <x v="1"/>
      <x/>
      <x v="75"/>
      <x v="69"/>
      <x v="11"/>
    </i>
    <i>
      <x v="574"/>
      <x/>
      <x v="1"/>
      <x/>
      <x v="70"/>
      <x v="65"/>
      <x v="11"/>
    </i>
    <i>
      <x v="577"/>
      <x v="1"/>
      <x v="1"/>
      <x/>
      <x v="85"/>
      <x v="78"/>
      <x v="9"/>
    </i>
    <i>
      <x v="130"/>
      <x v="1"/>
      <x v="2"/>
      <x/>
      <x v="79"/>
      <x v="72"/>
      <x v="10"/>
    </i>
    <i>
      <x v="152"/>
      <x v="1"/>
      <x v="1"/>
      <x/>
      <x v="68"/>
      <x v="64"/>
      <x v="10"/>
    </i>
    <i>
      <x v="30"/>
      <x/>
      <x v="2"/>
      <x/>
      <x v="54"/>
      <x v="51"/>
      <x v="11"/>
    </i>
    <i>
      <x v="161"/>
      <x v="1"/>
      <x/>
      <x/>
      <x v="62"/>
      <x v="58"/>
      <x v="10"/>
    </i>
    <i>
      <x v="64"/>
      <x v="1"/>
      <x v="1"/>
      <x/>
      <x v="89"/>
      <x v="82"/>
      <x v="8"/>
    </i>
    <i>
      <x v="59"/>
      <x v="1"/>
      <x/>
      <x/>
      <x v="89"/>
      <x v="82"/>
      <x v="8"/>
    </i>
    <i>
      <x v="75"/>
      <x/>
      <x v="1"/>
      <x/>
      <x v="48"/>
      <x v="45"/>
      <x v="11"/>
    </i>
    <i>
      <x v="92"/>
      <x v="1"/>
      <x v="1"/>
      <x/>
      <x v="42"/>
      <x v="39"/>
      <x v="11"/>
    </i>
    <i>
      <x v="133"/>
      <x/>
      <x/>
      <x/>
      <x v="73"/>
      <x v="67"/>
      <x v="8"/>
    </i>
    <i>
      <x v="548"/>
      <x/>
      <x v="1"/>
      <x/>
      <x v="35"/>
      <x v="32"/>
      <x v="11"/>
    </i>
    <i>
      <x v="169"/>
      <x v="1"/>
      <x v="1"/>
      <x/>
      <x v="66"/>
      <x v="62"/>
      <x v="8"/>
    </i>
    <i>
      <x v="115"/>
      <x v="1"/>
      <x v="2"/>
      <x/>
      <x v="63"/>
      <x v="59"/>
      <x v="8"/>
    </i>
    <i>
      <x v="85"/>
      <x v="1"/>
      <x v="1"/>
      <x/>
      <x v="58"/>
      <x v="55"/>
      <x v="8"/>
    </i>
    <i>
      <x v="194"/>
      <x v="1"/>
      <x/>
      <x/>
      <x v="44"/>
      <x v="41"/>
      <x v="8"/>
    </i>
    <i>
      <x v="163"/>
      <x v="1"/>
      <x v="1"/>
      <x/>
      <x v="42"/>
      <x v="39"/>
      <x v="8"/>
    </i>
    <i>
      <x v="8"/>
      <x/>
      <x v="1"/>
      <x/>
      <x v="41"/>
      <x v="38"/>
      <x v="8"/>
    </i>
    <i>
      <x v="228"/>
      <x/>
      <x/>
      <x/>
      <x v="38"/>
      <x v="35"/>
      <x v="8"/>
    </i>
    <i>
      <x v="174"/>
      <x/>
      <x/>
      <x/>
      <x v="36"/>
      <x v="33"/>
      <x v="8"/>
    </i>
    <i>
      <x v="168"/>
      <x/>
      <x/>
      <x/>
      <x v="36"/>
      <x v="33"/>
      <x v="8"/>
    </i>
    <i>
      <x v="139"/>
      <x/>
      <x v="1"/>
      <x/>
      <x v="54"/>
      <x v="51"/>
      <x v="6"/>
    </i>
    <i>
      <x v="195"/>
      <x/>
      <x v="1"/>
      <x/>
      <x v="17"/>
      <x v="16"/>
      <x v="8"/>
    </i>
    <i>
      <x v="217"/>
      <x v="1"/>
      <x/>
      <x/>
      <x v="17"/>
      <x v="16"/>
      <x v="8"/>
    </i>
    <i>
      <x v="208"/>
      <x/>
      <x v="1"/>
      <x/>
      <x v="43"/>
      <x v="40"/>
      <x v="4"/>
    </i>
    <i>
      <x v="215"/>
      <x v="1"/>
      <x v="1"/>
      <x/>
      <x v="4"/>
      <x v="4"/>
      <x v="8"/>
    </i>
    <i>
      <x v="182"/>
      <x/>
      <x/>
      <x/>
      <x v="23"/>
      <x v="22"/>
      <x v="4"/>
    </i>
    <i>
      <x v="220"/>
      <x/>
      <x v="4"/>
      <x/>
      <x v="12"/>
      <x v="12"/>
      <x v="4"/>
    </i>
    <i>
      <x v="207"/>
      <x v="1"/>
      <x/>
      <x/>
      <x v="30"/>
      <x v="28"/>
      <x v="2"/>
    </i>
    <i>
      <x v="198"/>
      <x/>
      <x v="1"/>
      <x/>
      <x v="10"/>
      <x v="10"/>
      <x v="3"/>
    </i>
    <i>
      <x v="229"/>
      <x v="1"/>
      <x v="1"/>
      <x/>
      <x v="23"/>
      <x v="22"/>
      <x/>
    </i>
    <i>
      <x v="111"/>
      <x v="3"/>
      <x v="2"/>
      <x/>
      <x v="11"/>
      <x v="11"/>
      <x/>
    </i>
    <i>
      <x v="224"/>
      <x v="1"/>
      <x/>
      <x/>
      <x v="9"/>
      <x v="9"/>
      <x/>
    </i>
  </rowItems>
  <colItems count="1">
    <i/>
  </colItems>
  <pageFields count="3">
    <pageField fld="3" hier="0"/>
    <pageField fld="4" hier="0"/>
    <pageField fld="5" hier="0"/>
  </pageFields>
  <dataFields count="1">
    <dataField name="Сумма баллов (1+2+3) " fld="39" baseField="0" baseItem="0" numFmtId="164"/>
  </dataFields>
  <formats count="47">
    <format dxfId="1183">
      <pivotArea outline="0" fieldPosition="0"/>
    </format>
    <format dxfId="1182">
      <pivotArea field="27" type="button" dataOnly="0" labelOnly="1" outline="0" axis="axisRow" fieldPosition="1"/>
    </format>
    <format dxfId="1181">
      <pivotArea field="7" type="button" dataOnly="0" labelOnly="1" outline="0"/>
    </format>
    <format dxfId="1180">
      <pivotArea field="7" type="button" dataOnly="0" labelOnly="1" outline="0"/>
    </format>
    <format dxfId="1179">
      <pivotArea field="7" type="button" dataOnly="0" labelOnly="1" outline="0"/>
    </format>
    <format dxfId="1178">
      <pivotArea outline="0" collapsedLevelsAreSubtotals="1" fieldPosition="0"/>
    </format>
    <format dxfId="1177">
      <pivotArea dataOnly="0" labelOnly="1" outline="0" fieldPosition="0">
        <references count="1">
          <reference field="3" count="0"/>
        </references>
      </pivotArea>
    </format>
    <format dxfId="1176">
      <pivotArea dataOnly="0" labelOnly="1" outline="0" fieldPosition="0">
        <references count="1">
          <reference field="4" count="0"/>
        </references>
      </pivotArea>
    </format>
    <format dxfId="1175">
      <pivotArea dataOnly="0" labelOnly="1" outline="0" fieldPosition="0">
        <references count="1">
          <reference field="5" count="0"/>
        </references>
      </pivotArea>
    </format>
    <format dxfId="1174">
      <pivotArea field="27" type="button" dataOnly="0" labelOnly="1" outline="0" axis="axisRow" fieldPosition="1"/>
    </format>
    <format dxfId="1173">
      <pivotArea field="-2" type="button" dataOnly="0" labelOnly="1" outline="0" axis="axisValues" fieldPosition="0"/>
    </format>
    <format dxfId="1172">
      <pivotArea type="topRight" dataOnly="0" labelOnly="1" outline="0" fieldPosition="0"/>
    </format>
    <format dxfId="1171">
      <pivotArea outline="0" collapsedLevelsAreSubtotals="1" fieldPosition="0"/>
    </format>
    <format dxfId="1170">
      <pivotArea dataOnly="0" labelOnly="1" outline="0" fieldPosition="0">
        <references count="1">
          <reference field="3" count="0"/>
        </references>
      </pivotArea>
    </format>
    <format dxfId="1169">
      <pivotArea dataOnly="0" labelOnly="1" outline="0" fieldPosition="0">
        <references count="1">
          <reference field="4" count="0"/>
        </references>
      </pivotArea>
    </format>
    <format dxfId="1168">
      <pivotArea dataOnly="0" labelOnly="1" outline="0" fieldPosition="0">
        <references count="1">
          <reference field="5" count="0"/>
        </references>
      </pivotArea>
    </format>
    <format dxfId="1167">
      <pivotArea field="-2" type="button" dataOnly="0" labelOnly="1" outline="0" axis="axisValues" fieldPosition="0"/>
    </format>
    <format dxfId="1166">
      <pivotArea type="topRight" dataOnly="0" labelOnly="1" outline="0" fieldPosition="0"/>
    </format>
    <format dxfId="1165">
      <pivotArea dataOnly="0" labelOnly="1" outline="0" fieldPosition="0">
        <references count="1">
          <reference field="3" count="0"/>
        </references>
      </pivotArea>
    </format>
    <format dxfId="1164">
      <pivotArea dataOnly="0" labelOnly="1" outline="0" fieldPosition="0">
        <references count="1">
          <reference field="4" count="0"/>
        </references>
      </pivotArea>
    </format>
    <format dxfId="1163">
      <pivotArea dataOnly="0" labelOnly="1" outline="0" fieldPosition="0">
        <references count="1">
          <reference field="5" count="0"/>
        </references>
      </pivotArea>
    </format>
    <format dxfId="1162">
      <pivotArea field="7" type="button" dataOnly="0" labelOnly="1" outline="0"/>
    </format>
    <format dxfId="1161">
      <pivotArea field="27" type="button" dataOnly="0" labelOnly="1" outline="0" axis="axisRow" fieldPosition="1"/>
    </format>
    <format dxfId="1160">
      <pivotArea field="6" type="button" dataOnly="0" labelOnly="1" outline="0" axis="axisRow" fieldPosition="2"/>
    </format>
    <format dxfId="115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158">
      <pivotArea field="27" type="button" dataOnly="0" labelOnly="1" outline="0" axis="axisRow" fieldPosition="1"/>
    </format>
    <format dxfId="1157">
      <pivotArea type="all" dataOnly="0" outline="0" fieldPosition="0"/>
    </format>
    <format dxfId="1156">
      <pivotArea outline="0" collapsedLevelsAreSubtotals="1" fieldPosition="0"/>
    </format>
    <format dxfId="1155">
      <pivotArea dataOnly="0" labelOnly="1" outline="0" axis="axisValues" fieldPosition="0"/>
    </format>
    <format dxfId="1154">
      <pivotArea type="all" dataOnly="0" outline="0" fieldPosition="0"/>
    </format>
    <format dxfId="1153">
      <pivotArea outline="0" collapsedLevelsAreSubtotals="1" fieldPosition="0"/>
    </format>
    <format dxfId="1152">
      <pivotArea dataOnly="0" labelOnly="1" outline="0" axis="axisValues" fieldPosition="0"/>
    </format>
    <format dxfId="1151">
      <pivotArea type="all" dataOnly="0" outline="0" fieldPosition="0"/>
    </format>
    <format dxfId="1150">
      <pivotArea outline="0" collapsedLevelsAreSubtotals="1" fieldPosition="0"/>
    </format>
    <format dxfId="1149">
      <pivotArea dataOnly="0" labelOnly="1" outline="0" axis="axisValues" fieldPosition="0"/>
    </format>
    <format dxfId="1148">
      <pivotArea type="all" dataOnly="0" outline="0" fieldPosition="0"/>
    </format>
    <format dxfId="1147">
      <pivotArea outline="0" collapsedLevelsAreSubtotals="1" fieldPosition="0"/>
    </format>
    <format dxfId="1146">
      <pivotArea dataOnly="0" labelOnly="1" outline="0" axis="axisValues" fieldPosition="0"/>
    </format>
    <format dxfId="1145">
      <pivotArea type="all" dataOnly="0" outline="0" fieldPosition="0"/>
    </format>
    <format dxfId="1144">
      <pivotArea outline="0" collapsedLevelsAreSubtotals="1" fieldPosition="0"/>
    </format>
    <format dxfId="1143">
      <pivotArea dataOnly="0" labelOnly="1" outline="0" axis="axisValues" fieldPosition="0"/>
    </format>
    <format dxfId="1142">
      <pivotArea type="all" dataOnly="0" outline="0" fieldPosition="0"/>
    </format>
    <format dxfId="1141">
      <pivotArea outline="0" collapsedLevelsAreSubtotals="1" fieldPosition="0"/>
    </format>
    <format dxfId="1140">
      <pivotArea dataOnly="0" labelOnly="1" outline="0" axis="axisValues" fieldPosition="0"/>
    </format>
    <format dxfId="1139">
      <pivotArea outline="0" collapsedLevelsAreSubtotals="1" fieldPosition="0"/>
    </format>
    <format dxfId="1138">
      <pivotArea dataOnly="0" labelOnly="1" outline="0" axis="axisValues" fieldPosition="0"/>
    </format>
    <format dxfId="1137">
      <pivotArea outline="0" collapsedLevelsAreSubtotals="1" fieldPosition="0"/>
    </format>
  </formats>
  <pivotTableStyleInfo name="PivotStyleLight22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100-000000000000}" name="СводнаяТаблица4" cacheId="0" applyNumberFormats="0" applyBorderFormats="0" applyFontFormats="0" applyPatternFormats="0" applyAlignmentFormats="0" applyWidthHeightFormats="1" dataCaption="Данные" updatedVersion="5" minRefreshableVersion="3" showDrill="0" showMemberPropertyTips="0" rowGrandTotals="0" colGrandTotals="0" itemPrintTitles="1" createdVersion="5" indent="0" compact="0" compactData="0">
  <location ref="A11:H79" firstHeaderRow="1" firstDataRow="1" firstDataCol="7" rowPageCount="3" colPageCount="1"/>
  <pivotFields count="45"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outline="0" showAll="0" sortType="descending" defaultSubtotal="0">
      <items count="588">
        <item x="0"/>
        <item x="9"/>
        <item x="99"/>
        <item x="100"/>
        <item x="101"/>
        <item x="102"/>
        <item x="103"/>
        <item x="104"/>
        <item x="105"/>
        <item x="106"/>
        <item x="107"/>
        <item x="108"/>
        <item x="10"/>
        <item x="109"/>
        <item x="110"/>
        <item x="111"/>
        <item x="112"/>
        <item x="113"/>
        <item x="114"/>
        <item x="115"/>
        <item x="116"/>
        <item x="117"/>
        <item x="118"/>
        <item x="11"/>
        <item x="119"/>
        <item x="120"/>
        <item x="121"/>
        <item x="122"/>
        <item x="123"/>
        <item x="124"/>
        <item x="125"/>
        <item x="126"/>
        <item x="127"/>
        <item x="128"/>
        <item x="12"/>
        <item x="129"/>
        <item x="130"/>
        <item x="131"/>
        <item x="132"/>
        <item x="133"/>
        <item x="134"/>
        <item x="135"/>
        <item x="136"/>
        <item x="137"/>
        <item x="138"/>
        <item x="13"/>
        <item x="139"/>
        <item x="140"/>
        <item x="141"/>
        <item x="142"/>
        <item x="143"/>
        <item x="144"/>
        <item x="145"/>
        <item x="146"/>
        <item x="147"/>
        <item x="148"/>
        <item x="14"/>
        <item x="149"/>
        <item x="150"/>
        <item x="151"/>
        <item x="152"/>
        <item x="153"/>
        <item x="154"/>
        <item x="155"/>
        <item x="156"/>
        <item x="157"/>
        <item x="158"/>
        <item x="15"/>
        <item x="159"/>
        <item x="160"/>
        <item x="161"/>
        <item x="162"/>
        <item x="163"/>
        <item x="164"/>
        <item x="165"/>
        <item x="166"/>
        <item x="167"/>
        <item x="168"/>
        <item x="16"/>
        <item x="169"/>
        <item x="170"/>
        <item x="171"/>
        <item x="172"/>
        <item x="173"/>
        <item x="174"/>
        <item x="175"/>
        <item x="176"/>
        <item x="177"/>
        <item x="178"/>
        <item x="17"/>
        <item x="179"/>
        <item x="180"/>
        <item x="181"/>
        <item x="182"/>
        <item x="183"/>
        <item x="184"/>
        <item x="185"/>
        <item x="186"/>
        <item x="187"/>
        <item x="188"/>
        <item x="18"/>
        <item x="189"/>
        <item x="190"/>
        <item x="191"/>
        <item x="192"/>
        <item x="193"/>
        <item x="194"/>
        <item x="195"/>
        <item x="196"/>
        <item x="197"/>
        <item x="198"/>
        <item x="1"/>
        <item x="19"/>
        <item x="199"/>
        <item x="200"/>
        <item x="201"/>
        <item x="202"/>
        <item x="203"/>
        <item x="204"/>
        <item x="205"/>
        <item x="206"/>
        <item x="207"/>
        <item x="208"/>
        <item x="20"/>
        <item x="209"/>
        <item x="210"/>
        <item x="211"/>
        <item x="212"/>
        <item x="213"/>
        <item x="214"/>
        <item x="215"/>
        <item x="216"/>
        <item x="217"/>
        <item x="218"/>
        <item x="21"/>
        <item x="219"/>
        <item x="220"/>
        <item x="221"/>
        <item x="222"/>
        <item x="223"/>
        <item x="224"/>
        <item x="225"/>
        <item x="226"/>
        <item x="227"/>
        <item x="228"/>
        <item x="22"/>
        <item x="229"/>
        <item x="230"/>
        <item x="231"/>
        <item x="232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m="1" x="419"/>
        <item m="1" x="409"/>
        <item m="1" x="398"/>
        <item m="1" x="392"/>
        <item m="1" x="386"/>
        <item m="1" x="382"/>
        <item m="1" x="379"/>
        <item m="1" x="376"/>
        <item x="32"/>
        <item m="1" x="470"/>
        <item m="1" x="456"/>
        <item m="1" x="441"/>
        <item m="1" x="429"/>
        <item m="1" x="416"/>
        <item m="1" x="406"/>
        <item m="1" x="390"/>
        <item m="1" x="385"/>
        <item m="1" x="381"/>
        <item x="33"/>
        <item m="1" x="499"/>
        <item m="1" x="484"/>
        <item m="1" x="467"/>
        <item m="1" x="453"/>
        <item m="1" x="438"/>
        <item m="1" x="426"/>
        <item m="1" x="414"/>
        <item m="1" x="404"/>
        <item m="1" x="396"/>
        <item m="1" x="389"/>
        <item m="1" x="377"/>
        <item m="1" x="529"/>
        <item m="1" x="514"/>
        <item m="1" x="496"/>
        <item m="1" x="481"/>
        <item m="1" x="464"/>
        <item m="1" x="450"/>
        <item m="1" x="436"/>
        <item m="1" x="424"/>
        <item m="1" x="413"/>
        <item m="1" x="403"/>
        <item x="35"/>
        <item m="1" x="557"/>
        <item m="1" x="543"/>
        <item m="1" x="526"/>
        <item m="1" x="511"/>
        <item m="1" x="493"/>
        <item m="1" x="478"/>
        <item m="1" x="462"/>
        <item m="1" x="448"/>
        <item m="1" x="435"/>
        <item m="1" x="423"/>
        <item x="36"/>
        <item m="1" x="583"/>
        <item m="1" x="570"/>
        <item m="1" x="554"/>
        <item m="1" x="540"/>
        <item m="1" x="523"/>
        <item m="1" x="508"/>
        <item m="1" x="491"/>
        <item m="1" x="476"/>
        <item m="1" x="461"/>
        <item m="1" x="447"/>
        <item x="37"/>
        <item m="1" x="338"/>
        <item m="1" x="327"/>
        <item m="1" x="580"/>
        <item m="1" x="567"/>
        <item m="1" x="551"/>
        <item m="1" x="537"/>
        <item m="1" x="521"/>
        <item m="1" x="506"/>
        <item m="1" x="490"/>
        <item m="1" x="475"/>
        <item x="38"/>
        <item m="1" x="352"/>
        <item m="1" x="345"/>
        <item m="1" x="335"/>
        <item m="1" x="324"/>
        <item m="1" x="577"/>
        <item m="1" x="564"/>
        <item m="1" x="549"/>
        <item m="1" x="535"/>
        <item m="1" x="520"/>
        <item m="1" x="505"/>
        <item x="3"/>
        <item x="39"/>
        <item m="1" x="446"/>
        <item m="1" x="434"/>
        <item m="1" x="422"/>
        <item m="1" x="412"/>
        <item m="1" x="402"/>
        <item m="1" x="395"/>
        <item m="1" x="388"/>
        <item m="1" x="384"/>
        <item m="1" x="380"/>
        <item m="1" x="378"/>
        <item x="40"/>
        <item m="1" x="473"/>
        <item m="1" x="459"/>
        <item m="1" x="444"/>
        <item m="1" x="432"/>
        <item m="1" x="420"/>
        <item m="1" x="410"/>
        <item m="1" x="399"/>
        <item m="1" x="393"/>
        <item m="1" x="387"/>
        <item m="1" x="383"/>
        <item m="1" x="375"/>
        <item m="1" x="502"/>
        <item m="1" x="487"/>
        <item m="1" x="471"/>
        <item m="1" x="457"/>
        <item m="1" x="442"/>
        <item m="1" x="430"/>
        <item m="1" x="417"/>
        <item m="1" x="407"/>
        <item m="1" x="397"/>
        <item m="1" x="391"/>
        <item x="42"/>
        <item m="1" x="532"/>
        <item m="1" x="517"/>
        <item m="1" x="500"/>
        <item m="1" x="485"/>
        <item m="1" x="468"/>
        <item m="1" x="454"/>
        <item m="1" x="439"/>
        <item m="1" x="427"/>
        <item m="1" x="415"/>
        <item m="1" x="405"/>
        <item x="43"/>
        <item m="1" x="560"/>
        <item m="1" x="546"/>
        <item m="1" x="530"/>
        <item m="1" x="515"/>
        <item m="1" x="497"/>
        <item m="1" x="482"/>
        <item m="1" x="465"/>
        <item m="1" x="451"/>
        <item m="1" x="437"/>
        <item m="1" x="425"/>
        <item x="44"/>
        <item m="1" x="586"/>
        <item m="1" x="573"/>
        <item m="1" x="558"/>
        <item m="1" x="544"/>
        <item m="1" x="527"/>
        <item m="1" x="512"/>
        <item m="1" x="494"/>
        <item m="1" x="479"/>
        <item m="1" x="463"/>
        <item m="1" x="449"/>
        <item x="45"/>
        <item m="1" x="341"/>
        <item m="1" x="331"/>
        <item m="1" x="584"/>
        <item m="1" x="571"/>
        <item m="1" x="555"/>
        <item m="1" x="541"/>
        <item m="1" x="524"/>
        <item m="1" x="509"/>
        <item m="1" x="492"/>
        <item m="1" x="477"/>
        <item x="46"/>
        <item m="1" x="355"/>
        <item m="1" x="348"/>
        <item m="1" x="339"/>
        <item m="1" x="328"/>
        <item m="1" x="581"/>
        <item m="1" x="568"/>
        <item m="1" x="552"/>
        <item m="1" x="538"/>
        <item m="1" x="522"/>
        <item m="1" x="507"/>
        <item x="47"/>
        <item m="1" x="363"/>
        <item m="1" x="359"/>
        <item m="1" x="353"/>
        <item m="1" x="346"/>
        <item m="1" x="336"/>
        <item m="1" x="325"/>
        <item m="1" x="578"/>
        <item m="1" x="565"/>
        <item m="1" x="550"/>
        <item m="1" x="536"/>
        <item x="48"/>
        <item m="1" x="369"/>
        <item m="1" x="366"/>
        <item m="1" x="362"/>
        <item m="1" x="358"/>
        <item m="1" x="351"/>
        <item m="1" x="344"/>
        <item m="1" x="334"/>
        <item m="1" x="323"/>
        <item m="1" x="576"/>
        <item m="1" x="563"/>
        <item x="4"/>
        <item x="49"/>
        <item m="1" x="504"/>
        <item m="1" x="489"/>
        <item m="1" x="474"/>
        <item m="1" x="460"/>
        <item m="1" x="445"/>
        <item m="1" x="433"/>
        <item m="1" x="421"/>
        <item m="1" x="411"/>
        <item m="1" x="400"/>
        <item m="1" x="394"/>
        <item x="50"/>
        <item m="1" x="534"/>
        <item m="1" x="519"/>
        <item m="1" x="503"/>
        <item m="1" x="488"/>
        <item m="1" x="472"/>
        <item m="1" x="458"/>
        <item m="1" x="443"/>
        <item m="1" x="431"/>
        <item m="1" x="418"/>
        <item m="1" x="408"/>
        <item x="51"/>
        <item m="1" x="562"/>
        <item m="1" x="548"/>
        <item m="1" x="533"/>
        <item m="1" x="518"/>
        <item m="1" x="501"/>
        <item m="1" x="486"/>
        <item m="1" x="469"/>
        <item m="1" x="455"/>
        <item m="1" x="440"/>
        <item m="1" x="428"/>
        <item x="52"/>
        <item m="1" x="322"/>
        <item m="1" x="575"/>
        <item m="1" x="561"/>
        <item m="1" x="547"/>
        <item m="1" x="531"/>
        <item m="1" x="516"/>
        <item m="1" x="498"/>
        <item m="1" x="483"/>
        <item m="1" x="466"/>
        <item m="1" x="452"/>
        <item x="53"/>
        <item m="1" x="343"/>
        <item m="1" x="333"/>
        <item m="1" x="587"/>
        <item m="1" x="574"/>
        <item m="1" x="559"/>
        <item m="1" x="545"/>
        <item m="1" x="528"/>
        <item m="1" x="513"/>
        <item m="1" x="495"/>
        <item m="1" x="480"/>
        <item x="54"/>
        <item m="1" x="357"/>
        <item m="1" x="350"/>
        <item m="1" x="342"/>
        <item m="1" x="332"/>
        <item m="1" x="585"/>
        <item m="1" x="572"/>
        <item m="1" x="556"/>
        <item m="1" x="542"/>
        <item m="1" x="525"/>
        <item m="1" x="510"/>
        <item x="55"/>
        <item m="1" x="365"/>
        <item m="1" x="361"/>
        <item m="1" x="356"/>
        <item m="1" x="349"/>
        <item m="1" x="340"/>
        <item m="1" x="329"/>
        <item m="1" x="582"/>
        <item m="1" x="569"/>
        <item m="1" x="553"/>
        <item m="1" x="539"/>
        <item x="56"/>
        <item m="1" x="371"/>
        <item m="1" x="368"/>
        <item m="1" x="364"/>
        <item m="1" x="360"/>
        <item m="1" x="354"/>
        <item m="1" x="347"/>
        <item m="1" x="337"/>
        <item m="1" x="326"/>
        <item m="1" x="579"/>
        <item m="1" x="566"/>
        <item x="57"/>
        <item m="1" x="374"/>
        <item m="1" x="372"/>
        <item m="1" x="370"/>
        <item m="1" x="367"/>
        <item x="58"/>
        <item x="5"/>
        <item x="59"/>
        <item x="60"/>
        <item x="61"/>
        <item x="62"/>
        <item x="63"/>
        <item x="64"/>
        <item x="65"/>
        <item x="66"/>
        <item x="67"/>
        <item x="68"/>
        <item x="6"/>
        <item x="69"/>
        <item x="70"/>
        <item x="71"/>
        <item x="72"/>
        <item x="73"/>
        <item x="74"/>
        <item x="75"/>
        <item x="76"/>
        <item x="77"/>
        <item x="78"/>
        <item x="7"/>
        <item x="79"/>
        <item x="80"/>
        <item x="81"/>
        <item x="82"/>
        <item x="83"/>
        <item x="84"/>
        <item x="85"/>
        <item x="86"/>
        <item x="87"/>
        <item x="88"/>
        <item x="8"/>
        <item x="89"/>
        <item x="90"/>
        <item x="91"/>
        <item x="92"/>
        <item x="93"/>
        <item x="94"/>
        <item x="95"/>
        <item x="96"/>
        <item x="97"/>
        <item x="98"/>
        <item m="1" x="373"/>
        <item m="1" x="401"/>
        <item m="1" x="330"/>
        <item x="321"/>
        <item x="34"/>
        <item x="4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ubtotalTop="0" multipleItemSelectionAllowed="1" showAll="0" includeNewItemsInFilter="1" defaultSubtotal="0">
      <items count="4">
        <item h="1" x="1"/>
        <item x="0"/>
        <item h="1" x="2"/>
        <item h="1" x="3"/>
      </items>
    </pivotField>
    <pivotField axis="axisPage" compact="0" outline="0" subtotalTop="0" multipleItemSelectionAllowed="1" showAll="0" includeNewItemsInFilter="1" defaultSubtotal="0">
      <items count="10">
        <item x="5"/>
        <item h="1" x="6"/>
        <item h="1" x="7"/>
        <item h="1" x="4"/>
        <item h="1" x="0"/>
        <item h="1" x="1"/>
        <item h="1" x="2"/>
        <item h="1" x="9"/>
        <item h="1" x="3"/>
        <item h="1" x="8"/>
      </items>
    </pivotField>
    <pivotField axis="axisPage" compact="0" outline="0" subtotalTop="0" multipleItemSelectionAllowed="1" showAll="0" includeNewItemsInFilter="1" defaultSubtotal="0">
      <items count="15">
        <item x="6"/>
        <item h="1" x="7"/>
        <item h="1" x="5"/>
        <item h="1" x="3"/>
        <item h="1" x="2"/>
        <item h="1" x="10"/>
        <item h="1" x="4"/>
        <item h="1" x="1"/>
        <item h="1" x="8"/>
        <item h="1" x="12"/>
        <item h="1" x="0"/>
        <item h="1" x="14"/>
        <item h="1" x="9"/>
        <item h="1" x="11"/>
        <item h="1" x="13"/>
      </items>
    </pivotField>
    <pivotField axis="axisRow" compact="0" outline="0" showAll="0" defaultSubtotal="0">
      <items count="5">
        <item x="0"/>
        <item x="1"/>
        <item x="2"/>
        <item x="4"/>
        <item x="3"/>
      </items>
    </pivotField>
    <pivotField compact="0" outline="0" subtotalTop="0" showAll="0" includeNewItemsInFilter="1" sortType="descending" defaultSubtotal="0">
      <items count="972">
        <item m="1" x="366"/>
        <item m="1" x="420"/>
        <item m="1" x="746"/>
        <item m="1" x="442"/>
        <item m="1" x="758"/>
        <item m="1" x="970"/>
        <item m="1" x="766"/>
        <item m="1" x="633"/>
        <item m="1" x="780"/>
        <item m="1" x="956"/>
        <item m="1" x="791"/>
        <item m="1" x="518"/>
        <item m="1" x="939"/>
        <item m="1" x="460"/>
        <item m="1" x="936"/>
        <item m="1" x="771"/>
        <item m="1" x="947"/>
        <item m="1" x="490"/>
        <item m="1" x="958"/>
        <item m="1" x="959"/>
        <item m="1" x="479"/>
        <item m="1" x="719"/>
        <item m="1" x="869"/>
        <item m="1" x="941"/>
        <item m="1" x="355"/>
        <item m="1" x="503"/>
        <item m="1" x="448"/>
        <item m="1" x="848"/>
        <item m="1" x="641"/>
        <item m="1" x="531"/>
        <item m="1" x="953"/>
        <item m="1" x="792"/>
        <item m="1" x="940"/>
        <item m="1" x="789"/>
        <item m="1" x="660"/>
        <item m="1" x="847"/>
        <item m="1" x="359"/>
        <item m="1" x="845"/>
        <item m="1" x="844"/>
        <item m="1" x="529"/>
        <item m="1" x="511"/>
        <item m="1" x="647"/>
        <item m="1" x="863"/>
        <item m="1" x="643"/>
        <item m="1" x="528"/>
        <item m="1" x="857"/>
        <item m="1" x="478"/>
        <item m="1" x="752"/>
        <item m="1" x="530"/>
        <item m="1" x="586"/>
        <item m="1" x="770"/>
        <item m="1" x="932"/>
        <item m="1" x="962"/>
        <item m="1" x="364"/>
        <item m="1" x="617"/>
        <item m="1" x="957"/>
        <item m="1" x="477"/>
        <item m="1" x="365"/>
        <item m="1" x="794"/>
        <item m="1" x="971"/>
        <item m="1" x="817"/>
        <item m="1" x="371"/>
        <item m="1" x="949"/>
        <item m="1" x="961"/>
        <item m="1" x="487"/>
        <item m="1" x="535"/>
        <item m="1" x="801"/>
        <item m="1" x="476"/>
        <item m="1" x="675"/>
        <item m="1" x="839"/>
        <item m="1" x="723"/>
        <item m="1" x="854"/>
        <item m="1" x="369"/>
        <item m="1" x="805"/>
        <item m="1" x="692"/>
        <item m="1" x="501"/>
        <item m="1" x="363"/>
        <item m="1" x="485"/>
        <item m="1" x="459"/>
        <item m="1" x="880"/>
        <item m="1" x="677"/>
        <item m="1" x="680"/>
        <item m="1" x="600"/>
        <item m="1" x="336"/>
        <item m="1" x="683"/>
        <item m="1" x="734"/>
        <item m="1" x="685"/>
        <item m="1" x="891"/>
        <item m="1" x="873"/>
        <item m="1" x="832"/>
        <item m="1" x="493"/>
        <item m="1" x="735"/>
        <item m="1" x="405"/>
        <item m="1" x="498"/>
        <item m="1" x="407"/>
        <item m="1" x="632"/>
        <item m="1" x="749"/>
        <item m="1" x="342"/>
        <item m="1" x="652"/>
        <item m="1" x="773"/>
        <item m="1" x="879"/>
        <item m="1" x="886"/>
        <item m="1" x="567"/>
        <item m="1" x="798"/>
        <item m="1" x="391"/>
        <item m="1" x="811"/>
        <item m="1" x="413"/>
        <item m="1" x="711"/>
        <item m="1" x="507"/>
        <item m="1" x="508"/>
        <item m="1" x="510"/>
        <item m="1" x="721"/>
        <item m="1" x="860"/>
        <item m="1" x="969"/>
        <item m="1" x="550"/>
        <item m="1" x="552"/>
        <item m="1" x="458"/>
        <item m="1" x="666"/>
        <item m="1" x="571"/>
        <item m="1" x="324"/>
        <item m="1" x="897"/>
        <item m="1" x="578"/>
        <item m="1" x="619"/>
        <item m="1" x="853"/>
        <item m="1" x="410"/>
        <item m="1" x="376"/>
        <item m="1" x="706"/>
        <item m="1" x="823"/>
        <item m="1" x="726"/>
        <item m="1" x="488"/>
        <item m="1" x="618"/>
        <item m="1" x="381"/>
        <item m="1" x="330"/>
        <item m="1" x="858"/>
        <item m="1" x="568"/>
        <item m="1" x="538"/>
        <item m="1" x="541"/>
        <item m="1" x="335"/>
        <item m="1" x="867"/>
        <item m="1" x="761"/>
        <item m="1" x="372"/>
        <item m="1" x="804"/>
        <item m="1" x="927"/>
        <item m="1" x="385"/>
        <item m="1" x="387"/>
        <item m="1" x="724"/>
        <item m="1" x="390"/>
        <item m="1" x="924"/>
        <item m="1" x="499"/>
        <item m="1" x="806"/>
        <item m="1" x="649"/>
        <item m="1" x="533"/>
        <item m="1" x="534"/>
        <item m="1" x="849"/>
        <item m="1" x="850"/>
        <item m="1" x="536"/>
        <item m="1" x="443"/>
        <item m="1" x="696"/>
        <item m="1" x="693"/>
        <item m="1" x="809"/>
        <item m="1" x="701"/>
        <item m="1" x="367"/>
        <item m="1" x="812"/>
        <item m="1" x="482"/>
        <item m="1" x="697"/>
        <item m="1" x="483"/>
        <item m="1" x="698"/>
        <item m="1" x="883"/>
        <item m="1" x="914"/>
        <item m="1" x="579"/>
        <item m="1" x="416"/>
        <item m="1" x="665"/>
        <item m="1" x="907"/>
        <item m="1" x="781"/>
        <item m="1" x="920"/>
        <item m="1" x="810"/>
        <item m="1" x="922"/>
        <item m="1" x="782"/>
        <item m="1" x="417"/>
        <item m="1" x="513"/>
        <item m="1" x="424"/>
        <item m="1" x="516"/>
        <item m="1" x="465"/>
        <item m="1" x="674"/>
        <item m="1" x="934"/>
        <item m="1" x="544"/>
        <item m="1" x="787"/>
        <item m="1" x="574"/>
        <item m="1" x="678"/>
        <item m="1" x="434"/>
        <item m="1" x="589"/>
        <item m="1" x="634"/>
        <item m="1" x="889"/>
        <item m="1" x="885"/>
        <item m="1" x="604"/>
        <item m="1" x="887"/>
        <item m="1" x="337"/>
        <item m="1" x="470"/>
        <item m="1" x="491"/>
        <item m="1" x="945"/>
        <item m="1" x="338"/>
        <item m="1" x="836"/>
        <item m="1" x="743"/>
        <item m="1" x="626"/>
        <item m="1" x="495"/>
        <item m="1" x="834"/>
        <item m="1" x="441"/>
        <item m="1" x="838"/>
        <item m="1" x="651"/>
        <item m="1" x="892"/>
        <item m="1" x="893"/>
        <item m="1" x="557"/>
        <item m="1" x="894"/>
        <item m="1" x="895"/>
        <item m="1" x="564"/>
        <item m="1" x="797"/>
        <item m="1" x="929"/>
        <item m="1" x="411"/>
        <item m="1" x="396"/>
        <item m="1" x="414"/>
        <item m="1" x="814"/>
        <item m="1" x="715"/>
        <item m="1" x="718"/>
        <item m="1" x="816"/>
        <item m="1" x="509"/>
        <item m="1" x="548"/>
        <item m="1" x="549"/>
        <item m="1" x="862"/>
        <item m="1" x="865"/>
        <item m="1" x="553"/>
        <item m="1" x="800"/>
        <item m="1" x="401"/>
        <item m="1" x="461"/>
        <item m="1" x="572"/>
        <item m="1" x="570"/>
        <item m="1" x="575"/>
        <item m="1" x="722"/>
        <item m="1" x="620"/>
        <item m="1" x="820"/>
        <item m="1" x="822"/>
        <item m="1" x="824"/>
        <item m="1" x="707"/>
        <item m="1" x="623"/>
        <item m="1" x="713"/>
        <item m="1" x="717"/>
        <item m="1" x="855"/>
        <item m="1" x="872"/>
        <item m="1" x="765"/>
        <item m="1" x="861"/>
        <item m="1" x="331"/>
        <item m="1" x="864"/>
        <item m="1" x="334"/>
        <item m="1" x="543"/>
        <item m="1" x="545"/>
        <item m="1" x="622"/>
        <item m="1" x="380"/>
        <item m="1" x="382"/>
        <item m="1" x="386"/>
        <item m="1" x="388"/>
        <item m="1" x="389"/>
        <item m="1" x="383"/>
        <item m="1" x="392"/>
        <item m="1" x="394"/>
        <item m="1" x="377"/>
        <item m="1" x="686"/>
        <item m="1" x="603"/>
        <item m="1" x="903"/>
        <item m="1" x="607"/>
        <item m="1" x="908"/>
        <item m="1" x="911"/>
        <item m="1" x="522"/>
        <item m="1" x="593"/>
        <item m="1" x="615"/>
        <item m="1" x="913"/>
        <item m="1" x="840"/>
        <item m="1" x="422"/>
        <item m="1" x="423"/>
        <item m="1" x="841"/>
        <item m="1" x="750"/>
        <item m="1" x="757"/>
        <item m="1" x="374"/>
        <item m="1" x="874"/>
        <item m="1" x="576"/>
        <item m="1" x="453"/>
        <item m="1" x="358"/>
        <item m="1" x="439"/>
        <item m="1" x="639"/>
        <item m="1" x="492"/>
        <item m="1" x="759"/>
        <item m="1" x="760"/>
        <item m="1" x="435"/>
        <item m="1" x="661"/>
        <item m="1" x="515"/>
        <item m="1" x="916"/>
        <item m="1" x="580"/>
        <item m="1" x="582"/>
        <item m="1" x="585"/>
        <item m="1" x="356"/>
        <item m="1" x="776"/>
        <item m="1" x="591"/>
        <item m="1" x="672"/>
        <item m="1" x="415"/>
        <item m="1" x="512"/>
        <item m="1" x="418"/>
        <item m="1" x="421"/>
        <item m="1" x="437"/>
        <item m="1" x="426"/>
        <item m="1" x="882"/>
        <item m="1" x="942"/>
        <item m="1" x="943"/>
        <item m="1" x="581"/>
        <item m="1" x="673"/>
        <item m="1" x="595"/>
        <item m="1" x="333"/>
        <item m="1" x="467"/>
        <item m="1" x="601"/>
        <item m="1" x="783"/>
        <item m="1" x="602"/>
        <item m="1" x="605"/>
        <item m="1" x="514"/>
        <item m="1" x="896"/>
        <item m="1" x="606"/>
        <item m="1" x="658"/>
        <item m="1" x="741"/>
        <item m="1" x="395"/>
        <item m="1" x="325"/>
        <item m="1" x="412"/>
        <item m="1" x="694"/>
        <item m="1" x="375"/>
        <item m="1" x="704"/>
        <item m="1" x="393"/>
        <item m="1" x="728"/>
        <item m="1" x="419"/>
        <item m="1" x="745"/>
        <item m="1" x="440"/>
        <item m="1" x="638"/>
        <item m="1" x="779"/>
        <item m="1" x="935"/>
        <item m="1" x="463"/>
        <item m="1" x="464"/>
        <item m="1" x="851"/>
        <item m="1" x="368"/>
        <item m="1" x="767"/>
        <item m="1" x="691"/>
        <item m="1" x="764"/>
        <item m="1" x="384"/>
        <item m="1" x="469"/>
        <item m="1" x="398"/>
        <item m="1" x="871"/>
        <item m="1" x="379"/>
        <item m="1" x="462"/>
        <item m="1" x="699"/>
        <item m="1" x="624"/>
        <item m="1" x="635"/>
        <item m="1" x="532"/>
        <item m="1" x="966"/>
        <item m="1" x="890"/>
        <item m="1" x="409"/>
        <item m="1" x="884"/>
        <item m="1" x="720"/>
        <item m="1" x="778"/>
        <item m="1" x="944"/>
        <item m="1" x="546"/>
        <item m="1" x="937"/>
        <item m="1" x="475"/>
        <item m="1" x="790"/>
        <item m="1" x="909"/>
        <item m="1" x="951"/>
        <item m="1" x="785"/>
        <item m="1" x="954"/>
        <item m="1" x="468"/>
        <item m="1" x="628"/>
        <item m="1" x="472"/>
        <item m="1" x="378"/>
        <item m="1" x="777"/>
        <item m="1" x="642"/>
        <item m="1" x="788"/>
        <item m="1" x="955"/>
        <item m="1" x="793"/>
        <item m="1" x="637"/>
        <item m="1" x="486"/>
        <item m="1" x="965"/>
        <item m="1" x="565"/>
        <item m="1" x="645"/>
        <item m="1" x="868"/>
        <item m="1" x="341"/>
        <item m="1" x="480"/>
        <item m="1" x="328"/>
        <item m="1" x="609"/>
        <item m="1" x="640"/>
        <item m="1" x="906"/>
        <item m="1" x="636"/>
        <item m="1" x="784"/>
        <item m="1" x="952"/>
        <item m="1" x="473"/>
        <item m="1" x="964"/>
        <item m="1" x="644"/>
        <item m="1" x="446"/>
        <item m="1" x="610"/>
        <item m="1" x="753"/>
        <item m="1" x="786"/>
        <item m="1" x="327"/>
        <item m="1" x="808"/>
        <item m="1" x="950"/>
        <item m="1" x="474"/>
        <item m="1" x="963"/>
        <item m="1" x="830"/>
        <item m="1" x="339"/>
        <item m="1" x="484"/>
        <item m="1" x="799"/>
        <item m="1" x="818"/>
        <item m="1" x="646"/>
        <item m="1" x="795"/>
        <item m="1" x="754"/>
        <item m="1" x="807"/>
        <item m="1" x="351"/>
        <item m="1" x="547"/>
        <item m="1" x="968"/>
        <item m="1" x="481"/>
        <item m="1" x="456"/>
        <item m="1" x="802"/>
        <item m="1" x="659"/>
        <item m="1" x="502"/>
        <item m="1" x="362"/>
        <item m="1" x="912"/>
        <item m="1" x="345"/>
        <item m="1" x="577"/>
        <item m="1" x="917"/>
        <item m="1" x="901"/>
        <item m="1" x="905"/>
        <item m="1" x="918"/>
        <item m="1" x="910"/>
        <item m="1" x="590"/>
        <item m="1" x="350"/>
        <item m="1" x="596"/>
        <item m="1" x="436"/>
        <item m="1" x="676"/>
        <item m="1" x="403"/>
        <item m="1" x="505"/>
        <item m="1" x="438"/>
        <item m="1" x="408"/>
        <item m="1" x="740"/>
        <item m="1" x="431"/>
        <item m="1" x="742"/>
        <item m="1" x="433"/>
        <item m="1" x="960"/>
        <item m="1" x="662"/>
        <item m="1" x="768"/>
        <item m="1" x="599"/>
        <item m="1" x="679"/>
        <item m="1" x="627"/>
        <item m="1" x="584"/>
        <item m="1" x="629"/>
        <item m="1" x="587"/>
        <item m="1" x="588"/>
        <item m="1" x="343"/>
        <item m="1" x="727"/>
        <item m="1" x="772"/>
        <item m="1" x="731"/>
        <item m="1" x="670"/>
        <item m="1" x="736"/>
        <item m="1" x="738"/>
        <item m="1" x="739"/>
        <item m="1" x="748"/>
        <item m="1" x="829"/>
        <item m="1" x="876"/>
        <item m="1" x="344"/>
        <item m="1" x="877"/>
        <item m="1" x="933"/>
        <item m="1" x="559"/>
        <item m="1" x="527"/>
        <item m="1" x="347"/>
        <item m="1" x="349"/>
        <item m="1" x="769"/>
        <item m="1" x="888"/>
        <item m="1" x="928"/>
        <item m="1" x="705"/>
        <item m="1" x="688"/>
        <item m="1" x="397"/>
        <item m="1" x="457"/>
        <item m="1" x="712"/>
        <item m="1" x="796"/>
        <item m="1" x="404"/>
        <item m="1" x="667"/>
        <item m="1" x="500"/>
        <item m="1" x="671"/>
        <item m="1" x="648"/>
        <item m="1" x="650"/>
        <item m="1" x="540"/>
        <item m="1" x="653"/>
        <item m="1" x="542"/>
        <item m="1" x="555"/>
        <item m="1" x="558"/>
        <item m="1" x="562"/>
        <item m="1" x="870"/>
        <item m="1" x="827"/>
        <item m="1" x="762"/>
        <item m="1" x="763"/>
        <item m="1" x="657"/>
        <item m="1" x="613"/>
        <item m="1" x="614"/>
        <item m="1" x="357"/>
        <item m="1" x="710"/>
        <item m="1" x="815"/>
        <item m="1" x="716"/>
        <item m="1" x="825"/>
        <item m="1" x="856"/>
        <item m="1" x="967"/>
        <item m="1" x="859"/>
        <item m="1" x="926"/>
        <item m="1" x="539"/>
        <item m="1" x="875"/>
        <item m="1" x="866"/>
        <item m="1" x="496"/>
        <item m="1" x="449"/>
        <item m="1" x="881"/>
        <item m="1" x="373"/>
        <item m="1" x="445"/>
        <item m="1" x="447"/>
        <item m="1" x="695"/>
        <item m="1" x="803"/>
        <item m="1" x="656"/>
        <item m="1" x="450"/>
        <item m="1" x="326"/>
        <item m="1" x="497"/>
        <item m="1" x="399"/>
        <item m="1" x="898"/>
        <item m="1" x="687"/>
        <item m="1" x="904"/>
        <item m="1" x="520"/>
        <item m="1" x="608"/>
        <item m="1" x="682"/>
        <item m="1" x="852"/>
        <item m="1" x="471"/>
        <item m="1" x="616"/>
        <item m="1" x="689"/>
        <item m="1" x="755"/>
        <item m="1" x="756"/>
        <item m="1" x="831"/>
        <item m="1" x="631"/>
        <item m="1" x="428"/>
        <item m="1" x="430"/>
        <item m="1" x="432"/>
        <item m="1" x="837"/>
        <item m="1" x="842"/>
        <item m="1" x="370"/>
        <item m="1" x="938"/>
        <item m="1" x="915"/>
        <item m="1" x="352"/>
        <item m="1" x="354"/>
        <item m="1" x="775"/>
        <item m="1" x="346"/>
        <item m="1" x="919"/>
        <item m="1" x="921"/>
        <item m="1" x="592"/>
        <item m="1" x="594"/>
        <item m="1" x="729"/>
        <item m="1" x="730"/>
        <item m="1" x="402"/>
        <item m="1" x="466"/>
        <item m="1" x="737"/>
        <item m="1" x="681"/>
        <item m="1" x="427"/>
        <item m="1" x="429"/>
        <item m="1" x="519"/>
        <item m="1" x="556"/>
        <item m="1" x="625"/>
        <item m="1" x="878"/>
        <item m="1" x="597"/>
        <item m="1" x="598"/>
        <item m="1" x="846"/>
        <item m="1" x="833"/>
        <item m="1" x="583"/>
        <item m="1" x="684"/>
        <item m="1" x="668"/>
        <item m="1" x="630"/>
        <item m="1" x="360"/>
        <item m="1" x="725"/>
        <item m="1" x="489"/>
        <item m="1" x="821"/>
        <item m="1" x="733"/>
        <item m="1" x="744"/>
        <item m="1" x="361"/>
        <item m="1" x="835"/>
        <item m="1" x="774"/>
        <item m="1" x="828"/>
        <item m="1" x="340"/>
        <item m="1" x="551"/>
        <item m="1" x="554"/>
        <item m="1" x="526"/>
        <item m="1" x="506"/>
        <item m="1" x="561"/>
        <item m="1" x="563"/>
        <item m="1" x="348"/>
        <item m="1" x="899"/>
        <item m="1" x="902"/>
        <item m="1" x="454"/>
        <item m="1" x="455"/>
        <item m="1" x="663"/>
        <item m="1" x="504"/>
        <item m="1" x="690"/>
        <item m="1" x="400"/>
        <item m="1" x="931"/>
        <item m="1" x="813"/>
        <item m="1" x="406"/>
        <item m="1" x="669"/>
        <item m="1" x="566"/>
        <item m="1" x="494"/>
        <item m="1" x="819"/>
        <item m="1" x="621"/>
        <item m="1" x="569"/>
        <item m="1" x="664"/>
        <item m="1" x="843"/>
        <item m="1" x="560"/>
        <item m="1" x="573"/>
        <item m="1" x="826"/>
        <item m="1" x="654"/>
        <item m="1" x="702"/>
        <item m="1" x="329"/>
        <item m="1" x="703"/>
        <item m="1" x="332"/>
        <item m="1" x="708"/>
        <item m="1" x="709"/>
        <item m="1" x="700"/>
        <item m="1" x="714"/>
        <item m="1" x="732"/>
        <item m="1" x="537"/>
        <item m="1" x="523"/>
        <item m="1" x="353"/>
        <item m="1" x="946"/>
        <item m="1" x="923"/>
        <item m="1" x="925"/>
        <item m="1" x="655"/>
        <item m="1" x="930"/>
        <item m="1" x="948"/>
        <item m="1" x="612"/>
        <item m="1" x="425"/>
        <item m="1" x="747"/>
        <item m="1" x="524"/>
        <item m="1" x="751"/>
        <item m="1" x="451"/>
        <item m="1" x="444"/>
        <item m="1" x="517"/>
        <item m="1" x="525"/>
        <item m="1" x="452"/>
        <item m="1" x="521"/>
        <item m="1" x="611"/>
        <item m="1" x="9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axis="axisRow" compact="0" outline="0" subtotalTop="0" showAll="0" includeNewItemsInFilter="1" defaultSubtotal="0">
      <items count="5">
        <item x="2"/>
        <item x="1"/>
        <item x="4"/>
        <item x="3"/>
        <item x="0"/>
      </items>
    </pivotField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outline="0" subtotalTop="0" showAll="0" includeNewItemsInFilter="1" defaultSubtotal="0">
      <items count="12">
        <item x="0"/>
        <item x="3"/>
        <item x="9"/>
        <item x="10"/>
        <item x="8"/>
        <item x="6"/>
        <item x="7"/>
        <item x="1"/>
        <item x="5"/>
        <item x="4"/>
        <item x="2"/>
        <item x="11"/>
      </items>
    </pivotField>
    <pivotField axis="axisRow" compact="0" outline="0" subtotalTop="0" showAll="0" includeNewItemsInFilter="1" defaultSubtotal="0">
      <items count="118">
        <item x="103"/>
        <item x="107"/>
        <item x="24"/>
        <item x="79"/>
        <item x="113"/>
        <item x="71"/>
        <item x="5"/>
        <item x="106"/>
        <item x="89"/>
        <item x="115"/>
        <item x="72"/>
        <item x="4"/>
        <item x="114"/>
        <item x="49"/>
        <item x="105"/>
        <item x="57"/>
        <item x="8"/>
        <item x="0"/>
        <item x="68"/>
        <item x="109"/>
        <item x="52"/>
        <item x="82"/>
        <item x="86"/>
        <item x="50"/>
        <item x="83"/>
        <item x="6"/>
        <item x="36"/>
        <item x="97"/>
        <item x="108"/>
        <item x="98"/>
        <item x="63"/>
        <item x="100"/>
        <item x="99"/>
        <item x="16"/>
        <item x="88"/>
        <item x="58"/>
        <item x="55"/>
        <item x="25"/>
        <item x="96"/>
        <item x="85"/>
        <item x="37"/>
        <item x="28"/>
        <item x="95"/>
        <item x="80"/>
        <item x="93"/>
        <item x="66"/>
        <item x="87"/>
        <item x="45"/>
        <item x="77"/>
        <item x="90"/>
        <item x="31"/>
        <item x="111"/>
        <item x="91"/>
        <item x="11"/>
        <item x="23"/>
        <item x="116"/>
        <item x="40"/>
        <item x="13"/>
        <item x="94"/>
        <item x="43"/>
        <item x="73"/>
        <item x="39"/>
        <item x="104"/>
        <item x="78"/>
        <item x="53"/>
        <item x="42"/>
        <item x="34"/>
        <item x="51"/>
        <item x="27"/>
        <item x="81"/>
        <item x="75"/>
        <item x="84"/>
        <item x="35"/>
        <item x="70"/>
        <item x="62"/>
        <item x="2"/>
        <item x="67"/>
        <item x="26"/>
        <item x="74"/>
        <item x="18"/>
        <item x="14"/>
        <item x="65"/>
        <item x="92"/>
        <item x="101"/>
        <item x="61"/>
        <item x="76"/>
        <item x="3"/>
        <item x="19"/>
        <item x="110"/>
        <item x="41"/>
        <item x="44"/>
        <item x="32"/>
        <item x="17"/>
        <item x="15"/>
        <item x="12"/>
        <item x="38"/>
        <item x="47"/>
        <item x="7"/>
        <item x="22"/>
        <item x="29"/>
        <item x="56"/>
        <item x="112"/>
        <item x="33"/>
        <item x="64"/>
        <item x="69"/>
        <item x="54"/>
        <item x="102"/>
        <item x="59"/>
        <item x="21"/>
        <item x="48"/>
        <item x="46"/>
        <item x="10"/>
        <item x="30"/>
        <item x="60"/>
        <item x="20"/>
        <item x="9"/>
        <item x="1"/>
        <item x="117"/>
      </items>
    </pivotField>
    <pivotField axis="axisRow" compact="0" outline="0" subtotalTop="0" showAll="0" includeNewItemsInFilter="1" defaultSubtotal="0">
      <items count="269">
        <item x="225"/>
        <item x="247"/>
        <item x="27"/>
        <item x="185"/>
        <item x="262"/>
        <item x="230"/>
        <item x="5"/>
        <item x="240"/>
        <item x="194"/>
        <item x="264"/>
        <item x="253"/>
        <item x="4"/>
        <item x="263"/>
        <item x="255"/>
        <item x="231"/>
        <item x="8"/>
        <item x="0"/>
        <item x="261"/>
        <item x="256"/>
        <item x="64"/>
        <item x="234"/>
        <item x="155"/>
        <item x="251"/>
        <item x="6"/>
        <item x="228"/>
        <item x="239"/>
        <item x="250"/>
        <item x="252"/>
        <item x="248"/>
        <item x="215"/>
        <item x="19"/>
        <item x="163"/>
        <item x="76"/>
        <item x="246"/>
        <item x="28"/>
        <item x="232"/>
        <item x="245"/>
        <item x="238"/>
        <item x="31"/>
        <item x="208"/>
        <item x="237"/>
        <item x="249"/>
        <item x="241"/>
        <item x="158"/>
        <item x="236"/>
        <item x="184"/>
        <item x="165"/>
        <item x="257"/>
        <item x="259"/>
        <item x="180"/>
        <item x="235"/>
        <item x="146"/>
        <item x="266"/>
        <item x="196"/>
        <item x="150"/>
        <item x="201"/>
        <item x="132"/>
        <item x="126"/>
        <item x="227"/>
        <item x="125"/>
        <item x="254"/>
        <item x="214"/>
        <item x="216"/>
        <item x="63"/>
        <item x="30"/>
        <item x="110"/>
        <item x="145"/>
        <item x="104"/>
        <item x="141"/>
        <item x="138"/>
        <item x="96"/>
        <item x="29"/>
        <item x="70"/>
        <item x="93"/>
        <item x="89"/>
        <item x="181"/>
        <item x="220"/>
        <item x="82"/>
        <item x="114"/>
        <item x="102"/>
        <item x="213"/>
        <item x="258"/>
        <item x="97"/>
        <item x="243"/>
        <item x="69"/>
        <item x="179"/>
        <item x="77"/>
        <item x="224"/>
        <item x="67"/>
        <item x="59"/>
        <item x="32"/>
        <item x="73"/>
        <item x="260"/>
        <item x="36"/>
        <item x="88"/>
        <item x="101"/>
        <item x="66"/>
        <item x="222"/>
        <item x="60"/>
        <item x="58"/>
        <item x="33"/>
        <item x="81"/>
        <item x="23"/>
        <item x="10"/>
        <item x="1"/>
        <item x="218"/>
        <item x="244"/>
        <item x="242"/>
        <item x="212"/>
        <item x="198"/>
        <item x="209"/>
        <item x="229"/>
        <item x="9"/>
        <item x="182"/>
        <item x="170"/>
        <item x="217"/>
        <item x="200"/>
        <item x="190"/>
        <item x="205"/>
        <item x="162"/>
        <item x="223"/>
        <item x="189"/>
        <item x="221"/>
        <item x="186"/>
        <item x="157"/>
        <item x="195"/>
        <item x="192"/>
        <item x="191"/>
        <item x="178"/>
        <item x="168"/>
        <item x="188"/>
        <item x="210"/>
        <item x="193"/>
        <item x="219"/>
        <item x="176"/>
        <item x="202"/>
        <item x="161"/>
        <item x="149"/>
        <item x="169"/>
        <item x="173"/>
        <item x="144"/>
        <item x="199"/>
        <item x="174"/>
        <item x="175"/>
        <item x="153"/>
        <item x="160"/>
        <item x="171"/>
        <item x="167"/>
        <item x="203"/>
        <item x="211"/>
        <item x="206"/>
        <item x="136"/>
        <item x="133"/>
        <item x="183"/>
        <item x="164"/>
        <item x="131"/>
        <item x="152"/>
        <item x="226"/>
        <item x="197"/>
        <item x="94"/>
        <item x="137"/>
        <item x="151"/>
        <item x="187"/>
        <item x="156"/>
        <item x="121"/>
        <item x="204"/>
        <item x="177"/>
        <item x="142"/>
        <item x="148"/>
        <item x="139"/>
        <item x="90"/>
        <item x="134"/>
        <item x="130"/>
        <item x="147"/>
        <item x="79"/>
        <item x="140"/>
        <item x="143"/>
        <item x="207"/>
        <item x="123"/>
        <item x="154"/>
        <item x="129"/>
        <item x="122"/>
        <item x="112"/>
        <item x="117"/>
        <item x="119"/>
        <item x="172"/>
        <item x="166"/>
        <item x="120"/>
        <item x="159"/>
        <item x="92"/>
        <item x="127"/>
        <item x="115"/>
        <item x="100"/>
        <item x="128"/>
        <item x="116"/>
        <item x="2"/>
        <item x="124"/>
        <item x="111"/>
        <item x="135"/>
        <item x="87"/>
        <item x="109"/>
        <item x="84"/>
        <item x="107"/>
        <item x="91"/>
        <item x="108"/>
        <item x="86"/>
        <item x="56"/>
        <item x="83"/>
        <item x="57"/>
        <item x="43"/>
        <item x="78"/>
        <item x="95"/>
        <item x="118"/>
        <item x="13"/>
        <item x="113"/>
        <item x="103"/>
        <item x="65"/>
        <item x="51"/>
        <item x="38"/>
        <item x="85"/>
        <item x="72"/>
        <item x="105"/>
        <item x="106"/>
        <item x="80"/>
        <item x="61"/>
        <item x="75"/>
        <item x="68"/>
        <item x="53"/>
        <item x="20"/>
        <item x="49"/>
        <item x="62"/>
        <item x="40"/>
        <item x="265"/>
        <item x="71"/>
        <item x="44"/>
        <item x="41"/>
        <item x="99"/>
        <item x="55"/>
        <item x="46"/>
        <item x="34"/>
        <item x="37"/>
        <item x="26"/>
        <item x="48"/>
        <item x="16"/>
        <item x="52"/>
        <item x="45"/>
        <item x="74"/>
        <item x="98"/>
        <item x="42"/>
        <item x="54"/>
        <item x="39"/>
        <item x="47"/>
        <item x="21"/>
        <item x="17"/>
        <item x="3"/>
        <item x="22"/>
        <item x="50"/>
        <item x="35"/>
        <item x="18"/>
        <item x="15"/>
        <item x="7"/>
        <item x="25"/>
        <item x="24"/>
        <item x="11"/>
        <item x="14"/>
        <item x="12"/>
        <item x="267"/>
        <item x="268"/>
        <item x="233"/>
      </items>
    </pivotField>
    <pivotField axis="axisRow" compact="0" outline="0" subtotalTop="0" showAll="0" includeNewItemsInFilter="1" defaultSubtotal="0">
      <items count="17">
        <item x="3"/>
        <item x="15"/>
        <item x="10"/>
        <item x="5"/>
        <item x="9"/>
        <item x="12"/>
        <item x="13"/>
        <item x="14"/>
        <item x="0"/>
        <item x="11"/>
        <item x="2"/>
        <item x="7"/>
        <item x="4"/>
        <item x="6"/>
        <item x="8"/>
        <item x="1"/>
        <item x="16"/>
      </items>
    </pivotField>
    <pivotField dataField="1"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7">
    <field x="2"/>
    <field x="27"/>
    <field x="6"/>
    <field x="35"/>
    <field x="36"/>
    <field x="37"/>
    <field x="38"/>
  </rowFields>
  <rowItems count="68">
    <i>
      <x v="100"/>
      <x/>
      <x/>
      <x v="10"/>
      <x v="111"/>
      <x v="263"/>
      <x v="12"/>
    </i>
    <i>
      <x v="366"/>
      <x/>
      <x/>
      <x v="10"/>
      <x v="93"/>
      <x v="258"/>
      <x v="12"/>
    </i>
    <i>
      <x v="466"/>
      <x/>
      <x/>
      <x v="9"/>
      <x v="92"/>
      <x v="228"/>
      <x v="14"/>
    </i>
    <i>
      <x v="546"/>
      <x/>
      <x/>
      <x v="9"/>
      <x v="75"/>
      <x v="220"/>
      <x v="10"/>
    </i>
    <i>
      <x v="444"/>
      <x v="3"/>
      <x/>
      <x v="9"/>
      <x v="65"/>
      <x v="217"/>
      <x v="10"/>
    </i>
    <i>
      <x v="388"/>
      <x v="3"/>
      <x v="1"/>
      <x v="10"/>
      <x v="61"/>
      <x v="245"/>
      <x v="2"/>
    </i>
    <i>
      <x v="577"/>
      <x/>
      <x/>
      <x v="9"/>
      <x v="54"/>
      <x v="214"/>
      <x v="10"/>
    </i>
    <i>
      <x v="488"/>
      <x v="3"/>
      <x/>
      <x v="8"/>
      <x v="92"/>
      <x v="208"/>
      <x v="12"/>
    </i>
    <i>
      <x v="548"/>
      <x v="3"/>
      <x/>
      <x v="10"/>
      <x v="15"/>
      <x v="225"/>
      <x v="4"/>
    </i>
    <i>
      <x v="544"/>
      <x/>
      <x v="1"/>
      <x v="8"/>
      <x v="86"/>
      <x v="206"/>
      <x v="12"/>
    </i>
    <i>
      <x v="5"/>
      <x v="3"/>
      <x/>
      <x v="9"/>
      <x v="50"/>
      <x v="212"/>
      <x v="8"/>
    </i>
    <i>
      <x v="568"/>
      <x v="3"/>
      <x/>
      <x v="10"/>
      <x v="18"/>
      <x v="229"/>
      <x v="2"/>
    </i>
    <i>
      <x v="6"/>
      <x/>
      <x/>
      <x v="7"/>
      <x v="54"/>
      <x v="192"/>
      <x v="6"/>
    </i>
    <i>
      <x v="22"/>
      <x v="3"/>
      <x/>
      <x v="4"/>
      <x v="116"/>
      <x v="160"/>
      <x v="15"/>
    </i>
    <i>
      <x v="32"/>
      <x/>
      <x/>
      <x v="5"/>
      <x v="89"/>
      <x v="172"/>
      <x v="10"/>
    </i>
    <i>
      <x v="17"/>
      <x v="3"/>
      <x v="1"/>
      <x v="5"/>
      <x v="89"/>
      <x v="172"/>
      <x v="10"/>
    </i>
    <i>
      <x v="49"/>
      <x v="1"/>
      <x v="1"/>
      <x v="7"/>
      <x v="25"/>
      <x v="186"/>
      <x/>
    </i>
    <i>
      <x v="33"/>
      <x/>
      <x/>
      <x v="5"/>
      <x v="75"/>
      <x v="168"/>
      <x v="10"/>
    </i>
    <i>
      <x v="36"/>
      <x/>
      <x/>
      <x v="5"/>
      <x v="56"/>
      <x v="161"/>
      <x v="10"/>
    </i>
    <i>
      <x v="87"/>
      <x/>
      <x/>
      <x v="5"/>
      <x v="48"/>
      <x v="159"/>
      <x v="10"/>
    </i>
    <i>
      <x v="40"/>
      <x/>
      <x/>
      <x v="5"/>
      <x v="61"/>
      <x v="163"/>
      <x v="8"/>
    </i>
    <i>
      <x v="73"/>
      <x v="1"/>
      <x/>
      <x v="5"/>
      <x v="56"/>
      <x v="161"/>
      <x v="8"/>
    </i>
    <i>
      <x v="92"/>
      <x/>
      <x/>
      <x v="6"/>
      <x v="26"/>
      <x v="177"/>
      <x v="2"/>
    </i>
    <i>
      <x v="42"/>
      <x/>
      <x/>
      <x v="5"/>
      <x v="13"/>
      <x v="145"/>
      <x v="8"/>
    </i>
    <i>
      <x v="55"/>
      <x/>
      <x/>
      <x v="5"/>
      <x v="15"/>
      <x v="146"/>
      <x v="4"/>
    </i>
    <i>
      <x v="96"/>
      <x/>
      <x/>
      <x v="4"/>
      <x v="27"/>
      <x v="131"/>
      <x v="10"/>
    </i>
    <i>
      <x v="60"/>
      <x/>
      <x/>
      <x v="4"/>
      <x v="36"/>
      <x v="134"/>
      <x v="8"/>
    </i>
    <i>
      <x v="75"/>
      <x/>
      <x/>
      <x v="4"/>
      <x v="30"/>
      <x v="132"/>
      <x v="4"/>
    </i>
    <i>
      <x v="90"/>
      <x v="1"/>
      <x/>
      <x v="2"/>
      <x v="86"/>
      <x v="118"/>
      <x v="12"/>
    </i>
    <i>
      <x v="220"/>
      <x v="1"/>
      <x/>
      <x v="2"/>
      <x v="74"/>
      <x v="117"/>
      <x v="10"/>
    </i>
    <i>
      <x v="12"/>
      <x/>
      <x/>
      <x/>
      <x v="115"/>
      <x v="103"/>
      <x v="15"/>
    </i>
    <i>
      <x v="144"/>
      <x/>
      <x v="1"/>
      <x/>
      <x v="113"/>
      <x v="101"/>
      <x v="15"/>
    </i>
    <i>
      <x v="115"/>
      <x v="1"/>
      <x v="1"/>
      <x/>
      <x v="110"/>
      <x v="99"/>
      <x v="15"/>
    </i>
    <i>
      <x v="545"/>
      <x v="1"/>
      <x/>
      <x/>
      <x v="102"/>
      <x v="93"/>
      <x v="15"/>
    </i>
    <i>
      <x v="20"/>
      <x/>
      <x/>
      <x/>
      <x v="77"/>
      <x v="71"/>
      <x v="15"/>
    </i>
    <i>
      <x v="117"/>
      <x v="1"/>
      <x/>
      <x/>
      <x v="106"/>
      <x v="97"/>
      <x v="10"/>
    </i>
    <i>
      <x v="240"/>
      <x/>
      <x/>
      <x/>
      <x v="55"/>
      <x v="52"/>
      <x v="15"/>
    </i>
    <i>
      <x v="101"/>
      <x/>
      <x/>
      <x/>
      <x v="87"/>
      <x v="80"/>
      <x v="11"/>
    </i>
    <i>
      <x v="574"/>
      <x/>
      <x/>
      <x/>
      <x v="84"/>
      <x v="77"/>
      <x v="11"/>
    </i>
    <i>
      <x v="218"/>
      <x v="1"/>
      <x/>
      <x/>
      <x v="80"/>
      <x v="73"/>
      <x v="11"/>
    </i>
    <i>
      <x v="256"/>
      <x/>
      <x/>
      <x/>
      <x v="77"/>
      <x v="71"/>
      <x v="11"/>
    </i>
    <i>
      <x v="152"/>
      <x/>
      <x/>
      <x/>
      <x v="77"/>
      <x v="71"/>
      <x v="9"/>
    </i>
    <i>
      <x v="229"/>
      <x/>
      <x/>
      <x/>
      <x v="56"/>
      <x v="53"/>
      <x v="11"/>
    </i>
    <i>
      <x v="30"/>
      <x v="1"/>
      <x/>
      <x/>
      <x v="93"/>
      <x v="86"/>
      <x v="8"/>
    </i>
    <i>
      <x v="48"/>
      <x/>
      <x/>
      <x/>
      <x v="54"/>
      <x v="51"/>
      <x v="11"/>
    </i>
    <i>
      <x v="64"/>
      <x/>
      <x/>
      <x/>
      <x v="52"/>
      <x v="49"/>
      <x v="11"/>
    </i>
    <i>
      <x v="74"/>
      <x/>
      <x/>
      <x/>
      <x v="86"/>
      <x v="79"/>
      <x v="8"/>
    </i>
    <i>
      <x v="85"/>
      <x/>
      <x/>
      <x/>
      <x v="80"/>
      <x v="73"/>
      <x v="8"/>
    </i>
    <i>
      <x v="153"/>
      <x v="1"/>
      <x/>
      <x/>
      <x v="66"/>
      <x v="62"/>
      <x v="8"/>
    </i>
    <i>
      <x v="133"/>
      <x/>
      <x v="1"/>
      <x/>
      <x v="66"/>
      <x v="62"/>
      <x v="8"/>
    </i>
    <i>
      <x v="215"/>
      <x/>
      <x/>
      <x/>
      <x v="27"/>
      <x v="25"/>
      <x v="11"/>
    </i>
    <i>
      <x v="169"/>
      <x v="1"/>
      <x/>
      <x/>
      <x v="57"/>
      <x v="54"/>
      <x v="8"/>
    </i>
    <i>
      <x v="41"/>
      <x v="1"/>
      <x/>
      <x/>
      <x v="46"/>
      <x v="43"/>
      <x v="8"/>
    </i>
    <i>
      <x v="8"/>
      <x/>
      <x/>
      <x/>
      <x v="41"/>
      <x v="38"/>
      <x v="8"/>
    </i>
    <i>
      <x v="163"/>
      <x v="1"/>
      <x/>
      <x/>
      <x v="34"/>
      <x v="31"/>
      <x v="8"/>
    </i>
    <i>
      <x v="194"/>
      <x v="1"/>
      <x v="1"/>
      <x/>
      <x v="32"/>
      <x v="29"/>
      <x v="8"/>
    </i>
    <i>
      <x v="208"/>
      <x v="1"/>
      <x/>
      <x/>
      <x v="54"/>
      <x v="51"/>
      <x v="4"/>
    </i>
    <i>
      <x v="198"/>
      <x/>
      <x/>
      <x/>
      <x v="21"/>
      <x v="20"/>
      <x v="8"/>
    </i>
    <i>
      <x v="195"/>
      <x/>
      <x/>
      <x/>
      <x v="17"/>
      <x v="16"/>
      <x v="8"/>
    </i>
    <i>
      <x v="217"/>
      <x/>
      <x v="1"/>
      <x/>
      <x v="61"/>
      <x v="57"/>
      <x v="2"/>
    </i>
    <i>
      <x v="46"/>
      <x/>
      <x/>
      <x/>
      <x v="34"/>
      <x v="31"/>
      <x v="3"/>
    </i>
    <i>
      <x v="213"/>
      <x v="1"/>
      <x/>
      <x/>
      <x v="15"/>
      <x v="14"/>
      <x v="5"/>
    </i>
    <i>
      <x v="586"/>
      <x/>
      <x/>
      <x/>
      <x v="25"/>
      <x v="23"/>
      <x v="3"/>
    </i>
    <i>
      <x v="228"/>
      <x/>
      <x v="1"/>
      <x/>
      <x v="12"/>
      <x v="12"/>
      <x v="4"/>
    </i>
    <i>
      <x v="38"/>
      <x/>
      <x/>
      <x/>
      <x v="22"/>
      <x v="21"/>
      <x v="3"/>
    </i>
    <i>
      <x v="184"/>
      <x/>
      <x v="1"/>
      <x/>
      <x v="11"/>
      <x v="11"/>
      <x v="3"/>
    </i>
    <i>
      <x v="172"/>
      <x/>
      <x/>
      <x/>
      <x v="1"/>
      <x v="1"/>
      <x v="3"/>
    </i>
    <i>
      <x v="540"/>
      <x/>
      <x/>
      <x/>
      <x v="20"/>
      <x v="19"/>
      <x/>
    </i>
  </rowItems>
  <colItems count="1">
    <i/>
  </colItems>
  <pageFields count="3">
    <pageField fld="3" hier="0"/>
    <pageField fld="4" hier="0"/>
    <pageField fld="5" hier="0"/>
  </pageFields>
  <dataFields count="1">
    <dataField name="Сумма баллов (1+2+3) " fld="39" baseField="0" baseItem="0" numFmtId="164"/>
  </dataFields>
  <formats count="47">
    <format dxfId="1134">
      <pivotArea outline="0" fieldPosition="0"/>
    </format>
    <format dxfId="1133">
      <pivotArea field="27" type="button" dataOnly="0" labelOnly="1" outline="0" axis="axisRow" fieldPosition="1"/>
    </format>
    <format dxfId="1132">
      <pivotArea field="7" type="button" dataOnly="0" labelOnly="1" outline="0"/>
    </format>
    <format dxfId="1131">
      <pivotArea field="7" type="button" dataOnly="0" labelOnly="1" outline="0"/>
    </format>
    <format dxfId="1130">
      <pivotArea field="7" type="button" dataOnly="0" labelOnly="1" outline="0"/>
    </format>
    <format dxfId="1129">
      <pivotArea outline="0" collapsedLevelsAreSubtotals="1" fieldPosition="0"/>
    </format>
    <format dxfId="1128">
      <pivotArea dataOnly="0" labelOnly="1" outline="0" fieldPosition="0">
        <references count="1">
          <reference field="3" count="0"/>
        </references>
      </pivotArea>
    </format>
    <format dxfId="1127">
      <pivotArea dataOnly="0" labelOnly="1" outline="0" fieldPosition="0">
        <references count="1">
          <reference field="4" count="0"/>
        </references>
      </pivotArea>
    </format>
    <format dxfId="1126">
      <pivotArea dataOnly="0" labelOnly="1" outline="0" fieldPosition="0">
        <references count="1">
          <reference field="5" count="0"/>
        </references>
      </pivotArea>
    </format>
    <format dxfId="1125">
      <pivotArea field="27" type="button" dataOnly="0" labelOnly="1" outline="0" axis="axisRow" fieldPosition="1"/>
    </format>
    <format dxfId="1124">
      <pivotArea field="-2" type="button" dataOnly="0" labelOnly="1" outline="0" axis="axisValues" fieldPosition="0"/>
    </format>
    <format dxfId="1123">
      <pivotArea type="topRight" dataOnly="0" labelOnly="1" outline="0" fieldPosition="0"/>
    </format>
    <format dxfId="1122">
      <pivotArea outline="0" collapsedLevelsAreSubtotals="1" fieldPosition="0"/>
    </format>
    <format dxfId="1121">
      <pivotArea dataOnly="0" labelOnly="1" outline="0" fieldPosition="0">
        <references count="1">
          <reference field="3" count="0"/>
        </references>
      </pivotArea>
    </format>
    <format dxfId="1120">
      <pivotArea dataOnly="0" labelOnly="1" outline="0" fieldPosition="0">
        <references count="1">
          <reference field="4" count="0"/>
        </references>
      </pivotArea>
    </format>
    <format dxfId="1119">
      <pivotArea dataOnly="0" labelOnly="1" outline="0" fieldPosition="0">
        <references count="1">
          <reference field="5" count="0"/>
        </references>
      </pivotArea>
    </format>
    <format dxfId="1118">
      <pivotArea field="-2" type="button" dataOnly="0" labelOnly="1" outline="0" axis="axisValues" fieldPosition="0"/>
    </format>
    <format dxfId="1117">
      <pivotArea type="topRight" dataOnly="0" labelOnly="1" outline="0" fieldPosition="0"/>
    </format>
    <format dxfId="1116">
      <pivotArea dataOnly="0" labelOnly="1" outline="0" fieldPosition="0">
        <references count="1">
          <reference field="3" count="0"/>
        </references>
      </pivotArea>
    </format>
    <format dxfId="1115">
      <pivotArea dataOnly="0" labelOnly="1" outline="0" fieldPosition="0">
        <references count="1">
          <reference field="4" count="0"/>
        </references>
      </pivotArea>
    </format>
    <format dxfId="1114">
      <pivotArea dataOnly="0" labelOnly="1" outline="0" fieldPosition="0">
        <references count="1">
          <reference field="5" count="0"/>
        </references>
      </pivotArea>
    </format>
    <format dxfId="1113">
      <pivotArea field="7" type="button" dataOnly="0" labelOnly="1" outline="0"/>
    </format>
    <format dxfId="1112">
      <pivotArea field="27" type="button" dataOnly="0" labelOnly="1" outline="0" axis="axisRow" fieldPosition="1"/>
    </format>
    <format dxfId="1111">
      <pivotArea field="6" type="button" dataOnly="0" labelOnly="1" outline="0" axis="axisRow" fieldPosition="2"/>
    </format>
    <format dxfId="111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109">
      <pivotArea field="27" type="button" dataOnly="0" labelOnly="1" outline="0" axis="axisRow" fieldPosition="1"/>
    </format>
    <format dxfId="1108">
      <pivotArea type="all" dataOnly="0" outline="0" fieldPosition="0"/>
    </format>
    <format dxfId="1107">
      <pivotArea outline="0" collapsedLevelsAreSubtotals="1" fieldPosition="0"/>
    </format>
    <format dxfId="1106">
      <pivotArea dataOnly="0" labelOnly="1" outline="0" axis="axisValues" fieldPosition="0"/>
    </format>
    <format dxfId="1105">
      <pivotArea type="all" dataOnly="0" outline="0" fieldPosition="0"/>
    </format>
    <format dxfId="1104">
      <pivotArea outline="0" collapsedLevelsAreSubtotals="1" fieldPosition="0"/>
    </format>
    <format dxfId="1103">
      <pivotArea dataOnly="0" labelOnly="1" outline="0" axis="axisValues" fieldPosition="0"/>
    </format>
    <format dxfId="1102">
      <pivotArea type="all" dataOnly="0" outline="0" fieldPosition="0"/>
    </format>
    <format dxfId="1101">
      <pivotArea outline="0" collapsedLevelsAreSubtotals="1" fieldPosition="0"/>
    </format>
    <format dxfId="1100">
      <pivotArea dataOnly="0" labelOnly="1" outline="0" axis="axisValues" fieldPosition="0"/>
    </format>
    <format dxfId="1099">
      <pivotArea type="all" dataOnly="0" outline="0" fieldPosition="0"/>
    </format>
    <format dxfId="1098">
      <pivotArea outline="0" collapsedLevelsAreSubtotals="1" fieldPosition="0"/>
    </format>
    <format dxfId="1097">
      <pivotArea dataOnly="0" labelOnly="1" outline="0" axis="axisValues" fieldPosition="0"/>
    </format>
    <format dxfId="1096">
      <pivotArea type="all" dataOnly="0" outline="0" fieldPosition="0"/>
    </format>
    <format dxfId="1095">
      <pivotArea outline="0" collapsedLevelsAreSubtotals="1" fieldPosition="0"/>
    </format>
    <format dxfId="1094">
      <pivotArea dataOnly="0" labelOnly="1" outline="0" axis="axisValues" fieldPosition="0"/>
    </format>
    <format dxfId="1093">
      <pivotArea type="all" dataOnly="0" outline="0" fieldPosition="0"/>
    </format>
    <format dxfId="1092">
      <pivotArea outline="0" collapsedLevelsAreSubtotals="1" fieldPosition="0"/>
    </format>
    <format dxfId="1091">
      <pivotArea dataOnly="0" labelOnly="1" outline="0" axis="axisValues" fieldPosition="0"/>
    </format>
    <format dxfId="1090">
      <pivotArea outline="0" collapsedLevelsAreSubtotals="1" fieldPosition="0"/>
    </format>
    <format dxfId="1089">
      <pivotArea dataOnly="0" labelOnly="1" outline="0" axis="axisValues" fieldPosition="0"/>
    </format>
    <format dxfId="1088">
      <pivotArea outline="0" collapsedLevelsAreSubtotals="1" fieldPosition="0"/>
    </format>
  </formats>
  <pivotTableStyleInfo name="PivotStyleLight22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0000000}" name="СводнаяТаблица4" cacheId="0" applyNumberFormats="0" applyBorderFormats="0" applyFontFormats="0" applyPatternFormats="0" applyAlignmentFormats="0" applyWidthHeightFormats="1" dataCaption="Данные" updatedVersion="5" minRefreshableVersion="3" showDrill="0" showMemberPropertyTips="0" rowGrandTotals="0" colGrandTotals="0" itemPrintTitles="1" createdVersion="5" indent="0" compact="0" compactData="0">
  <location ref="A11:H33" firstHeaderRow="1" firstDataRow="1" firstDataCol="7" rowPageCount="3" colPageCount="1"/>
  <pivotFields count="45"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outline="0" showAll="0" sortType="descending" defaultSubtotal="0">
      <items count="588">
        <item x="0"/>
        <item x="9"/>
        <item x="99"/>
        <item x="100"/>
        <item x="101"/>
        <item x="102"/>
        <item x="103"/>
        <item x="104"/>
        <item x="105"/>
        <item x="106"/>
        <item x="107"/>
        <item x="108"/>
        <item x="10"/>
        <item x="109"/>
        <item x="110"/>
        <item x="111"/>
        <item x="112"/>
        <item x="113"/>
        <item x="114"/>
        <item x="115"/>
        <item x="116"/>
        <item x="117"/>
        <item x="118"/>
        <item x="11"/>
        <item x="119"/>
        <item x="120"/>
        <item x="121"/>
        <item x="122"/>
        <item x="123"/>
        <item x="124"/>
        <item x="125"/>
        <item x="126"/>
        <item x="127"/>
        <item x="128"/>
        <item x="12"/>
        <item x="129"/>
        <item x="130"/>
        <item x="131"/>
        <item x="132"/>
        <item x="133"/>
        <item x="134"/>
        <item x="135"/>
        <item x="136"/>
        <item x="137"/>
        <item x="138"/>
        <item x="13"/>
        <item x="139"/>
        <item x="140"/>
        <item x="141"/>
        <item x="142"/>
        <item x="143"/>
        <item x="144"/>
        <item x="145"/>
        <item x="146"/>
        <item x="147"/>
        <item x="148"/>
        <item x="14"/>
        <item x="149"/>
        <item x="150"/>
        <item x="151"/>
        <item x="152"/>
        <item x="153"/>
        <item x="154"/>
        <item x="155"/>
        <item x="156"/>
        <item x="157"/>
        <item x="158"/>
        <item x="15"/>
        <item x="159"/>
        <item x="160"/>
        <item x="161"/>
        <item x="162"/>
        <item x="163"/>
        <item x="164"/>
        <item x="165"/>
        <item x="166"/>
        <item x="167"/>
        <item x="168"/>
        <item x="16"/>
        <item x="169"/>
        <item x="170"/>
        <item x="171"/>
        <item x="172"/>
        <item x="173"/>
        <item x="174"/>
        <item x="175"/>
        <item x="176"/>
        <item x="177"/>
        <item x="178"/>
        <item x="17"/>
        <item x="179"/>
        <item x="180"/>
        <item x="181"/>
        <item x="182"/>
        <item x="183"/>
        <item x="184"/>
        <item x="185"/>
        <item x="186"/>
        <item x="187"/>
        <item x="188"/>
        <item x="18"/>
        <item x="189"/>
        <item x="190"/>
        <item x="191"/>
        <item x="192"/>
        <item x="193"/>
        <item x="194"/>
        <item x="195"/>
        <item x="196"/>
        <item x="197"/>
        <item x="198"/>
        <item x="1"/>
        <item x="19"/>
        <item x="199"/>
        <item x="200"/>
        <item x="201"/>
        <item x="202"/>
        <item x="203"/>
        <item x="204"/>
        <item x="205"/>
        <item x="206"/>
        <item x="207"/>
        <item x="208"/>
        <item x="20"/>
        <item x="209"/>
        <item x="210"/>
        <item x="211"/>
        <item x="212"/>
        <item x="213"/>
        <item x="214"/>
        <item x="215"/>
        <item x="216"/>
        <item x="217"/>
        <item x="218"/>
        <item x="21"/>
        <item x="219"/>
        <item x="220"/>
        <item x="221"/>
        <item x="222"/>
        <item x="223"/>
        <item x="224"/>
        <item x="225"/>
        <item x="226"/>
        <item x="227"/>
        <item x="228"/>
        <item x="22"/>
        <item x="229"/>
        <item x="230"/>
        <item x="231"/>
        <item x="232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m="1" x="419"/>
        <item m="1" x="409"/>
        <item m="1" x="398"/>
        <item m="1" x="392"/>
        <item m="1" x="386"/>
        <item m="1" x="382"/>
        <item m="1" x="379"/>
        <item m="1" x="376"/>
        <item x="32"/>
        <item m="1" x="470"/>
        <item m="1" x="456"/>
        <item m="1" x="441"/>
        <item m="1" x="429"/>
        <item m="1" x="416"/>
        <item m="1" x="406"/>
        <item m="1" x="390"/>
        <item m="1" x="385"/>
        <item m="1" x="381"/>
        <item x="33"/>
        <item m="1" x="499"/>
        <item m="1" x="484"/>
        <item m="1" x="467"/>
        <item m="1" x="453"/>
        <item m="1" x="438"/>
        <item m="1" x="426"/>
        <item m="1" x="414"/>
        <item m="1" x="404"/>
        <item m="1" x="396"/>
        <item m="1" x="389"/>
        <item m="1" x="377"/>
        <item m="1" x="529"/>
        <item m="1" x="514"/>
        <item m="1" x="496"/>
        <item m="1" x="481"/>
        <item m="1" x="464"/>
        <item m="1" x="450"/>
        <item m="1" x="436"/>
        <item m="1" x="424"/>
        <item m="1" x="413"/>
        <item m="1" x="403"/>
        <item x="35"/>
        <item m="1" x="557"/>
        <item m="1" x="543"/>
        <item m="1" x="526"/>
        <item m="1" x="511"/>
        <item m="1" x="493"/>
        <item m="1" x="478"/>
        <item m="1" x="462"/>
        <item m="1" x="448"/>
        <item m="1" x="435"/>
        <item m="1" x="423"/>
        <item x="36"/>
        <item m="1" x="583"/>
        <item m="1" x="570"/>
        <item m="1" x="554"/>
        <item m="1" x="540"/>
        <item m="1" x="523"/>
        <item m="1" x="508"/>
        <item m="1" x="491"/>
        <item m="1" x="476"/>
        <item m="1" x="461"/>
        <item m="1" x="447"/>
        <item x="37"/>
        <item m="1" x="338"/>
        <item m="1" x="327"/>
        <item m="1" x="580"/>
        <item m="1" x="567"/>
        <item m="1" x="551"/>
        <item m="1" x="537"/>
        <item m="1" x="521"/>
        <item m="1" x="506"/>
        <item m="1" x="490"/>
        <item m="1" x="475"/>
        <item x="38"/>
        <item m="1" x="352"/>
        <item m="1" x="345"/>
        <item m="1" x="335"/>
        <item m="1" x="324"/>
        <item m="1" x="577"/>
        <item m="1" x="564"/>
        <item m="1" x="549"/>
        <item m="1" x="535"/>
        <item m="1" x="520"/>
        <item m="1" x="505"/>
        <item x="3"/>
        <item x="39"/>
        <item m="1" x="446"/>
        <item m="1" x="434"/>
        <item m="1" x="422"/>
        <item m="1" x="412"/>
        <item m="1" x="402"/>
        <item m="1" x="395"/>
        <item m="1" x="388"/>
        <item m="1" x="384"/>
        <item m="1" x="380"/>
        <item m="1" x="378"/>
        <item x="40"/>
        <item m="1" x="473"/>
        <item m="1" x="459"/>
        <item m="1" x="444"/>
        <item m="1" x="432"/>
        <item m="1" x="420"/>
        <item m="1" x="410"/>
        <item m="1" x="399"/>
        <item m="1" x="393"/>
        <item m="1" x="387"/>
        <item m="1" x="383"/>
        <item m="1" x="375"/>
        <item m="1" x="502"/>
        <item m="1" x="487"/>
        <item m="1" x="471"/>
        <item m="1" x="457"/>
        <item m="1" x="442"/>
        <item m="1" x="430"/>
        <item m="1" x="417"/>
        <item m="1" x="407"/>
        <item m="1" x="397"/>
        <item m="1" x="391"/>
        <item x="42"/>
        <item m="1" x="532"/>
        <item m="1" x="517"/>
        <item m="1" x="500"/>
        <item m="1" x="485"/>
        <item m="1" x="468"/>
        <item m="1" x="454"/>
        <item m="1" x="439"/>
        <item m="1" x="427"/>
        <item m="1" x="415"/>
        <item m="1" x="405"/>
        <item x="43"/>
        <item m="1" x="560"/>
        <item m="1" x="546"/>
        <item m="1" x="530"/>
        <item m="1" x="515"/>
        <item m="1" x="497"/>
        <item m="1" x="482"/>
        <item m="1" x="465"/>
        <item m="1" x="451"/>
        <item m="1" x="437"/>
        <item m="1" x="425"/>
        <item x="44"/>
        <item m="1" x="586"/>
        <item m="1" x="573"/>
        <item m="1" x="558"/>
        <item m="1" x="544"/>
        <item m="1" x="527"/>
        <item m="1" x="512"/>
        <item m="1" x="494"/>
        <item m="1" x="479"/>
        <item m="1" x="463"/>
        <item m="1" x="449"/>
        <item x="45"/>
        <item m="1" x="341"/>
        <item m="1" x="331"/>
        <item m="1" x="584"/>
        <item m="1" x="571"/>
        <item m="1" x="555"/>
        <item m="1" x="541"/>
        <item m="1" x="524"/>
        <item m="1" x="509"/>
        <item m="1" x="492"/>
        <item m="1" x="477"/>
        <item x="46"/>
        <item m="1" x="355"/>
        <item m="1" x="348"/>
        <item m="1" x="339"/>
        <item m="1" x="328"/>
        <item m="1" x="581"/>
        <item m="1" x="568"/>
        <item m="1" x="552"/>
        <item m="1" x="538"/>
        <item m="1" x="522"/>
        <item m="1" x="507"/>
        <item x="47"/>
        <item m="1" x="363"/>
        <item m="1" x="359"/>
        <item m="1" x="353"/>
        <item m="1" x="346"/>
        <item m="1" x="336"/>
        <item m="1" x="325"/>
        <item m="1" x="578"/>
        <item m="1" x="565"/>
        <item m="1" x="550"/>
        <item m="1" x="536"/>
        <item x="48"/>
        <item m="1" x="369"/>
        <item m="1" x="366"/>
        <item m="1" x="362"/>
        <item m="1" x="358"/>
        <item m="1" x="351"/>
        <item m="1" x="344"/>
        <item m="1" x="334"/>
        <item m="1" x="323"/>
        <item m="1" x="576"/>
        <item m="1" x="563"/>
        <item x="4"/>
        <item x="49"/>
        <item m="1" x="504"/>
        <item m="1" x="489"/>
        <item m="1" x="474"/>
        <item m="1" x="460"/>
        <item m="1" x="445"/>
        <item m="1" x="433"/>
        <item m="1" x="421"/>
        <item m="1" x="411"/>
        <item m="1" x="400"/>
        <item m="1" x="394"/>
        <item x="50"/>
        <item m="1" x="534"/>
        <item m="1" x="519"/>
        <item m="1" x="503"/>
        <item m="1" x="488"/>
        <item m="1" x="472"/>
        <item m="1" x="458"/>
        <item m="1" x="443"/>
        <item m="1" x="431"/>
        <item m="1" x="418"/>
        <item m="1" x="408"/>
        <item x="51"/>
        <item m="1" x="562"/>
        <item m="1" x="548"/>
        <item m="1" x="533"/>
        <item m="1" x="518"/>
        <item m="1" x="501"/>
        <item m="1" x="486"/>
        <item m="1" x="469"/>
        <item m="1" x="455"/>
        <item m="1" x="440"/>
        <item m="1" x="428"/>
        <item x="52"/>
        <item m="1" x="322"/>
        <item m="1" x="575"/>
        <item m="1" x="561"/>
        <item m="1" x="547"/>
        <item m="1" x="531"/>
        <item m="1" x="516"/>
        <item m="1" x="498"/>
        <item m="1" x="483"/>
        <item m="1" x="466"/>
        <item m="1" x="452"/>
        <item x="53"/>
        <item m="1" x="343"/>
        <item m="1" x="333"/>
        <item m="1" x="587"/>
        <item m="1" x="574"/>
        <item m="1" x="559"/>
        <item m="1" x="545"/>
        <item m="1" x="528"/>
        <item m="1" x="513"/>
        <item m="1" x="495"/>
        <item m="1" x="480"/>
        <item x="54"/>
        <item m="1" x="357"/>
        <item m="1" x="350"/>
        <item m="1" x="342"/>
        <item m="1" x="332"/>
        <item m="1" x="585"/>
        <item m="1" x="572"/>
        <item m="1" x="556"/>
        <item m="1" x="542"/>
        <item m="1" x="525"/>
        <item m="1" x="510"/>
        <item x="55"/>
        <item m="1" x="365"/>
        <item m="1" x="361"/>
        <item m="1" x="356"/>
        <item m="1" x="349"/>
        <item m="1" x="340"/>
        <item m="1" x="329"/>
        <item m="1" x="582"/>
        <item m="1" x="569"/>
        <item m="1" x="553"/>
        <item m="1" x="539"/>
        <item x="56"/>
        <item m="1" x="371"/>
        <item m="1" x="368"/>
        <item m="1" x="364"/>
        <item m="1" x="360"/>
        <item m="1" x="354"/>
        <item m="1" x="347"/>
        <item m="1" x="337"/>
        <item m="1" x="326"/>
        <item m="1" x="579"/>
        <item m="1" x="566"/>
        <item x="57"/>
        <item m="1" x="374"/>
        <item m="1" x="372"/>
        <item m="1" x="370"/>
        <item m="1" x="367"/>
        <item x="58"/>
        <item x="5"/>
        <item x="59"/>
        <item x="60"/>
        <item x="61"/>
        <item x="62"/>
        <item x="63"/>
        <item x="64"/>
        <item x="65"/>
        <item x="66"/>
        <item x="67"/>
        <item x="68"/>
        <item x="6"/>
        <item x="69"/>
        <item x="70"/>
        <item x="71"/>
        <item x="72"/>
        <item x="73"/>
        <item x="74"/>
        <item x="75"/>
        <item x="76"/>
        <item x="77"/>
        <item x="78"/>
        <item x="7"/>
        <item x="79"/>
        <item x="80"/>
        <item x="81"/>
        <item x="82"/>
        <item x="83"/>
        <item x="84"/>
        <item x="85"/>
        <item x="86"/>
        <item x="87"/>
        <item x="88"/>
        <item x="8"/>
        <item x="89"/>
        <item x="90"/>
        <item x="91"/>
        <item x="92"/>
        <item x="93"/>
        <item x="94"/>
        <item x="95"/>
        <item x="96"/>
        <item x="97"/>
        <item x="98"/>
        <item m="1" x="373"/>
        <item m="1" x="401"/>
        <item m="1" x="330"/>
        <item x="321"/>
        <item x="34"/>
        <item x="4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ubtotalTop="0" multipleItemSelectionAllowed="1" showAll="0" includeNewItemsInFilter="1" defaultSubtotal="0">
      <items count="4">
        <item h="1" x="1"/>
        <item x="0"/>
        <item h="1" x="2"/>
        <item h="1" x="3"/>
      </items>
    </pivotField>
    <pivotField axis="axisPage" compact="0" outline="0" subtotalTop="0" multipleItemSelectionAllowed="1" showAll="0" includeNewItemsInFilter="1" defaultSubtotal="0">
      <items count="10">
        <item h="1" x="5"/>
        <item x="6"/>
        <item h="1" x="7"/>
        <item h="1" x="4"/>
        <item h="1" x="0"/>
        <item h="1" x="1"/>
        <item h="1" x="2"/>
        <item h="1" x="9"/>
        <item h="1" x="3"/>
        <item h="1" x="8"/>
      </items>
    </pivotField>
    <pivotField axis="axisPage" compact="0" outline="0" subtotalTop="0" multipleItemSelectionAllowed="1" showAll="0" includeNewItemsInFilter="1" defaultSubtotal="0">
      <items count="15">
        <item h="1" x="6"/>
        <item h="1" x="7"/>
        <item h="1" x="5"/>
        <item h="1" x="3"/>
        <item h="1" x="2"/>
        <item h="1" x="10"/>
        <item h="1" x="4"/>
        <item h="1" x="1"/>
        <item x="8"/>
        <item h="1" x="12"/>
        <item h="1" x="0"/>
        <item h="1" x="14"/>
        <item h="1" x="9"/>
        <item h="1" x="11"/>
        <item h="1" x="13"/>
      </items>
    </pivotField>
    <pivotField axis="axisRow" compact="0" outline="0" showAll="0" defaultSubtotal="0">
      <items count="5">
        <item x="0"/>
        <item x="1"/>
        <item x="2"/>
        <item x="4"/>
        <item x="3"/>
      </items>
    </pivotField>
    <pivotField compact="0" outline="0" subtotalTop="0" showAll="0" includeNewItemsInFilter="1" sortType="descending" defaultSubtotal="0">
      <items count="972">
        <item m="1" x="366"/>
        <item m="1" x="420"/>
        <item m="1" x="746"/>
        <item m="1" x="442"/>
        <item m="1" x="758"/>
        <item m="1" x="970"/>
        <item m="1" x="766"/>
        <item m="1" x="633"/>
        <item m="1" x="780"/>
        <item m="1" x="956"/>
        <item m="1" x="791"/>
        <item m="1" x="518"/>
        <item m="1" x="939"/>
        <item m="1" x="460"/>
        <item m="1" x="936"/>
        <item m="1" x="771"/>
        <item m="1" x="947"/>
        <item m="1" x="490"/>
        <item m="1" x="958"/>
        <item m="1" x="959"/>
        <item m="1" x="479"/>
        <item m="1" x="719"/>
        <item m="1" x="869"/>
        <item m="1" x="941"/>
        <item m="1" x="355"/>
        <item m="1" x="503"/>
        <item m="1" x="448"/>
        <item m="1" x="848"/>
        <item m="1" x="641"/>
        <item m="1" x="531"/>
        <item m="1" x="953"/>
        <item m="1" x="792"/>
        <item m="1" x="940"/>
        <item m="1" x="789"/>
        <item m="1" x="660"/>
        <item m="1" x="847"/>
        <item m="1" x="359"/>
        <item m="1" x="845"/>
        <item m="1" x="844"/>
        <item m="1" x="529"/>
        <item m="1" x="511"/>
        <item m="1" x="647"/>
        <item m="1" x="863"/>
        <item m="1" x="643"/>
        <item m="1" x="528"/>
        <item m="1" x="857"/>
        <item m="1" x="478"/>
        <item m="1" x="752"/>
        <item m="1" x="530"/>
        <item m="1" x="586"/>
        <item m="1" x="770"/>
        <item m="1" x="932"/>
        <item m="1" x="962"/>
        <item m="1" x="364"/>
        <item m="1" x="617"/>
        <item m="1" x="957"/>
        <item m="1" x="477"/>
        <item m="1" x="365"/>
        <item m="1" x="794"/>
        <item m="1" x="971"/>
        <item m="1" x="817"/>
        <item m="1" x="371"/>
        <item m="1" x="949"/>
        <item m="1" x="961"/>
        <item m="1" x="487"/>
        <item m="1" x="535"/>
        <item m="1" x="801"/>
        <item m="1" x="476"/>
        <item m="1" x="675"/>
        <item m="1" x="839"/>
        <item m="1" x="723"/>
        <item m="1" x="854"/>
        <item m="1" x="369"/>
        <item m="1" x="805"/>
        <item m="1" x="692"/>
        <item m="1" x="501"/>
        <item m="1" x="363"/>
        <item m="1" x="485"/>
        <item m="1" x="459"/>
        <item m="1" x="880"/>
        <item m="1" x="677"/>
        <item m="1" x="680"/>
        <item m="1" x="600"/>
        <item m="1" x="336"/>
        <item m="1" x="683"/>
        <item m="1" x="734"/>
        <item m="1" x="685"/>
        <item m="1" x="891"/>
        <item m="1" x="873"/>
        <item m="1" x="832"/>
        <item m="1" x="493"/>
        <item m="1" x="735"/>
        <item m="1" x="405"/>
        <item m="1" x="498"/>
        <item m="1" x="407"/>
        <item m="1" x="632"/>
        <item m="1" x="749"/>
        <item m="1" x="342"/>
        <item m="1" x="652"/>
        <item m="1" x="773"/>
        <item m="1" x="879"/>
        <item m="1" x="886"/>
        <item m="1" x="567"/>
        <item m="1" x="798"/>
        <item m="1" x="391"/>
        <item m="1" x="811"/>
        <item m="1" x="413"/>
        <item m="1" x="711"/>
        <item m="1" x="507"/>
        <item m="1" x="508"/>
        <item m="1" x="510"/>
        <item m="1" x="721"/>
        <item m="1" x="860"/>
        <item m="1" x="969"/>
        <item m="1" x="550"/>
        <item m="1" x="552"/>
        <item m="1" x="458"/>
        <item m="1" x="666"/>
        <item m="1" x="571"/>
        <item m="1" x="324"/>
        <item m="1" x="897"/>
        <item m="1" x="578"/>
        <item m="1" x="619"/>
        <item m="1" x="853"/>
        <item m="1" x="410"/>
        <item m="1" x="376"/>
        <item m="1" x="706"/>
        <item m="1" x="823"/>
        <item m="1" x="726"/>
        <item m="1" x="488"/>
        <item m="1" x="618"/>
        <item m="1" x="381"/>
        <item m="1" x="330"/>
        <item m="1" x="858"/>
        <item m="1" x="568"/>
        <item m="1" x="538"/>
        <item m="1" x="541"/>
        <item m="1" x="335"/>
        <item m="1" x="867"/>
        <item m="1" x="761"/>
        <item m="1" x="372"/>
        <item m="1" x="804"/>
        <item m="1" x="927"/>
        <item m="1" x="385"/>
        <item m="1" x="387"/>
        <item m="1" x="724"/>
        <item m="1" x="390"/>
        <item m="1" x="924"/>
        <item m="1" x="499"/>
        <item m="1" x="806"/>
        <item m="1" x="649"/>
        <item m="1" x="533"/>
        <item m="1" x="534"/>
        <item m="1" x="849"/>
        <item m="1" x="850"/>
        <item m="1" x="536"/>
        <item m="1" x="443"/>
        <item m="1" x="696"/>
        <item m="1" x="693"/>
        <item m="1" x="809"/>
        <item m="1" x="701"/>
        <item m="1" x="367"/>
        <item m="1" x="812"/>
        <item m="1" x="482"/>
        <item m="1" x="697"/>
        <item m="1" x="483"/>
        <item m="1" x="698"/>
        <item m="1" x="883"/>
        <item m="1" x="914"/>
        <item m="1" x="579"/>
        <item m="1" x="416"/>
        <item m="1" x="665"/>
        <item m="1" x="907"/>
        <item m="1" x="781"/>
        <item m="1" x="920"/>
        <item m="1" x="810"/>
        <item m="1" x="922"/>
        <item m="1" x="782"/>
        <item m="1" x="417"/>
        <item m="1" x="513"/>
        <item m="1" x="424"/>
        <item m="1" x="516"/>
        <item m="1" x="465"/>
        <item m="1" x="674"/>
        <item m="1" x="934"/>
        <item m="1" x="544"/>
        <item m="1" x="787"/>
        <item m="1" x="574"/>
        <item m="1" x="678"/>
        <item m="1" x="434"/>
        <item m="1" x="589"/>
        <item m="1" x="634"/>
        <item m="1" x="889"/>
        <item m="1" x="885"/>
        <item m="1" x="604"/>
        <item m="1" x="887"/>
        <item m="1" x="337"/>
        <item m="1" x="470"/>
        <item m="1" x="491"/>
        <item m="1" x="945"/>
        <item m="1" x="338"/>
        <item m="1" x="836"/>
        <item m="1" x="743"/>
        <item m="1" x="626"/>
        <item m="1" x="495"/>
        <item m="1" x="834"/>
        <item m="1" x="441"/>
        <item m="1" x="838"/>
        <item m="1" x="651"/>
        <item m="1" x="892"/>
        <item m="1" x="893"/>
        <item m="1" x="557"/>
        <item m="1" x="894"/>
        <item m="1" x="895"/>
        <item m="1" x="564"/>
        <item m="1" x="797"/>
        <item m="1" x="929"/>
        <item m="1" x="411"/>
        <item m="1" x="396"/>
        <item m="1" x="414"/>
        <item m="1" x="814"/>
        <item m="1" x="715"/>
        <item m="1" x="718"/>
        <item m="1" x="816"/>
        <item m="1" x="509"/>
        <item m="1" x="548"/>
        <item m="1" x="549"/>
        <item m="1" x="862"/>
        <item m="1" x="865"/>
        <item m="1" x="553"/>
        <item m="1" x="800"/>
        <item m="1" x="401"/>
        <item m="1" x="461"/>
        <item m="1" x="572"/>
        <item m="1" x="570"/>
        <item m="1" x="575"/>
        <item m="1" x="722"/>
        <item m="1" x="620"/>
        <item m="1" x="820"/>
        <item m="1" x="822"/>
        <item m="1" x="824"/>
        <item m="1" x="707"/>
        <item m="1" x="623"/>
        <item m="1" x="713"/>
        <item m="1" x="717"/>
        <item m="1" x="855"/>
        <item m="1" x="872"/>
        <item m="1" x="765"/>
        <item m="1" x="861"/>
        <item m="1" x="331"/>
        <item m="1" x="864"/>
        <item m="1" x="334"/>
        <item m="1" x="543"/>
        <item m="1" x="545"/>
        <item m="1" x="622"/>
        <item m="1" x="380"/>
        <item m="1" x="382"/>
        <item m="1" x="386"/>
        <item m="1" x="388"/>
        <item m="1" x="389"/>
        <item m="1" x="383"/>
        <item m="1" x="392"/>
        <item m="1" x="394"/>
        <item m="1" x="377"/>
        <item m="1" x="686"/>
        <item m="1" x="603"/>
        <item m="1" x="903"/>
        <item m="1" x="607"/>
        <item m="1" x="908"/>
        <item m="1" x="911"/>
        <item m="1" x="522"/>
        <item m="1" x="593"/>
        <item m="1" x="615"/>
        <item m="1" x="913"/>
        <item m="1" x="840"/>
        <item m="1" x="422"/>
        <item m="1" x="423"/>
        <item m="1" x="841"/>
        <item m="1" x="750"/>
        <item m="1" x="757"/>
        <item m="1" x="374"/>
        <item m="1" x="874"/>
        <item m="1" x="576"/>
        <item m="1" x="453"/>
        <item m="1" x="358"/>
        <item m="1" x="439"/>
        <item m="1" x="639"/>
        <item m="1" x="492"/>
        <item m="1" x="759"/>
        <item m="1" x="760"/>
        <item m="1" x="435"/>
        <item m="1" x="661"/>
        <item m="1" x="515"/>
        <item m="1" x="916"/>
        <item m="1" x="580"/>
        <item m="1" x="582"/>
        <item m="1" x="585"/>
        <item m="1" x="356"/>
        <item m="1" x="776"/>
        <item m="1" x="591"/>
        <item m="1" x="672"/>
        <item m="1" x="415"/>
        <item m="1" x="512"/>
        <item m="1" x="418"/>
        <item m="1" x="421"/>
        <item m="1" x="437"/>
        <item m="1" x="426"/>
        <item m="1" x="882"/>
        <item m="1" x="942"/>
        <item m="1" x="943"/>
        <item m="1" x="581"/>
        <item m="1" x="673"/>
        <item m="1" x="595"/>
        <item m="1" x="333"/>
        <item m="1" x="467"/>
        <item m="1" x="601"/>
        <item m="1" x="783"/>
        <item m="1" x="602"/>
        <item m="1" x="605"/>
        <item m="1" x="514"/>
        <item m="1" x="896"/>
        <item m="1" x="606"/>
        <item m="1" x="658"/>
        <item m="1" x="741"/>
        <item m="1" x="395"/>
        <item m="1" x="325"/>
        <item m="1" x="412"/>
        <item m="1" x="694"/>
        <item m="1" x="375"/>
        <item m="1" x="704"/>
        <item m="1" x="393"/>
        <item m="1" x="728"/>
        <item m="1" x="419"/>
        <item m="1" x="745"/>
        <item m="1" x="440"/>
        <item m="1" x="638"/>
        <item m="1" x="779"/>
        <item m="1" x="935"/>
        <item m="1" x="463"/>
        <item m="1" x="464"/>
        <item m="1" x="851"/>
        <item m="1" x="368"/>
        <item m="1" x="767"/>
        <item m="1" x="691"/>
        <item m="1" x="764"/>
        <item m="1" x="384"/>
        <item m="1" x="469"/>
        <item m="1" x="398"/>
        <item m="1" x="871"/>
        <item m="1" x="379"/>
        <item m="1" x="462"/>
        <item m="1" x="699"/>
        <item m="1" x="624"/>
        <item m="1" x="635"/>
        <item m="1" x="532"/>
        <item m="1" x="966"/>
        <item m="1" x="890"/>
        <item m="1" x="409"/>
        <item m="1" x="884"/>
        <item m="1" x="720"/>
        <item m="1" x="778"/>
        <item m="1" x="944"/>
        <item m="1" x="546"/>
        <item m="1" x="937"/>
        <item m="1" x="475"/>
        <item m="1" x="790"/>
        <item m="1" x="909"/>
        <item m="1" x="951"/>
        <item m="1" x="785"/>
        <item m="1" x="954"/>
        <item m="1" x="468"/>
        <item m="1" x="628"/>
        <item m="1" x="472"/>
        <item m="1" x="378"/>
        <item m="1" x="777"/>
        <item m="1" x="642"/>
        <item m="1" x="788"/>
        <item m="1" x="955"/>
        <item m="1" x="793"/>
        <item m="1" x="637"/>
        <item m="1" x="486"/>
        <item m="1" x="965"/>
        <item m="1" x="565"/>
        <item m="1" x="645"/>
        <item m="1" x="868"/>
        <item m="1" x="341"/>
        <item m="1" x="480"/>
        <item m="1" x="328"/>
        <item m="1" x="609"/>
        <item m="1" x="640"/>
        <item m="1" x="906"/>
        <item m="1" x="636"/>
        <item m="1" x="784"/>
        <item m="1" x="952"/>
        <item m="1" x="473"/>
        <item m="1" x="964"/>
        <item m="1" x="644"/>
        <item m="1" x="446"/>
        <item m="1" x="610"/>
        <item m="1" x="753"/>
        <item m="1" x="786"/>
        <item m="1" x="327"/>
        <item m="1" x="808"/>
        <item m="1" x="950"/>
        <item m="1" x="474"/>
        <item m="1" x="963"/>
        <item m="1" x="830"/>
        <item m="1" x="339"/>
        <item m="1" x="484"/>
        <item m="1" x="799"/>
        <item m="1" x="818"/>
        <item m="1" x="646"/>
        <item m="1" x="795"/>
        <item m="1" x="754"/>
        <item m="1" x="807"/>
        <item m="1" x="351"/>
        <item m="1" x="547"/>
        <item m="1" x="968"/>
        <item m="1" x="481"/>
        <item m="1" x="456"/>
        <item m="1" x="802"/>
        <item m="1" x="659"/>
        <item m="1" x="502"/>
        <item m="1" x="362"/>
        <item m="1" x="912"/>
        <item m="1" x="345"/>
        <item m="1" x="577"/>
        <item m="1" x="917"/>
        <item m="1" x="901"/>
        <item m="1" x="905"/>
        <item m="1" x="918"/>
        <item m="1" x="910"/>
        <item m="1" x="590"/>
        <item m="1" x="350"/>
        <item m="1" x="596"/>
        <item m="1" x="436"/>
        <item m="1" x="676"/>
        <item m="1" x="403"/>
        <item m="1" x="505"/>
        <item m="1" x="438"/>
        <item m="1" x="408"/>
        <item m="1" x="740"/>
        <item m="1" x="431"/>
        <item m="1" x="742"/>
        <item m="1" x="433"/>
        <item m="1" x="960"/>
        <item m="1" x="662"/>
        <item m="1" x="768"/>
        <item m="1" x="599"/>
        <item m="1" x="679"/>
        <item m="1" x="627"/>
        <item m="1" x="584"/>
        <item m="1" x="629"/>
        <item m="1" x="587"/>
        <item m="1" x="588"/>
        <item m="1" x="343"/>
        <item m="1" x="727"/>
        <item m="1" x="772"/>
        <item m="1" x="731"/>
        <item m="1" x="670"/>
        <item m="1" x="736"/>
        <item m="1" x="738"/>
        <item m="1" x="739"/>
        <item m="1" x="748"/>
        <item m="1" x="829"/>
        <item m="1" x="876"/>
        <item m="1" x="344"/>
        <item m="1" x="877"/>
        <item m="1" x="933"/>
        <item m="1" x="559"/>
        <item m="1" x="527"/>
        <item m="1" x="347"/>
        <item m="1" x="349"/>
        <item m="1" x="769"/>
        <item m="1" x="888"/>
        <item m="1" x="928"/>
        <item m="1" x="705"/>
        <item m="1" x="688"/>
        <item m="1" x="397"/>
        <item m="1" x="457"/>
        <item m="1" x="712"/>
        <item m="1" x="796"/>
        <item m="1" x="404"/>
        <item m="1" x="667"/>
        <item m="1" x="500"/>
        <item m="1" x="671"/>
        <item m="1" x="648"/>
        <item m="1" x="650"/>
        <item m="1" x="540"/>
        <item m="1" x="653"/>
        <item m="1" x="542"/>
        <item m="1" x="555"/>
        <item m="1" x="558"/>
        <item m="1" x="562"/>
        <item m="1" x="870"/>
        <item m="1" x="827"/>
        <item m="1" x="762"/>
        <item m="1" x="763"/>
        <item m="1" x="657"/>
        <item m="1" x="613"/>
        <item m="1" x="614"/>
        <item m="1" x="357"/>
        <item m="1" x="710"/>
        <item m="1" x="815"/>
        <item m="1" x="716"/>
        <item m="1" x="825"/>
        <item m="1" x="856"/>
        <item m="1" x="967"/>
        <item m="1" x="859"/>
        <item m="1" x="926"/>
        <item m="1" x="539"/>
        <item m="1" x="875"/>
        <item m="1" x="866"/>
        <item m="1" x="496"/>
        <item m="1" x="449"/>
        <item m="1" x="881"/>
        <item m="1" x="373"/>
        <item m="1" x="445"/>
        <item m="1" x="447"/>
        <item m="1" x="695"/>
        <item m="1" x="803"/>
        <item m="1" x="656"/>
        <item m="1" x="450"/>
        <item m="1" x="326"/>
        <item m="1" x="497"/>
        <item m="1" x="399"/>
        <item m="1" x="898"/>
        <item m="1" x="687"/>
        <item m="1" x="904"/>
        <item m="1" x="520"/>
        <item m="1" x="608"/>
        <item m="1" x="682"/>
        <item m="1" x="852"/>
        <item m="1" x="471"/>
        <item m="1" x="616"/>
        <item m="1" x="689"/>
        <item m="1" x="755"/>
        <item m="1" x="756"/>
        <item m="1" x="831"/>
        <item m="1" x="631"/>
        <item m="1" x="428"/>
        <item m="1" x="430"/>
        <item m="1" x="432"/>
        <item m="1" x="837"/>
        <item m="1" x="842"/>
        <item m="1" x="370"/>
        <item m="1" x="938"/>
        <item m="1" x="915"/>
        <item m="1" x="352"/>
        <item m="1" x="354"/>
        <item m="1" x="775"/>
        <item m="1" x="346"/>
        <item m="1" x="919"/>
        <item m="1" x="921"/>
        <item m="1" x="592"/>
        <item m="1" x="594"/>
        <item m="1" x="729"/>
        <item m="1" x="730"/>
        <item m="1" x="402"/>
        <item m="1" x="466"/>
        <item m="1" x="737"/>
        <item m="1" x="681"/>
        <item m="1" x="427"/>
        <item m="1" x="429"/>
        <item m="1" x="519"/>
        <item m="1" x="556"/>
        <item m="1" x="625"/>
        <item m="1" x="878"/>
        <item m="1" x="597"/>
        <item m="1" x="598"/>
        <item m="1" x="846"/>
        <item m="1" x="833"/>
        <item m="1" x="583"/>
        <item m="1" x="684"/>
        <item m="1" x="668"/>
        <item m="1" x="630"/>
        <item m="1" x="360"/>
        <item m="1" x="725"/>
        <item m="1" x="489"/>
        <item m="1" x="821"/>
        <item m="1" x="733"/>
        <item m="1" x="744"/>
        <item m="1" x="361"/>
        <item m="1" x="835"/>
        <item m="1" x="774"/>
        <item m="1" x="828"/>
        <item m="1" x="340"/>
        <item m="1" x="551"/>
        <item m="1" x="554"/>
        <item m="1" x="526"/>
        <item m="1" x="506"/>
        <item m="1" x="561"/>
        <item m="1" x="563"/>
        <item m="1" x="348"/>
        <item m="1" x="899"/>
        <item m="1" x="902"/>
        <item m="1" x="454"/>
        <item m="1" x="455"/>
        <item m="1" x="663"/>
        <item m="1" x="504"/>
        <item m="1" x="690"/>
        <item m="1" x="400"/>
        <item m="1" x="931"/>
        <item m="1" x="813"/>
        <item m="1" x="406"/>
        <item m="1" x="669"/>
        <item m="1" x="566"/>
        <item m="1" x="494"/>
        <item m="1" x="819"/>
        <item m="1" x="621"/>
        <item m="1" x="569"/>
        <item m="1" x="664"/>
        <item m="1" x="843"/>
        <item m="1" x="560"/>
        <item m="1" x="573"/>
        <item m="1" x="826"/>
        <item m="1" x="654"/>
        <item m="1" x="702"/>
        <item m="1" x="329"/>
        <item m="1" x="703"/>
        <item m="1" x="332"/>
        <item m="1" x="708"/>
        <item m="1" x="709"/>
        <item m="1" x="700"/>
        <item m="1" x="714"/>
        <item m="1" x="732"/>
        <item m="1" x="537"/>
        <item m="1" x="523"/>
        <item m="1" x="353"/>
        <item m="1" x="946"/>
        <item m="1" x="923"/>
        <item m="1" x="925"/>
        <item m="1" x="655"/>
        <item m="1" x="930"/>
        <item m="1" x="948"/>
        <item m="1" x="612"/>
        <item m="1" x="425"/>
        <item m="1" x="747"/>
        <item m="1" x="524"/>
        <item m="1" x="751"/>
        <item m="1" x="451"/>
        <item m="1" x="444"/>
        <item m="1" x="517"/>
        <item m="1" x="525"/>
        <item m="1" x="452"/>
        <item m="1" x="521"/>
        <item m="1" x="611"/>
        <item m="1" x="9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axis="axisRow" compact="0" outline="0" subtotalTop="0" showAll="0" includeNewItemsInFilter="1" defaultSubtotal="0">
      <items count="5">
        <item x="2"/>
        <item x="1"/>
        <item x="4"/>
        <item x="3"/>
        <item x="0"/>
      </items>
    </pivotField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outline="0" subtotalTop="0" showAll="0" includeNewItemsInFilter="1" defaultSubtotal="0">
      <items count="12">
        <item x="0"/>
        <item x="3"/>
        <item x="9"/>
        <item x="10"/>
        <item x="8"/>
        <item x="6"/>
        <item x="7"/>
        <item x="1"/>
        <item x="5"/>
        <item x="4"/>
        <item x="2"/>
        <item x="11"/>
      </items>
    </pivotField>
    <pivotField axis="axisRow" compact="0" outline="0" subtotalTop="0" showAll="0" includeNewItemsInFilter="1" defaultSubtotal="0">
      <items count="118">
        <item x="103"/>
        <item x="107"/>
        <item x="24"/>
        <item x="79"/>
        <item x="113"/>
        <item x="71"/>
        <item x="5"/>
        <item x="106"/>
        <item x="89"/>
        <item x="115"/>
        <item x="72"/>
        <item x="4"/>
        <item x="114"/>
        <item x="49"/>
        <item x="105"/>
        <item x="57"/>
        <item x="8"/>
        <item x="0"/>
        <item x="68"/>
        <item x="109"/>
        <item x="52"/>
        <item x="82"/>
        <item x="86"/>
        <item x="50"/>
        <item x="83"/>
        <item x="6"/>
        <item x="36"/>
        <item x="97"/>
        <item x="108"/>
        <item x="98"/>
        <item x="63"/>
        <item x="100"/>
        <item x="99"/>
        <item x="16"/>
        <item x="88"/>
        <item x="58"/>
        <item x="55"/>
        <item x="25"/>
        <item x="96"/>
        <item x="85"/>
        <item x="37"/>
        <item x="28"/>
        <item x="95"/>
        <item x="80"/>
        <item x="93"/>
        <item x="66"/>
        <item x="87"/>
        <item x="45"/>
        <item x="77"/>
        <item x="90"/>
        <item x="31"/>
        <item x="111"/>
        <item x="91"/>
        <item x="11"/>
        <item x="23"/>
        <item x="116"/>
        <item x="40"/>
        <item x="13"/>
        <item x="94"/>
        <item x="43"/>
        <item x="73"/>
        <item x="39"/>
        <item x="104"/>
        <item x="78"/>
        <item x="53"/>
        <item x="42"/>
        <item x="34"/>
        <item x="51"/>
        <item x="27"/>
        <item x="81"/>
        <item x="75"/>
        <item x="84"/>
        <item x="35"/>
        <item x="70"/>
        <item x="62"/>
        <item x="2"/>
        <item x="67"/>
        <item x="26"/>
        <item x="74"/>
        <item x="18"/>
        <item x="14"/>
        <item x="65"/>
        <item x="92"/>
        <item x="101"/>
        <item x="61"/>
        <item x="76"/>
        <item x="3"/>
        <item x="19"/>
        <item x="110"/>
        <item x="41"/>
        <item x="44"/>
        <item x="32"/>
        <item x="17"/>
        <item x="15"/>
        <item x="12"/>
        <item x="38"/>
        <item x="47"/>
        <item x="7"/>
        <item x="22"/>
        <item x="29"/>
        <item x="56"/>
        <item x="112"/>
        <item x="33"/>
        <item x="64"/>
        <item x="69"/>
        <item x="54"/>
        <item x="102"/>
        <item x="59"/>
        <item x="21"/>
        <item x="48"/>
        <item x="46"/>
        <item x="10"/>
        <item x="30"/>
        <item x="60"/>
        <item x="20"/>
        <item x="9"/>
        <item x="1"/>
        <item x="117"/>
      </items>
    </pivotField>
    <pivotField axis="axisRow" compact="0" outline="0" subtotalTop="0" showAll="0" includeNewItemsInFilter="1" defaultSubtotal="0">
      <items count="269">
        <item x="225"/>
        <item x="247"/>
        <item x="27"/>
        <item x="185"/>
        <item x="262"/>
        <item x="230"/>
        <item x="5"/>
        <item x="240"/>
        <item x="194"/>
        <item x="264"/>
        <item x="253"/>
        <item x="4"/>
        <item x="263"/>
        <item x="255"/>
        <item x="231"/>
        <item x="8"/>
        <item x="0"/>
        <item x="261"/>
        <item x="256"/>
        <item x="64"/>
        <item x="234"/>
        <item x="155"/>
        <item x="251"/>
        <item x="6"/>
        <item x="228"/>
        <item x="239"/>
        <item x="250"/>
        <item x="252"/>
        <item x="248"/>
        <item x="215"/>
        <item x="19"/>
        <item x="163"/>
        <item x="76"/>
        <item x="246"/>
        <item x="28"/>
        <item x="232"/>
        <item x="245"/>
        <item x="238"/>
        <item x="31"/>
        <item x="208"/>
        <item x="237"/>
        <item x="249"/>
        <item x="241"/>
        <item x="158"/>
        <item x="236"/>
        <item x="184"/>
        <item x="165"/>
        <item x="257"/>
        <item x="259"/>
        <item x="180"/>
        <item x="235"/>
        <item x="146"/>
        <item x="266"/>
        <item x="196"/>
        <item x="150"/>
        <item x="201"/>
        <item x="132"/>
        <item x="126"/>
        <item x="227"/>
        <item x="125"/>
        <item x="254"/>
        <item x="214"/>
        <item x="216"/>
        <item x="63"/>
        <item x="30"/>
        <item x="110"/>
        <item x="145"/>
        <item x="104"/>
        <item x="141"/>
        <item x="138"/>
        <item x="96"/>
        <item x="29"/>
        <item x="70"/>
        <item x="93"/>
        <item x="89"/>
        <item x="181"/>
        <item x="220"/>
        <item x="82"/>
        <item x="114"/>
        <item x="102"/>
        <item x="213"/>
        <item x="258"/>
        <item x="97"/>
        <item x="243"/>
        <item x="69"/>
        <item x="179"/>
        <item x="77"/>
        <item x="224"/>
        <item x="67"/>
        <item x="59"/>
        <item x="32"/>
        <item x="73"/>
        <item x="260"/>
        <item x="36"/>
        <item x="88"/>
        <item x="101"/>
        <item x="66"/>
        <item x="222"/>
        <item x="60"/>
        <item x="58"/>
        <item x="33"/>
        <item x="81"/>
        <item x="23"/>
        <item x="10"/>
        <item x="1"/>
        <item x="218"/>
        <item x="244"/>
        <item x="242"/>
        <item x="212"/>
        <item x="198"/>
        <item x="209"/>
        <item x="229"/>
        <item x="9"/>
        <item x="182"/>
        <item x="170"/>
        <item x="217"/>
        <item x="200"/>
        <item x="190"/>
        <item x="205"/>
        <item x="162"/>
        <item x="223"/>
        <item x="189"/>
        <item x="221"/>
        <item x="186"/>
        <item x="157"/>
        <item x="195"/>
        <item x="192"/>
        <item x="191"/>
        <item x="178"/>
        <item x="168"/>
        <item x="188"/>
        <item x="210"/>
        <item x="193"/>
        <item x="219"/>
        <item x="176"/>
        <item x="202"/>
        <item x="161"/>
        <item x="149"/>
        <item x="169"/>
        <item x="173"/>
        <item x="144"/>
        <item x="199"/>
        <item x="174"/>
        <item x="175"/>
        <item x="153"/>
        <item x="160"/>
        <item x="171"/>
        <item x="167"/>
        <item x="203"/>
        <item x="211"/>
        <item x="206"/>
        <item x="136"/>
        <item x="133"/>
        <item x="183"/>
        <item x="164"/>
        <item x="131"/>
        <item x="152"/>
        <item x="226"/>
        <item x="197"/>
        <item x="94"/>
        <item x="137"/>
        <item x="151"/>
        <item x="187"/>
        <item x="156"/>
        <item x="121"/>
        <item x="204"/>
        <item x="177"/>
        <item x="142"/>
        <item x="148"/>
        <item x="139"/>
        <item x="90"/>
        <item x="134"/>
        <item x="130"/>
        <item x="147"/>
        <item x="79"/>
        <item x="140"/>
        <item x="143"/>
        <item x="207"/>
        <item x="123"/>
        <item x="154"/>
        <item x="129"/>
        <item x="122"/>
        <item x="112"/>
        <item x="117"/>
        <item x="119"/>
        <item x="172"/>
        <item x="166"/>
        <item x="120"/>
        <item x="159"/>
        <item x="92"/>
        <item x="127"/>
        <item x="115"/>
        <item x="100"/>
        <item x="128"/>
        <item x="116"/>
        <item x="2"/>
        <item x="124"/>
        <item x="111"/>
        <item x="135"/>
        <item x="87"/>
        <item x="109"/>
        <item x="84"/>
        <item x="107"/>
        <item x="91"/>
        <item x="108"/>
        <item x="86"/>
        <item x="56"/>
        <item x="83"/>
        <item x="57"/>
        <item x="43"/>
        <item x="78"/>
        <item x="95"/>
        <item x="118"/>
        <item x="13"/>
        <item x="113"/>
        <item x="103"/>
        <item x="65"/>
        <item x="51"/>
        <item x="38"/>
        <item x="85"/>
        <item x="72"/>
        <item x="105"/>
        <item x="106"/>
        <item x="80"/>
        <item x="61"/>
        <item x="75"/>
        <item x="68"/>
        <item x="53"/>
        <item x="20"/>
        <item x="49"/>
        <item x="62"/>
        <item x="40"/>
        <item x="265"/>
        <item x="71"/>
        <item x="44"/>
        <item x="41"/>
        <item x="99"/>
        <item x="55"/>
        <item x="46"/>
        <item x="34"/>
        <item x="37"/>
        <item x="26"/>
        <item x="48"/>
        <item x="16"/>
        <item x="52"/>
        <item x="45"/>
        <item x="74"/>
        <item x="98"/>
        <item x="42"/>
        <item x="54"/>
        <item x="39"/>
        <item x="47"/>
        <item x="21"/>
        <item x="17"/>
        <item x="3"/>
        <item x="22"/>
        <item x="50"/>
        <item x="35"/>
        <item x="18"/>
        <item x="15"/>
        <item x="7"/>
        <item x="25"/>
        <item x="24"/>
        <item x="11"/>
        <item x="14"/>
        <item x="12"/>
        <item x="267"/>
        <item x="268"/>
        <item x="233"/>
      </items>
    </pivotField>
    <pivotField axis="axisRow" compact="0" outline="0" subtotalTop="0" showAll="0" includeNewItemsInFilter="1" defaultSubtotal="0">
      <items count="17">
        <item x="3"/>
        <item x="15"/>
        <item x="10"/>
        <item x="5"/>
        <item x="9"/>
        <item x="12"/>
        <item x="13"/>
        <item x="14"/>
        <item x="0"/>
        <item x="11"/>
        <item x="2"/>
        <item x="7"/>
        <item x="4"/>
        <item x="6"/>
        <item x="8"/>
        <item x="1"/>
        <item x="16"/>
      </items>
    </pivotField>
    <pivotField dataField="1"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7">
    <field x="2"/>
    <field x="27"/>
    <field x="6"/>
    <field x="35"/>
    <field x="36"/>
    <field x="37"/>
    <field x="38"/>
  </rowFields>
  <rowItems count="22">
    <i>
      <x v="134"/>
      <x v="3"/>
      <x/>
      <x v="10"/>
      <x v="80"/>
      <x v="253"/>
      <x v="12"/>
    </i>
    <i>
      <x v="410"/>
      <x/>
      <x v="1"/>
      <x v="9"/>
      <x v="93"/>
      <x v="229"/>
      <x v="15"/>
    </i>
    <i>
      <x v="543"/>
      <x/>
      <x v="1"/>
      <x v="9"/>
      <x v="89"/>
      <x v="226"/>
      <x v="10"/>
    </i>
    <i>
      <x v="573"/>
      <x/>
      <x/>
      <x v="8"/>
      <x v="60"/>
      <x v="202"/>
      <x v="14"/>
    </i>
    <i>
      <x v="580"/>
      <x/>
      <x/>
      <x v="7"/>
      <x v="72"/>
      <x v="194"/>
      <x v="10"/>
    </i>
    <i>
      <x v="15"/>
      <x v="3"/>
      <x/>
      <x v="7"/>
      <x v="43"/>
      <x v="190"/>
      <x v="8"/>
    </i>
    <i>
      <x v="18"/>
      <x/>
      <x/>
      <x v="5"/>
      <x v="80"/>
      <x v="170"/>
      <x v="10"/>
    </i>
    <i>
      <x v="70"/>
      <x/>
      <x/>
      <x v="5"/>
      <x v="54"/>
      <x v="160"/>
      <x v="10"/>
    </i>
    <i>
      <x v="114"/>
      <x v="1"/>
      <x v="1"/>
      <x v="5"/>
      <x v="48"/>
      <x v="159"/>
      <x v="4"/>
    </i>
    <i>
      <x v="72"/>
      <x v="1"/>
      <x/>
      <x v="2"/>
      <x v="103"/>
      <x v="121"/>
      <x v="15"/>
    </i>
    <i>
      <x v="53"/>
      <x v="1"/>
      <x v="1"/>
      <x v="2"/>
      <x v="57"/>
      <x v="114"/>
      <x v="12"/>
    </i>
    <i>
      <x v="122"/>
      <x/>
      <x v="1"/>
      <x/>
      <x v="71"/>
      <x v="66"/>
      <x v="11"/>
    </i>
    <i>
      <x v="137"/>
      <x/>
      <x v="1"/>
      <x/>
      <x v="38"/>
      <x v="35"/>
      <x v="11"/>
    </i>
    <i>
      <x v="148"/>
      <x v="1"/>
      <x/>
      <x/>
      <x v="47"/>
      <x v="44"/>
      <x v="10"/>
    </i>
    <i>
      <x v="140"/>
      <x/>
      <x v="2"/>
      <x/>
      <x v="54"/>
      <x v="51"/>
      <x v="8"/>
    </i>
    <i>
      <x v="186"/>
      <x/>
      <x v="1"/>
      <x/>
      <x v="52"/>
      <x v="49"/>
      <x v="8"/>
    </i>
    <i>
      <x v="206"/>
      <x v="1"/>
      <x v="1"/>
      <x/>
      <x v="43"/>
      <x v="40"/>
      <x v="8"/>
    </i>
    <i>
      <x v="164"/>
      <x/>
      <x v="1"/>
      <x/>
      <x v="36"/>
      <x v="33"/>
      <x v="8"/>
    </i>
    <i>
      <x v="179"/>
      <x/>
      <x/>
      <x/>
      <x v="34"/>
      <x v="31"/>
      <x v="8"/>
    </i>
    <i>
      <x v="138"/>
      <x/>
      <x v="1"/>
      <x/>
      <x v="21"/>
      <x v="20"/>
      <x v="8"/>
    </i>
    <i>
      <x v="235"/>
      <x v="1"/>
      <x v="1"/>
      <x/>
      <x v="23"/>
      <x v="22"/>
      <x v="3"/>
    </i>
    <i>
      <x v="219"/>
      <x v="1"/>
      <x/>
      <x/>
      <x v="35"/>
      <x v="32"/>
      <x/>
    </i>
  </rowItems>
  <colItems count="1">
    <i/>
  </colItems>
  <pageFields count="3">
    <pageField fld="3" hier="0"/>
    <pageField fld="4" hier="0"/>
    <pageField fld="5" hier="0"/>
  </pageFields>
  <dataFields count="1">
    <dataField name="Сумма баллов (1+2+3) " fld="39" baseField="0" baseItem="0" numFmtId="164"/>
  </dataFields>
  <formats count="47">
    <format dxfId="1085">
      <pivotArea outline="0" fieldPosition="0"/>
    </format>
    <format dxfId="1084">
      <pivotArea field="27" type="button" dataOnly="0" labelOnly="1" outline="0" axis="axisRow" fieldPosition="1"/>
    </format>
    <format dxfId="1083">
      <pivotArea field="7" type="button" dataOnly="0" labelOnly="1" outline="0"/>
    </format>
    <format dxfId="1082">
      <pivotArea field="7" type="button" dataOnly="0" labelOnly="1" outline="0"/>
    </format>
    <format dxfId="1081">
      <pivotArea field="7" type="button" dataOnly="0" labelOnly="1" outline="0"/>
    </format>
    <format dxfId="1080">
      <pivotArea outline="0" collapsedLevelsAreSubtotals="1" fieldPosition="0"/>
    </format>
    <format dxfId="1079">
      <pivotArea dataOnly="0" labelOnly="1" outline="0" fieldPosition="0">
        <references count="1">
          <reference field="3" count="0"/>
        </references>
      </pivotArea>
    </format>
    <format dxfId="1078">
      <pivotArea dataOnly="0" labelOnly="1" outline="0" fieldPosition="0">
        <references count="1">
          <reference field="4" count="0"/>
        </references>
      </pivotArea>
    </format>
    <format dxfId="1077">
      <pivotArea dataOnly="0" labelOnly="1" outline="0" fieldPosition="0">
        <references count="1">
          <reference field="5" count="0"/>
        </references>
      </pivotArea>
    </format>
    <format dxfId="1076">
      <pivotArea field="27" type="button" dataOnly="0" labelOnly="1" outline="0" axis="axisRow" fieldPosition="1"/>
    </format>
    <format dxfId="1075">
      <pivotArea field="-2" type="button" dataOnly="0" labelOnly="1" outline="0" axis="axisValues" fieldPosition="0"/>
    </format>
    <format dxfId="1074">
      <pivotArea type="topRight" dataOnly="0" labelOnly="1" outline="0" fieldPosition="0"/>
    </format>
    <format dxfId="1073">
      <pivotArea outline="0" collapsedLevelsAreSubtotals="1" fieldPosition="0"/>
    </format>
    <format dxfId="1072">
      <pivotArea dataOnly="0" labelOnly="1" outline="0" fieldPosition="0">
        <references count="1">
          <reference field="3" count="0"/>
        </references>
      </pivotArea>
    </format>
    <format dxfId="1071">
      <pivotArea dataOnly="0" labelOnly="1" outline="0" fieldPosition="0">
        <references count="1">
          <reference field="4" count="0"/>
        </references>
      </pivotArea>
    </format>
    <format dxfId="1070">
      <pivotArea dataOnly="0" labelOnly="1" outline="0" fieldPosition="0">
        <references count="1">
          <reference field="5" count="0"/>
        </references>
      </pivotArea>
    </format>
    <format dxfId="1069">
      <pivotArea field="-2" type="button" dataOnly="0" labelOnly="1" outline="0" axis="axisValues" fieldPosition="0"/>
    </format>
    <format dxfId="1068">
      <pivotArea type="topRight" dataOnly="0" labelOnly="1" outline="0" fieldPosition="0"/>
    </format>
    <format dxfId="1067">
      <pivotArea dataOnly="0" labelOnly="1" outline="0" fieldPosition="0">
        <references count="1">
          <reference field="3" count="0"/>
        </references>
      </pivotArea>
    </format>
    <format dxfId="1066">
      <pivotArea dataOnly="0" labelOnly="1" outline="0" fieldPosition="0">
        <references count="1">
          <reference field="4" count="0"/>
        </references>
      </pivotArea>
    </format>
    <format dxfId="1065">
      <pivotArea dataOnly="0" labelOnly="1" outline="0" fieldPosition="0">
        <references count="1">
          <reference field="5" count="0"/>
        </references>
      </pivotArea>
    </format>
    <format dxfId="1064">
      <pivotArea field="7" type="button" dataOnly="0" labelOnly="1" outline="0"/>
    </format>
    <format dxfId="1063">
      <pivotArea field="27" type="button" dataOnly="0" labelOnly="1" outline="0" axis="axisRow" fieldPosition="1"/>
    </format>
    <format dxfId="1062">
      <pivotArea field="6" type="button" dataOnly="0" labelOnly="1" outline="0" axis="axisRow" fieldPosition="2"/>
    </format>
    <format dxfId="106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60">
      <pivotArea field="27" type="button" dataOnly="0" labelOnly="1" outline="0" axis="axisRow" fieldPosition="1"/>
    </format>
    <format dxfId="1059">
      <pivotArea type="all" dataOnly="0" outline="0" fieldPosition="0"/>
    </format>
    <format dxfId="1058">
      <pivotArea outline="0" collapsedLevelsAreSubtotals="1" fieldPosition="0"/>
    </format>
    <format dxfId="1057">
      <pivotArea dataOnly="0" labelOnly="1" outline="0" axis="axisValues" fieldPosition="0"/>
    </format>
    <format dxfId="1056">
      <pivotArea type="all" dataOnly="0" outline="0" fieldPosition="0"/>
    </format>
    <format dxfId="1055">
      <pivotArea outline="0" collapsedLevelsAreSubtotals="1" fieldPosition="0"/>
    </format>
    <format dxfId="1054">
      <pivotArea dataOnly="0" labelOnly="1" outline="0" axis="axisValues" fieldPosition="0"/>
    </format>
    <format dxfId="1053">
      <pivotArea type="all" dataOnly="0" outline="0" fieldPosition="0"/>
    </format>
    <format dxfId="1052">
      <pivotArea outline="0" collapsedLevelsAreSubtotals="1" fieldPosition="0"/>
    </format>
    <format dxfId="1051">
      <pivotArea dataOnly="0" labelOnly="1" outline="0" axis="axisValues" fieldPosition="0"/>
    </format>
    <format dxfId="1050">
      <pivotArea type="all" dataOnly="0" outline="0" fieldPosition="0"/>
    </format>
    <format dxfId="1049">
      <pivotArea outline="0" collapsedLevelsAreSubtotals="1" fieldPosition="0"/>
    </format>
    <format dxfId="1048">
      <pivotArea dataOnly="0" labelOnly="1" outline="0" axis="axisValues" fieldPosition="0"/>
    </format>
    <format dxfId="1047">
      <pivotArea type="all" dataOnly="0" outline="0" fieldPosition="0"/>
    </format>
    <format dxfId="1046">
      <pivotArea outline="0" collapsedLevelsAreSubtotals="1" fieldPosition="0"/>
    </format>
    <format dxfId="1045">
      <pivotArea dataOnly="0" labelOnly="1" outline="0" axis="axisValues" fieldPosition="0"/>
    </format>
    <format dxfId="1044">
      <pivotArea type="all" dataOnly="0" outline="0" fieldPosition="0"/>
    </format>
    <format dxfId="1043">
      <pivotArea outline="0" collapsedLevelsAreSubtotals="1" fieldPosition="0"/>
    </format>
    <format dxfId="1042">
      <pivotArea dataOnly="0" labelOnly="1" outline="0" axis="axisValues" fieldPosition="0"/>
    </format>
    <format dxfId="1041">
      <pivotArea outline="0" collapsedLevelsAreSubtotals="1" fieldPosition="0"/>
    </format>
    <format dxfId="1040">
      <pivotArea dataOnly="0" labelOnly="1" outline="0" axis="axisValues" fieldPosition="0"/>
    </format>
    <format dxfId="1039">
      <pivotArea outline="0" collapsedLevelsAreSubtotals="1" fieldPosition="0"/>
    </format>
  </formats>
  <pivotTableStyleInfo name="PivotStyleLight22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0000000}" name="СводнаяТаблица4" cacheId="0" applyNumberFormats="0" applyBorderFormats="0" applyFontFormats="0" applyPatternFormats="0" applyAlignmentFormats="0" applyWidthHeightFormats="1" dataCaption="Данные" updatedVersion="5" minRefreshableVersion="3" showDrill="0" showMemberPropertyTips="0" rowGrandTotals="0" colGrandTotals="0" itemPrintTitles="1" createdVersion="5" indent="0" compact="0" compactData="0">
  <location ref="A11:H44" firstHeaderRow="1" firstDataRow="1" firstDataCol="7" rowPageCount="3" colPageCount="1"/>
  <pivotFields count="45"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outline="0" showAll="0" sortType="descending" defaultSubtotal="0">
      <items count="588">
        <item x="0"/>
        <item x="9"/>
        <item x="99"/>
        <item x="100"/>
        <item x="101"/>
        <item x="102"/>
        <item x="103"/>
        <item x="104"/>
        <item x="105"/>
        <item x="106"/>
        <item x="107"/>
        <item x="108"/>
        <item x="10"/>
        <item x="109"/>
        <item x="110"/>
        <item x="111"/>
        <item x="112"/>
        <item x="113"/>
        <item x="114"/>
        <item x="115"/>
        <item x="116"/>
        <item x="117"/>
        <item x="118"/>
        <item x="11"/>
        <item x="119"/>
        <item x="120"/>
        <item x="121"/>
        <item x="122"/>
        <item x="123"/>
        <item x="124"/>
        <item x="125"/>
        <item x="126"/>
        <item x="127"/>
        <item x="128"/>
        <item x="12"/>
        <item x="129"/>
        <item x="130"/>
        <item x="131"/>
        <item x="132"/>
        <item x="133"/>
        <item x="134"/>
        <item x="135"/>
        <item x="136"/>
        <item x="137"/>
        <item x="138"/>
        <item x="13"/>
        <item x="139"/>
        <item x="140"/>
        <item x="141"/>
        <item x="142"/>
        <item x="143"/>
        <item x="144"/>
        <item x="145"/>
        <item x="146"/>
        <item x="147"/>
        <item x="148"/>
        <item x="14"/>
        <item x="149"/>
        <item x="150"/>
        <item x="151"/>
        <item x="152"/>
        <item x="153"/>
        <item x="154"/>
        <item x="155"/>
        <item x="156"/>
        <item x="157"/>
        <item x="158"/>
        <item x="15"/>
        <item x="159"/>
        <item x="160"/>
        <item x="161"/>
        <item x="162"/>
        <item x="163"/>
        <item x="164"/>
        <item x="165"/>
        <item x="166"/>
        <item x="167"/>
        <item x="168"/>
        <item x="16"/>
        <item x="169"/>
        <item x="170"/>
        <item x="171"/>
        <item x="172"/>
        <item x="173"/>
        <item x="174"/>
        <item x="175"/>
        <item x="176"/>
        <item x="177"/>
        <item x="178"/>
        <item x="17"/>
        <item x="179"/>
        <item x="180"/>
        <item x="181"/>
        <item x="182"/>
        <item x="183"/>
        <item x="184"/>
        <item x="185"/>
        <item x="186"/>
        <item x="187"/>
        <item x="188"/>
        <item x="18"/>
        <item x="189"/>
        <item x="190"/>
        <item x="191"/>
        <item x="192"/>
        <item x="193"/>
        <item x="194"/>
        <item x="195"/>
        <item x="196"/>
        <item x="197"/>
        <item x="198"/>
        <item x="1"/>
        <item x="19"/>
        <item x="199"/>
        <item x="200"/>
        <item x="201"/>
        <item x="202"/>
        <item x="203"/>
        <item x="204"/>
        <item x="205"/>
        <item x="206"/>
        <item x="207"/>
        <item x="208"/>
        <item x="20"/>
        <item x="209"/>
        <item x="210"/>
        <item x="211"/>
        <item x="212"/>
        <item x="213"/>
        <item x="214"/>
        <item x="215"/>
        <item x="216"/>
        <item x="217"/>
        <item x="218"/>
        <item x="21"/>
        <item x="219"/>
        <item x="220"/>
        <item x="221"/>
        <item x="222"/>
        <item x="223"/>
        <item x="224"/>
        <item x="225"/>
        <item x="226"/>
        <item x="227"/>
        <item x="228"/>
        <item x="22"/>
        <item x="229"/>
        <item x="230"/>
        <item x="231"/>
        <item x="232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m="1" x="419"/>
        <item m="1" x="409"/>
        <item m="1" x="398"/>
        <item m="1" x="392"/>
        <item m="1" x="386"/>
        <item m="1" x="382"/>
        <item m="1" x="379"/>
        <item m="1" x="376"/>
        <item x="32"/>
        <item m="1" x="470"/>
        <item m="1" x="456"/>
        <item m="1" x="441"/>
        <item m="1" x="429"/>
        <item m="1" x="416"/>
        <item m="1" x="406"/>
        <item m="1" x="390"/>
        <item m="1" x="385"/>
        <item m="1" x="381"/>
        <item x="33"/>
        <item m="1" x="499"/>
        <item m="1" x="484"/>
        <item m="1" x="467"/>
        <item m="1" x="453"/>
        <item m="1" x="438"/>
        <item m="1" x="426"/>
        <item m="1" x="414"/>
        <item m="1" x="404"/>
        <item m="1" x="396"/>
        <item m="1" x="389"/>
        <item m="1" x="377"/>
        <item m="1" x="529"/>
        <item m="1" x="514"/>
        <item m="1" x="496"/>
        <item m="1" x="481"/>
        <item m="1" x="464"/>
        <item m="1" x="450"/>
        <item m="1" x="436"/>
        <item m="1" x="424"/>
        <item m="1" x="413"/>
        <item m="1" x="403"/>
        <item x="35"/>
        <item m="1" x="557"/>
        <item m="1" x="543"/>
        <item m="1" x="526"/>
        <item m="1" x="511"/>
        <item m="1" x="493"/>
        <item m="1" x="478"/>
        <item m="1" x="462"/>
        <item m="1" x="448"/>
        <item m="1" x="435"/>
        <item m="1" x="423"/>
        <item x="36"/>
        <item m="1" x="583"/>
        <item m="1" x="570"/>
        <item m="1" x="554"/>
        <item m="1" x="540"/>
        <item m="1" x="523"/>
        <item m="1" x="508"/>
        <item m="1" x="491"/>
        <item m="1" x="476"/>
        <item m="1" x="461"/>
        <item m="1" x="447"/>
        <item x="37"/>
        <item m="1" x="338"/>
        <item m="1" x="327"/>
        <item m="1" x="580"/>
        <item m="1" x="567"/>
        <item m="1" x="551"/>
        <item m="1" x="537"/>
        <item m="1" x="521"/>
        <item m="1" x="506"/>
        <item m="1" x="490"/>
        <item m="1" x="475"/>
        <item x="38"/>
        <item m="1" x="352"/>
        <item m="1" x="345"/>
        <item m="1" x="335"/>
        <item m="1" x="324"/>
        <item m="1" x="577"/>
        <item m="1" x="564"/>
        <item m="1" x="549"/>
        <item m="1" x="535"/>
        <item m="1" x="520"/>
        <item m="1" x="505"/>
        <item x="3"/>
        <item x="39"/>
        <item m="1" x="446"/>
        <item m="1" x="434"/>
        <item m="1" x="422"/>
        <item m="1" x="412"/>
        <item m="1" x="402"/>
        <item m="1" x="395"/>
        <item m="1" x="388"/>
        <item m="1" x="384"/>
        <item m="1" x="380"/>
        <item m="1" x="378"/>
        <item x="40"/>
        <item m="1" x="473"/>
        <item m="1" x="459"/>
        <item m="1" x="444"/>
        <item m="1" x="432"/>
        <item m="1" x="420"/>
        <item m="1" x="410"/>
        <item m="1" x="399"/>
        <item m="1" x="393"/>
        <item m="1" x="387"/>
        <item m="1" x="383"/>
        <item m="1" x="375"/>
        <item m="1" x="502"/>
        <item m="1" x="487"/>
        <item m="1" x="471"/>
        <item m="1" x="457"/>
        <item m="1" x="442"/>
        <item m="1" x="430"/>
        <item m="1" x="417"/>
        <item m="1" x="407"/>
        <item m="1" x="397"/>
        <item m="1" x="391"/>
        <item x="42"/>
        <item m="1" x="532"/>
        <item m="1" x="517"/>
        <item m="1" x="500"/>
        <item m="1" x="485"/>
        <item m="1" x="468"/>
        <item m="1" x="454"/>
        <item m="1" x="439"/>
        <item m="1" x="427"/>
        <item m="1" x="415"/>
        <item m="1" x="405"/>
        <item x="43"/>
        <item m="1" x="560"/>
        <item m="1" x="546"/>
        <item m="1" x="530"/>
        <item m="1" x="515"/>
        <item m="1" x="497"/>
        <item m="1" x="482"/>
        <item m="1" x="465"/>
        <item m="1" x="451"/>
        <item m="1" x="437"/>
        <item m="1" x="425"/>
        <item x="44"/>
        <item m="1" x="586"/>
        <item m="1" x="573"/>
        <item m="1" x="558"/>
        <item m="1" x="544"/>
        <item m="1" x="527"/>
        <item m="1" x="512"/>
        <item m="1" x="494"/>
        <item m="1" x="479"/>
        <item m="1" x="463"/>
        <item m="1" x="449"/>
        <item x="45"/>
        <item m="1" x="341"/>
        <item m="1" x="331"/>
        <item m="1" x="584"/>
        <item m="1" x="571"/>
        <item m="1" x="555"/>
        <item m="1" x="541"/>
        <item m="1" x="524"/>
        <item m="1" x="509"/>
        <item m="1" x="492"/>
        <item m="1" x="477"/>
        <item x="46"/>
        <item m="1" x="355"/>
        <item m="1" x="348"/>
        <item m="1" x="339"/>
        <item m="1" x="328"/>
        <item m="1" x="581"/>
        <item m="1" x="568"/>
        <item m="1" x="552"/>
        <item m="1" x="538"/>
        <item m="1" x="522"/>
        <item m="1" x="507"/>
        <item x="47"/>
        <item m="1" x="363"/>
        <item m="1" x="359"/>
        <item m="1" x="353"/>
        <item m="1" x="346"/>
        <item m="1" x="336"/>
        <item m="1" x="325"/>
        <item m="1" x="578"/>
        <item m="1" x="565"/>
        <item m="1" x="550"/>
        <item m="1" x="536"/>
        <item x="48"/>
        <item m="1" x="369"/>
        <item m="1" x="366"/>
        <item m="1" x="362"/>
        <item m="1" x="358"/>
        <item m="1" x="351"/>
        <item m="1" x="344"/>
        <item m="1" x="334"/>
        <item m="1" x="323"/>
        <item m="1" x="576"/>
        <item m="1" x="563"/>
        <item x="4"/>
        <item x="49"/>
        <item m="1" x="504"/>
        <item m="1" x="489"/>
        <item m="1" x="474"/>
        <item m="1" x="460"/>
        <item m="1" x="445"/>
        <item m="1" x="433"/>
        <item m="1" x="421"/>
        <item m="1" x="411"/>
        <item m="1" x="400"/>
        <item m="1" x="394"/>
        <item x="50"/>
        <item m="1" x="534"/>
        <item m="1" x="519"/>
        <item m="1" x="503"/>
        <item m="1" x="488"/>
        <item m="1" x="472"/>
        <item m="1" x="458"/>
        <item m="1" x="443"/>
        <item m="1" x="431"/>
        <item m="1" x="418"/>
        <item m="1" x="408"/>
        <item x="51"/>
        <item m="1" x="562"/>
        <item m="1" x="548"/>
        <item m="1" x="533"/>
        <item m="1" x="518"/>
        <item m="1" x="501"/>
        <item m="1" x="486"/>
        <item m="1" x="469"/>
        <item m="1" x="455"/>
        <item m="1" x="440"/>
        <item m="1" x="428"/>
        <item x="52"/>
        <item m="1" x="322"/>
        <item m="1" x="575"/>
        <item m="1" x="561"/>
        <item m="1" x="547"/>
        <item m="1" x="531"/>
        <item m="1" x="516"/>
        <item m="1" x="498"/>
        <item m="1" x="483"/>
        <item m="1" x="466"/>
        <item m="1" x="452"/>
        <item x="53"/>
        <item m="1" x="343"/>
        <item m="1" x="333"/>
        <item m="1" x="587"/>
        <item m="1" x="574"/>
        <item m="1" x="559"/>
        <item m="1" x="545"/>
        <item m="1" x="528"/>
        <item m="1" x="513"/>
        <item m="1" x="495"/>
        <item m="1" x="480"/>
        <item x="54"/>
        <item m="1" x="357"/>
        <item m="1" x="350"/>
        <item m="1" x="342"/>
        <item m="1" x="332"/>
        <item m="1" x="585"/>
        <item m="1" x="572"/>
        <item m="1" x="556"/>
        <item m="1" x="542"/>
        <item m="1" x="525"/>
        <item m="1" x="510"/>
        <item x="55"/>
        <item m="1" x="365"/>
        <item m="1" x="361"/>
        <item m="1" x="356"/>
        <item m="1" x="349"/>
        <item m="1" x="340"/>
        <item m="1" x="329"/>
        <item m="1" x="582"/>
        <item m="1" x="569"/>
        <item m="1" x="553"/>
        <item m="1" x="539"/>
        <item x="56"/>
        <item m="1" x="371"/>
        <item m="1" x="368"/>
        <item m="1" x="364"/>
        <item m="1" x="360"/>
        <item m="1" x="354"/>
        <item m="1" x="347"/>
        <item m="1" x="337"/>
        <item m="1" x="326"/>
        <item m="1" x="579"/>
        <item m="1" x="566"/>
        <item x="57"/>
        <item m="1" x="374"/>
        <item m="1" x="372"/>
        <item m="1" x="370"/>
        <item m="1" x="367"/>
        <item x="58"/>
        <item x="5"/>
        <item x="59"/>
        <item x="60"/>
        <item x="61"/>
        <item x="62"/>
        <item x="63"/>
        <item x="64"/>
        <item x="65"/>
        <item x="66"/>
        <item x="67"/>
        <item x="68"/>
        <item x="6"/>
        <item x="69"/>
        <item x="70"/>
        <item x="71"/>
        <item x="72"/>
        <item x="73"/>
        <item x="74"/>
        <item x="75"/>
        <item x="76"/>
        <item x="77"/>
        <item x="78"/>
        <item x="7"/>
        <item x="79"/>
        <item x="80"/>
        <item x="81"/>
        <item x="82"/>
        <item x="83"/>
        <item x="84"/>
        <item x="85"/>
        <item x="86"/>
        <item x="87"/>
        <item x="88"/>
        <item x="8"/>
        <item x="89"/>
        <item x="90"/>
        <item x="91"/>
        <item x="92"/>
        <item x="93"/>
        <item x="94"/>
        <item x="95"/>
        <item x="96"/>
        <item x="97"/>
        <item x="98"/>
        <item m="1" x="373"/>
        <item m="1" x="401"/>
        <item m="1" x="330"/>
        <item x="321"/>
        <item x="34"/>
        <item x="4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ubtotalTop="0" multipleItemSelectionAllowed="1" showAll="0" includeNewItemsInFilter="1" defaultSubtotal="0">
      <items count="4">
        <item h="1" x="1"/>
        <item x="0"/>
        <item h="1" x="2"/>
        <item h="1" x="3"/>
      </items>
    </pivotField>
    <pivotField axis="axisPage" compact="0" outline="0" subtotalTop="0" multipleItemSelectionAllowed="1" showAll="0" includeNewItemsInFilter="1" defaultSubtotal="0">
      <items count="10">
        <item h="1" x="5"/>
        <item h="1" x="6"/>
        <item x="7"/>
        <item h="1" x="4"/>
        <item h="1" x="0"/>
        <item h="1" x="1"/>
        <item h="1" x="2"/>
        <item h="1" x="9"/>
        <item h="1" x="3"/>
        <item h="1" x="8"/>
      </items>
    </pivotField>
    <pivotField axis="axisPage" compact="0" outline="0" subtotalTop="0" multipleItemSelectionAllowed="1" showAll="0" includeNewItemsInFilter="1" defaultSubtotal="0">
      <items count="15">
        <item h="1" x="6"/>
        <item h="1" x="7"/>
        <item h="1" x="5"/>
        <item h="1" x="3"/>
        <item h="1" x="2"/>
        <item x="10"/>
        <item h="1" x="4"/>
        <item h="1" x="1"/>
        <item h="1" x="8"/>
        <item h="1" x="12"/>
        <item h="1" x="0"/>
        <item h="1" x="14"/>
        <item h="1" x="9"/>
        <item h="1" x="11"/>
        <item h="1" x="13"/>
      </items>
    </pivotField>
    <pivotField axis="axisRow" compact="0" outline="0" showAll="0" defaultSubtotal="0">
      <items count="5">
        <item x="0"/>
        <item x="1"/>
        <item x="2"/>
        <item x="4"/>
        <item x="3"/>
      </items>
    </pivotField>
    <pivotField compact="0" outline="0" subtotalTop="0" showAll="0" includeNewItemsInFilter="1" sortType="descending" defaultSubtotal="0">
      <items count="972">
        <item m="1" x="366"/>
        <item m="1" x="420"/>
        <item m="1" x="746"/>
        <item m="1" x="442"/>
        <item m="1" x="758"/>
        <item m="1" x="970"/>
        <item m="1" x="766"/>
        <item m="1" x="633"/>
        <item m="1" x="780"/>
        <item m="1" x="956"/>
        <item m="1" x="791"/>
        <item m="1" x="518"/>
        <item m="1" x="939"/>
        <item m="1" x="460"/>
        <item m="1" x="936"/>
        <item m="1" x="771"/>
        <item m="1" x="947"/>
        <item m="1" x="490"/>
        <item m="1" x="958"/>
        <item m="1" x="959"/>
        <item m="1" x="479"/>
        <item m="1" x="719"/>
        <item m="1" x="869"/>
        <item m="1" x="941"/>
        <item m="1" x="355"/>
        <item m="1" x="503"/>
        <item m="1" x="448"/>
        <item m="1" x="848"/>
        <item m="1" x="641"/>
        <item m="1" x="531"/>
        <item m="1" x="953"/>
        <item m="1" x="792"/>
        <item m="1" x="940"/>
        <item m="1" x="789"/>
        <item m="1" x="660"/>
        <item m="1" x="847"/>
        <item m="1" x="359"/>
        <item m="1" x="845"/>
        <item m="1" x="844"/>
        <item m="1" x="529"/>
        <item m="1" x="511"/>
        <item m="1" x="647"/>
        <item m="1" x="863"/>
        <item m="1" x="643"/>
        <item m="1" x="528"/>
        <item m="1" x="857"/>
        <item m="1" x="478"/>
        <item m="1" x="752"/>
        <item m="1" x="530"/>
        <item m="1" x="586"/>
        <item m="1" x="770"/>
        <item m="1" x="932"/>
        <item m="1" x="962"/>
        <item m="1" x="364"/>
        <item m="1" x="617"/>
        <item m="1" x="957"/>
        <item m="1" x="477"/>
        <item m="1" x="365"/>
        <item m="1" x="794"/>
        <item m="1" x="971"/>
        <item m="1" x="817"/>
        <item m="1" x="371"/>
        <item m="1" x="949"/>
        <item m="1" x="961"/>
        <item m="1" x="487"/>
        <item m="1" x="535"/>
        <item m="1" x="801"/>
        <item m="1" x="476"/>
        <item m="1" x="675"/>
        <item m="1" x="839"/>
        <item m="1" x="723"/>
        <item m="1" x="854"/>
        <item m="1" x="369"/>
        <item m="1" x="805"/>
        <item m="1" x="692"/>
        <item m="1" x="501"/>
        <item m="1" x="363"/>
        <item m="1" x="485"/>
        <item m="1" x="459"/>
        <item m="1" x="880"/>
        <item m="1" x="677"/>
        <item m="1" x="680"/>
        <item m="1" x="600"/>
        <item m="1" x="336"/>
        <item m="1" x="683"/>
        <item m="1" x="734"/>
        <item m="1" x="685"/>
        <item m="1" x="891"/>
        <item m="1" x="873"/>
        <item m="1" x="832"/>
        <item m="1" x="493"/>
        <item m="1" x="735"/>
        <item m="1" x="405"/>
        <item m="1" x="498"/>
        <item m="1" x="407"/>
        <item m="1" x="632"/>
        <item m="1" x="749"/>
        <item m="1" x="342"/>
        <item m="1" x="652"/>
        <item m="1" x="773"/>
        <item m="1" x="879"/>
        <item m="1" x="886"/>
        <item m="1" x="567"/>
        <item m="1" x="798"/>
        <item m="1" x="391"/>
        <item m="1" x="811"/>
        <item m="1" x="413"/>
        <item m="1" x="711"/>
        <item m="1" x="507"/>
        <item m="1" x="508"/>
        <item m="1" x="510"/>
        <item m="1" x="721"/>
        <item m="1" x="860"/>
        <item m="1" x="969"/>
        <item m="1" x="550"/>
        <item m="1" x="552"/>
        <item m="1" x="458"/>
        <item m="1" x="666"/>
        <item m="1" x="571"/>
        <item m="1" x="324"/>
        <item m="1" x="897"/>
        <item m="1" x="578"/>
        <item m="1" x="619"/>
        <item m="1" x="853"/>
        <item m="1" x="410"/>
        <item m="1" x="376"/>
        <item m="1" x="706"/>
        <item m="1" x="823"/>
        <item m="1" x="726"/>
        <item m="1" x="488"/>
        <item m="1" x="618"/>
        <item m="1" x="381"/>
        <item m="1" x="330"/>
        <item m="1" x="858"/>
        <item m="1" x="568"/>
        <item m="1" x="538"/>
        <item m="1" x="541"/>
        <item m="1" x="335"/>
        <item m="1" x="867"/>
        <item m="1" x="761"/>
        <item m="1" x="372"/>
        <item m="1" x="804"/>
        <item m="1" x="927"/>
        <item m="1" x="385"/>
        <item m="1" x="387"/>
        <item m="1" x="724"/>
        <item m="1" x="390"/>
        <item m="1" x="924"/>
        <item m="1" x="499"/>
        <item m="1" x="806"/>
        <item m="1" x="649"/>
        <item m="1" x="533"/>
        <item m="1" x="534"/>
        <item m="1" x="849"/>
        <item m="1" x="850"/>
        <item m="1" x="536"/>
        <item m="1" x="443"/>
        <item m="1" x="696"/>
        <item m="1" x="693"/>
        <item m="1" x="809"/>
        <item m="1" x="701"/>
        <item m="1" x="367"/>
        <item m="1" x="812"/>
        <item m="1" x="482"/>
        <item m="1" x="697"/>
        <item m="1" x="483"/>
        <item m="1" x="698"/>
        <item m="1" x="883"/>
        <item m="1" x="914"/>
        <item m="1" x="579"/>
        <item m="1" x="416"/>
        <item m="1" x="665"/>
        <item m="1" x="907"/>
        <item m="1" x="781"/>
        <item m="1" x="920"/>
        <item m="1" x="810"/>
        <item m="1" x="922"/>
        <item m="1" x="782"/>
        <item m="1" x="417"/>
        <item m="1" x="513"/>
        <item m="1" x="424"/>
        <item m="1" x="516"/>
        <item m="1" x="465"/>
        <item m="1" x="674"/>
        <item m="1" x="934"/>
        <item m="1" x="544"/>
        <item m="1" x="787"/>
        <item m="1" x="574"/>
        <item m="1" x="678"/>
        <item m="1" x="434"/>
        <item m="1" x="589"/>
        <item m="1" x="634"/>
        <item m="1" x="889"/>
        <item m="1" x="885"/>
        <item m="1" x="604"/>
        <item m="1" x="887"/>
        <item m="1" x="337"/>
        <item m="1" x="470"/>
        <item m="1" x="491"/>
        <item m="1" x="945"/>
        <item m="1" x="338"/>
        <item m="1" x="836"/>
        <item m="1" x="743"/>
        <item m="1" x="626"/>
        <item m="1" x="495"/>
        <item m="1" x="834"/>
        <item m="1" x="441"/>
        <item m="1" x="838"/>
        <item m="1" x="651"/>
        <item m="1" x="892"/>
        <item m="1" x="893"/>
        <item m="1" x="557"/>
        <item m="1" x="894"/>
        <item m="1" x="895"/>
        <item m="1" x="564"/>
        <item m="1" x="797"/>
        <item m="1" x="929"/>
        <item m="1" x="411"/>
        <item m="1" x="396"/>
        <item m="1" x="414"/>
        <item m="1" x="814"/>
        <item m="1" x="715"/>
        <item m="1" x="718"/>
        <item m="1" x="816"/>
        <item m="1" x="509"/>
        <item m="1" x="548"/>
        <item m="1" x="549"/>
        <item m="1" x="862"/>
        <item m="1" x="865"/>
        <item m="1" x="553"/>
        <item m="1" x="800"/>
        <item m="1" x="401"/>
        <item m="1" x="461"/>
        <item m="1" x="572"/>
        <item m="1" x="570"/>
        <item m="1" x="575"/>
        <item m="1" x="722"/>
        <item m="1" x="620"/>
        <item m="1" x="820"/>
        <item m="1" x="822"/>
        <item m="1" x="824"/>
        <item m="1" x="707"/>
        <item m="1" x="623"/>
        <item m="1" x="713"/>
        <item m="1" x="717"/>
        <item m="1" x="855"/>
        <item m="1" x="872"/>
        <item m="1" x="765"/>
        <item m="1" x="861"/>
        <item m="1" x="331"/>
        <item m="1" x="864"/>
        <item m="1" x="334"/>
        <item m="1" x="543"/>
        <item m="1" x="545"/>
        <item m="1" x="622"/>
        <item m="1" x="380"/>
        <item m="1" x="382"/>
        <item m="1" x="386"/>
        <item m="1" x="388"/>
        <item m="1" x="389"/>
        <item m="1" x="383"/>
        <item m="1" x="392"/>
        <item m="1" x="394"/>
        <item m="1" x="377"/>
        <item m="1" x="686"/>
        <item m="1" x="603"/>
        <item m="1" x="903"/>
        <item m="1" x="607"/>
        <item m="1" x="908"/>
        <item m="1" x="911"/>
        <item m="1" x="522"/>
        <item m="1" x="593"/>
        <item m="1" x="615"/>
        <item m="1" x="913"/>
        <item m="1" x="840"/>
        <item m="1" x="422"/>
        <item m="1" x="423"/>
        <item m="1" x="841"/>
        <item m="1" x="750"/>
        <item m="1" x="757"/>
        <item m="1" x="374"/>
        <item m="1" x="874"/>
        <item m="1" x="576"/>
        <item m="1" x="453"/>
        <item m="1" x="358"/>
        <item m="1" x="439"/>
        <item m="1" x="639"/>
        <item m="1" x="492"/>
        <item m="1" x="759"/>
        <item m="1" x="760"/>
        <item m="1" x="435"/>
        <item m="1" x="661"/>
        <item m="1" x="515"/>
        <item m="1" x="916"/>
        <item m="1" x="580"/>
        <item m="1" x="582"/>
        <item m="1" x="585"/>
        <item m="1" x="356"/>
        <item m="1" x="776"/>
        <item m="1" x="591"/>
        <item m="1" x="672"/>
        <item m="1" x="415"/>
        <item m="1" x="512"/>
        <item m="1" x="418"/>
        <item m="1" x="421"/>
        <item m="1" x="437"/>
        <item m="1" x="426"/>
        <item m="1" x="882"/>
        <item m="1" x="942"/>
        <item m="1" x="943"/>
        <item m="1" x="581"/>
        <item m="1" x="673"/>
        <item m="1" x="595"/>
        <item m="1" x="333"/>
        <item m="1" x="467"/>
        <item m="1" x="601"/>
        <item m="1" x="783"/>
        <item m="1" x="602"/>
        <item m="1" x="605"/>
        <item m="1" x="514"/>
        <item m="1" x="896"/>
        <item m="1" x="606"/>
        <item m="1" x="658"/>
        <item m="1" x="741"/>
        <item m="1" x="395"/>
        <item m="1" x="325"/>
        <item m="1" x="412"/>
        <item m="1" x="694"/>
        <item m="1" x="375"/>
        <item m="1" x="704"/>
        <item m="1" x="393"/>
        <item m="1" x="728"/>
        <item m="1" x="419"/>
        <item m="1" x="745"/>
        <item m="1" x="440"/>
        <item m="1" x="638"/>
        <item m="1" x="779"/>
        <item m="1" x="935"/>
        <item m="1" x="463"/>
        <item m="1" x="464"/>
        <item m="1" x="851"/>
        <item m="1" x="368"/>
        <item m="1" x="767"/>
        <item m="1" x="691"/>
        <item m="1" x="764"/>
        <item m="1" x="384"/>
        <item m="1" x="469"/>
        <item m="1" x="398"/>
        <item m="1" x="871"/>
        <item m="1" x="379"/>
        <item m="1" x="462"/>
        <item m="1" x="699"/>
        <item m="1" x="624"/>
        <item m="1" x="635"/>
        <item m="1" x="532"/>
        <item m="1" x="966"/>
        <item m="1" x="890"/>
        <item m="1" x="409"/>
        <item m="1" x="884"/>
        <item m="1" x="720"/>
        <item m="1" x="778"/>
        <item m="1" x="944"/>
        <item m="1" x="546"/>
        <item m="1" x="937"/>
        <item m="1" x="475"/>
        <item m="1" x="790"/>
        <item m="1" x="909"/>
        <item m="1" x="951"/>
        <item m="1" x="785"/>
        <item m="1" x="954"/>
        <item m="1" x="468"/>
        <item m="1" x="628"/>
        <item m="1" x="472"/>
        <item m="1" x="378"/>
        <item m="1" x="777"/>
        <item m="1" x="642"/>
        <item m="1" x="788"/>
        <item m="1" x="955"/>
        <item m="1" x="793"/>
        <item m="1" x="637"/>
        <item m="1" x="486"/>
        <item m="1" x="965"/>
        <item m="1" x="565"/>
        <item m="1" x="645"/>
        <item m="1" x="868"/>
        <item m="1" x="341"/>
        <item m="1" x="480"/>
        <item m="1" x="328"/>
        <item m="1" x="609"/>
        <item m="1" x="640"/>
        <item m="1" x="906"/>
        <item m="1" x="636"/>
        <item m="1" x="784"/>
        <item m="1" x="952"/>
        <item m="1" x="473"/>
        <item m="1" x="964"/>
        <item m="1" x="644"/>
        <item m="1" x="446"/>
        <item m="1" x="610"/>
        <item m="1" x="753"/>
        <item m="1" x="786"/>
        <item m="1" x="327"/>
        <item m="1" x="808"/>
        <item m="1" x="950"/>
        <item m="1" x="474"/>
        <item m="1" x="963"/>
        <item m="1" x="830"/>
        <item m="1" x="339"/>
        <item m="1" x="484"/>
        <item m="1" x="799"/>
        <item m="1" x="818"/>
        <item m="1" x="646"/>
        <item m="1" x="795"/>
        <item m="1" x="754"/>
        <item m="1" x="807"/>
        <item m="1" x="351"/>
        <item m="1" x="547"/>
        <item m="1" x="968"/>
        <item m="1" x="481"/>
        <item m="1" x="456"/>
        <item m="1" x="802"/>
        <item m="1" x="659"/>
        <item m="1" x="502"/>
        <item m="1" x="362"/>
        <item m="1" x="912"/>
        <item m="1" x="345"/>
        <item m="1" x="577"/>
        <item m="1" x="917"/>
        <item m="1" x="901"/>
        <item m="1" x="905"/>
        <item m="1" x="918"/>
        <item m="1" x="910"/>
        <item m="1" x="590"/>
        <item m="1" x="350"/>
        <item m="1" x="596"/>
        <item m="1" x="436"/>
        <item m="1" x="676"/>
        <item m="1" x="403"/>
        <item m="1" x="505"/>
        <item m="1" x="438"/>
        <item m="1" x="408"/>
        <item m="1" x="740"/>
        <item m="1" x="431"/>
        <item m="1" x="742"/>
        <item m="1" x="433"/>
        <item m="1" x="960"/>
        <item m="1" x="662"/>
        <item m="1" x="768"/>
        <item m="1" x="599"/>
        <item m="1" x="679"/>
        <item m="1" x="627"/>
        <item m="1" x="584"/>
        <item m="1" x="629"/>
        <item m="1" x="587"/>
        <item m="1" x="588"/>
        <item m="1" x="343"/>
        <item m="1" x="727"/>
        <item m="1" x="772"/>
        <item m="1" x="731"/>
        <item m="1" x="670"/>
        <item m="1" x="736"/>
        <item m="1" x="738"/>
        <item m="1" x="739"/>
        <item m="1" x="748"/>
        <item m="1" x="829"/>
        <item m="1" x="876"/>
        <item m="1" x="344"/>
        <item m="1" x="877"/>
        <item m="1" x="933"/>
        <item m="1" x="559"/>
        <item m="1" x="527"/>
        <item m="1" x="347"/>
        <item m="1" x="349"/>
        <item m="1" x="769"/>
        <item m="1" x="888"/>
        <item m="1" x="928"/>
        <item m="1" x="705"/>
        <item m="1" x="688"/>
        <item m="1" x="397"/>
        <item m="1" x="457"/>
        <item m="1" x="712"/>
        <item m="1" x="796"/>
        <item m="1" x="404"/>
        <item m="1" x="667"/>
        <item m="1" x="500"/>
        <item m="1" x="671"/>
        <item m="1" x="648"/>
        <item m="1" x="650"/>
        <item m="1" x="540"/>
        <item m="1" x="653"/>
        <item m="1" x="542"/>
        <item m="1" x="555"/>
        <item m="1" x="558"/>
        <item m="1" x="562"/>
        <item m="1" x="870"/>
        <item m="1" x="827"/>
        <item m="1" x="762"/>
        <item m="1" x="763"/>
        <item m="1" x="657"/>
        <item m="1" x="613"/>
        <item m="1" x="614"/>
        <item m="1" x="357"/>
        <item m="1" x="710"/>
        <item m="1" x="815"/>
        <item m="1" x="716"/>
        <item m="1" x="825"/>
        <item m="1" x="856"/>
        <item m="1" x="967"/>
        <item m="1" x="859"/>
        <item m="1" x="926"/>
        <item m="1" x="539"/>
        <item m="1" x="875"/>
        <item m="1" x="866"/>
        <item m="1" x="496"/>
        <item m="1" x="449"/>
        <item m="1" x="881"/>
        <item m="1" x="373"/>
        <item m="1" x="445"/>
        <item m="1" x="447"/>
        <item m="1" x="695"/>
        <item m="1" x="803"/>
        <item m="1" x="656"/>
        <item m="1" x="450"/>
        <item m="1" x="326"/>
        <item m="1" x="497"/>
        <item m="1" x="399"/>
        <item m="1" x="898"/>
        <item m="1" x="687"/>
        <item m="1" x="904"/>
        <item m="1" x="520"/>
        <item m="1" x="608"/>
        <item m="1" x="682"/>
        <item m="1" x="852"/>
        <item m="1" x="471"/>
        <item m="1" x="616"/>
        <item m="1" x="689"/>
        <item m="1" x="755"/>
        <item m="1" x="756"/>
        <item m="1" x="831"/>
        <item m="1" x="631"/>
        <item m="1" x="428"/>
        <item m="1" x="430"/>
        <item m="1" x="432"/>
        <item m="1" x="837"/>
        <item m="1" x="842"/>
        <item m="1" x="370"/>
        <item m="1" x="938"/>
        <item m="1" x="915"/>
        <item m="1" x="352"/>
        <item m="1" x="354"/>
        <item m="1" x="775"/>
        <item m="1" x="346"/>
        <item m="1" x="919"/>
        <item m="1" x="921"/>
        <item m="1" x="592"/>
        <item m="1" x="594"/>
        <item m="1" x="729"/>
        <item m="1" x="730"/>
        <item m="1" x="402"/>
        <item m="1" x="466"/>
        <item m="1" x="737"/>
        <item m="1" x="681"/>
        <item m="1" x="427"/>
        <item m="1" x="429"/>
        <item m="1" x="519"/>
        <item m="1" x="556"/>
        <item m="1" x="625"/>
        <item m="1" x="878"/>
        <item m="1" x="597"/>
        <item m="1" x="598"/>
        <item m="1" x="846"/>
        <item m="1" x="833"/>
        <item m="1" x="583"/>
        <item m="1" x="684"/>
        <item m="1" x="668"/>
        <item m="1" x="630"/>
        <item m="1" x="360"/>
        <item m="1" x="725"/>
        <item m="1" x="489"/>
        <item m="1" x="821"/>
        <item m="1" x="733"/>
        <item m="1" x="744"/>
        <item m="1" x="361"/>
        <item m="1" x="835"/>
        <item m="1" x="774"/>
        <item m="1" x="828"/>
        <item m="1" x="340"/>
        <item m="1" x="551"/>
        <item m="1" x="554"/>
        <item m="1" x="526"/>
        <item m="1" x="506"/>
        <item m="1" x="561"/>
        <item m="1" x="563"/>
        <item m="1" x="348"/>
        <item m="1" x="899"/>
        <item m="1" x="902"/>
        <item m="1" x="454"/>
        <item m="1" x="455"/>
        <item m="1" x="663"/>
        <item m="1" x="504"/>
        <item m="1" x="690"/>
        <item m="1" x="400"/>
        <item m="1" x="931"/>
        <item m="1" x="813"/>
        <item m="1" x="406"/>
        <item m="1" x="669"/>
        <item m="1" x="566"/>
        <item m="1" x="494"/>
        <item m="1" x="819"/>
        <item m="1" x="621"/>
        <item m="1" x="569"/>
        <item m="1" x="664"/>
        <item m="1" x="843"/>
        <item m="1" x="560"/>
        <item m="1" x="573"/>
        <item m="1" x="826"/>
        <item m="1" x="654"/>
        <item m="1" x="702"/>
        <item m="1" x="329"/>
        <item m="1" x="703"/>
        <item m="1" x="332"/>
        <item m="1" x="708"/>
        <item m="1" x="709"/>
        <item m="1" x="700"/>
        <item m="1" x="714"/>
        <item m="1" x="732"/>
        <item m="1" x="537"/>
        <item m="1" x="523"/>
        <item m="1" x="353"/>
        <item m="1" x="946"/>
        <item m="1" x="923"/>
        <item m="1" x="925"/>
        <item m="1" x="655"/>
        <item m="1" x="930"/>
        <item m="1" x="948"/>
        <item m="1" x="612"/>
        <item m="1" x="425"/>
        <item m="1" x="747"/>
        <item m="1" x="524"/>
        <item m="1" x="751"/>
        <item m="1" x="451"/>
        <item m="1" x="444"/>
        <item m="1" x="517"/>
        <item m="1" x="525"/>
        <item m="1" x="452"/>
        <item m="1" x="521"/>
        <item m="1" x="611"/>
        <item m="1" x="9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axis="axisRow" compact="0" outline="0" subtotalTop="0" showAll="0" includeNewItemsInFilter="1" defaultSubtotal="0">
      <items count="5">
        <item x="2"/>
        <item x="1"/>
        <item x="4"/>
        <item x="3"/>
        <item x="0"/>
      </items>
    </pivotField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outline="0" subtotalTop="0" showAll="0" includeNewItemsInFilter="1" defaultSubtotal="0">
      <items count="12">
        <item x="0"/>
        <item x="3"/>
        <item x="9"/>
        <item x="10"/>
        <item x="8"/>
        <item x="6"/>
        <item x="7"/>
        <item x="1"/>
        <item x="5"/>
        <item x="4"/>
        <item x="2"/>
        <item x="11"/>
      </items>
    </pivotField>
    <pivotField axis="axisRow" compact="0" outline="0" subtotalTop="0" showAll="0" includeNewItemsInFilter="1" defaultSubtotal="0">
      <items count="118">
        <item x="103"/>
        <item x="107"/>
        <item x="24"/>
        <item x="79"/>
        <item x="113"/>
        <item x="71"/>
        <item x="5"/>
        <item x="106"/>
        <item x="89"/>
        <item x="115"/>
        <item x="72"/>
        <item x="4"/>
        <item x="114"/>
        <item x="49"/>
        <item x="105"/>
        <item x="57"/>
        <item x="8"/>
        <item x="0"/>
        <item x="68"/>
        <item x="109"/>
        <item x="52"/>
        <item x="82"/>
        <item x="86"/>
        <item x="50"/>
        <item x="83"/>
        <item x="6"/>
        <item x="36"/>
        <item x="97"/>
        <item x="108"/>
        <item x="98"/>
        <item x="63"/>
        <item x="100"/>
        <item x="99"/>
        <item x="16"/>
        <item x="88"/>
        <item x="58"/>
        <item x="55"/>
        <item x="25"/>
        <item x="96"/>
        <item x="85"/>
        <item x="37"/>
        <item x="28"/>
        <item x="95"/>
        <item x="80"/>
        <item x="93"/>
        <item x="66"/>
        <item x="87"/>
        <item x="45"/>
        <item x="77"/>
        <item x="90"/>
        <item x="31"/>
        <item x="111"/>
        <item x="91"/>
        <item x="11"/>
        <item x="23"/>
        <item x="116"/>
        <item x="40"/>
        <item x="13"/>
        <item x="94"/>
        <item x="43"/>
        <item x="73"/>
        <item x="39"/>
        <item x="104"/>
        <item x="78"/>
        <item x="53"/>
        <item x="42"/>
        <item x="34"/>
        <item x="51"/>
        <item x="27"/>
        <item x="81"/>
        <item x="75"/>
        <item x="84"/>
        <item x="35"/>
        <item x="70"/>
        <item x="62"/>
        <item x="2"/>
        <item x="67"/>
        <item x="26"/>
        <item x="74"/>
        <item x="18"/>
        <item x="14"/>
        <item x="65"/>
        <item x="92"/>
        <item x="101"/>
        <item x="61"/>
        <item x="76"/>
        <item x="3"/>
        <item x="19"/>
        <item x="110"/>
        <item x="41"/>
        <item x="44"/>
        <item x="32"/>
        <item x="17"/>
        <item x="15"/>
        <item x="12"/>
        <item x="38"/>
        <item x="47"/>
        <item x="7"/>
        <item x="22"/>
        <item x="29"/>
        <item x="56"/>
        <item x="112"/>
        <item x="33"/>
        <item x="64"/>
        <item x="69"/>
        <item x="54"/>
        <item x="102"/>
        <item x="59"/>
        <item x="21"/>
        <item x="48"/>
        <item x="46"/>
        <item x="10"/>
        <item x="30"/>
        <item x="60"/>
        <item x="20"/>
        <item x="9"/>
        <item x="1"/>
        <item x="117"/>
      </items>
    </pivotField>
    <pivotField axis="axisRow" compact="0" outline="0" subtotalTop="0" showAll="0" includeNewItemsInFilter="1" defaultSubtotal="0">
      <items count="269">
        <item x="225"/>
        <item x="247"/>
        <item x="27"/>
        <item x="185"/>
        <item x="262"/>
        <item x="230"/>
        <item x="5"/>
        <item x="240"/>
        <item x="194"/>
        <item x="264"/>
        <item x="253"/>
        <item x="4"/>
        <item x="263"/>
        <item x="255"/>
        <item x="231"/>
        <item x="8"/>
        <item x="0"/>
        <item x="261"/>
        <item x="256"/>
        <item x="64"/>
        <item x="234"/>
        <item x="155"/>
        <item x="251"/>
        <item x="6"/>
        <item x="228"/>
        <item x="239"/>
        <item x="250"/>
        <item x="252"/>
        <item x="248"/>
        <item x="215"/>
        <item x="19"/>
        <item x="163"/>
        <item x="76"/>
        <item x="246"/>
        <item x="28"/>
        <item x="232"/>
        <item x="245"/>
        <item x="238"/>
        <item x="31"/>
        <item x="208"/>
        <item x="237"/>
        <item x="249"/>
        <item x="241"/>
        <item x="158"/>
        <item x="236"/>
        <item x="184"/>
        <item x="165"/>
        <item x="257"/>
        <item x="259"/>
        <item x="180"/>
        <item x="235"/>
        <item x="146"/>
        <item x="266"/>
        <item x="196"/>
        <item x="150"/>
        <item x="201"/>
        <item x="132"/>
        <item x="126"/>
        <item x="227"/>
        <item x="125"/>
        <item x="254"/>
        <item x="214"/>
        <item x="216"/>
        <item x="63"/>
        <item x="30"/>
        <item x="110"/>
        <item x="145"/>
        <item x="104"/>
        <item x="141"/>
        <item x="138"/>
        <item x="96"/>
        <item x="29"/>
        <item x="70"/>
        <item x="93"/>
        <item x="89"/>
        <item x="181"/>
        <item x="220"/>
        <item x="82"/>
        <item x="114"/>
        <item x="102"/>
        <item x="213"/>
        <item x="258"/>
        <item x="97"/>
        <item x="243"/>
        <item x="69"/>
        <item x="179"/>
        <item x="77"/>
        <item x="224"/>
        <item x="67"/>
        <item x="59"/>
        <item x="32"/>
        <item x="73"/>
        <item x="260"/>
        <item x="36"/>
        <item x="88"/>
        <item x="101"/>
        <item x="66"/>
        <item x="222"/>
        <item x="60"/>
        <item x="58"/>
        <item x="33"/>
        <item x="81"/>
        <item x="23"/>
        <item x="10"/>
        <item x="1"/>
        <item x="218"/>
        <item x="244"/>
        <item x="242"/>
        <item x="212"/>
        <item x="198"/>
        <item x="209"/>
        <item x="229"/>
        <item x="9"/>
        <item x="182"/>
        <item x="170"/>
        <item x="217"/>
        <item x="200"/>
        <item x="190"/>
        <item x="205"/>
        <item x="162"/>
        <item x="223"/>
        <item x="189"/>
        <item x="221"/>
        <item x="186"/>
        <item x="157"/>
        <item x="195"/>
        <item x="192"/>
        <item x="191"/>
        <item x="178"/>
        <item x="168"/>
        <item x="188"/>
        <item x="210"/>
        <item x="193"/>
        <item x="219"/>
        <item x="176"/>
        <item x="202"/>
        <item x="161"/>
        <item x="149"/>
        <item x="169"/>
        <item x="173"/>
        <item x="144"/>
        <item x="199"/>
        <item x="174"/>
        <item x="175"/>
        <item x="153"/>
        <item x="160"/>
        <item x="171"/>
        <item x="167"/>
        <item x="203"/>
        <item x="211"/>
        <item x="206"/>
        <item x="136"/>
        <item x="133"/>
        <item x="183"/>
        <item x="164"/>
        <item x="131"/>
        <item x="152"/>
        <item x="226"/>
        <item x="197"/>
        <item x="94"/>
        <item x="137"/>
        <item x="151"/>
        <item x="187"/>
        <item x="156"/>
        <item x="121"/>
        <item x="204"/>
        <item x="177"/>
        <item x="142"/>
        <item x="148"/>
        <item x="139"/>
        <item x="90"/>
        <item x="134"/>
        <item x="130"/>
        <item x="147"/>
        <item x="79"/>
        <item x="140"/>
        <item x="143"/>
        <item x="207"/>
        <item x="123"/>
        <item x="154"/>
        <item x="129"/>
        <item x="122"/>
        <item x="112"/>
        <item x="117"/>
        <item x="119"/>
        <item x="172"/>
        <item x="166"/>
        <item x="120"/>
        <item x="159"/>
        <item x="92"/>
        <item x="127"/>
        <item x="115"/>
        <item x="100"/>
        <item x="128"/>
        <item x="116"/>
        <item x="2"/>
        <item x="124"/>
        <item x="111"/>
        <item x="135"/>
        <item x="87"/>
        <item x="109"/>
        <item x="84"/>
        <item x="107"/>
        <item x="91"/>
        <item x="108"/>
        <item x="86"/>
        <item x="56"/>
        <item x="83"/>
        <item x="57"/>
        <item x="43"/>
        <item x="78"/>
        <item x="95"/>
        <item x="118"/>
        <item x="13"/>
        <item x="113"/>
        <item x="103"/>
        <item x="65"/>
        <item x="51"/>
        <item x="38"/>
        <item x="85"/>
        <item x="72"/>
        <item x="105"/>
        <item x="106"/>
        <item x="80"/>
        <item x="61"/>
        <item x="75"/>
        <item x="68"/>
        <item x="53"/>
        <item x="20"/>
        <item x="49"/>
        <item x="62"/>
        <item x="40"/>
        <item x="265"/>
        <item x="71"/>
        <item x="44"/>
        <item x="41"/>
        <item x="99"/>
        <item x="55"/>
        <item x="46"/>
        <item x="34"/>
        <item x="37"/>
        <item x="26"/>
        <item x="48"/>
        <item x="16"/>
        <item x="52"/>
        <item x="45"/>
        <item x="74"/>
        <item x="98"/>
        <item x="42"/>
        <item x="54"/>
        <item x="39"/>
        <item x="47"/>
        <item x="21"/>
        <item x="17"/>
        <item x="3"/>
        <item x="22"/>
        <item x="50"/>
        <item x="35"/>
        <item x="18"/>
        <item x="15"/>
        <item x="7"/>
        <item x="25"/>
        <item x="24"/>
        <item x="11"/>
        <item x="14"/>
        <item x="12"/>
        <item x="267"/>
        <item x="268"/>
        <item x="233"/>
      </items>
    </pivotField>
    <pivotField axis="axisRow" compact="0" outline="0" subtotalTop="0" showAll="0" includeNewItemsInFilter="1" defaultSubtotal="0">
      <items count="17">
        <item x="3"/>
        <item x="15"/>
        <item x="10"/>
        <item x="5"/>
        <item x="9"/>
        <item x="12"/>
        <item x="13"/>
        <item x="14"/>
        <item x="0"/>
        <item x="11"/>
        <item x="2"/>
        <item x="7"/>
        <item x="4"/>
        <item x="6"/>
        <item x="8"/>
        <item x="1"/>
        <item x="16"/>
      </items>
    </pivotField>
    <pivotField dataField="1"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7">
    <field x="2"/>
    <field x="27"/>
    <field x="6"/>
    <field x="35"/>
    <field x="36"/>
    <field x="37"/>
    <field x="38"/>
  </rowFields>
  <rowItems count="33">
    <i>
      <x v="310"/>
      <x v="1"/>
      <x/>
      <x v="10"/>
      <x v="80"/>
      <x v="253"/>
      <x v="12"/>
    </i>
    <i>
      <x v="410"/>
      <x v="3"/>
      <x/>
      <x v="10"/>
      <x v="56"/>
      <x v="242"/>
      <x v="8"/>
    </i>
    <i>
      <x v="477"/>
      <x v="3"/>
      <x/>
      <x v="8"/>
      <x v="86"/>
      <x v="206"/>
      <x v="12"/>
    </i>
    <i>
      <x v="88"/>
      <x/>
      <x/>
      <x v="5"/>
      <x v="68"/>
      <x v="165"/>
      <x v="9"/>
    </i>
    <i>
      <x v="70"/>
      <x/>
      <x v="1"/>
      <x v="5"/>
      <x v="59"/>
      <x v="162"/>
      <x v="8"/>
    </i>
    <i>
      <x v="28"/>
      <x v="1"/>
      <x/>
      <x v="4"/>
      <x v="70"/>
      <x v="140"/>
      <x v="10"/>
    </i>
    <i>
      <x v="52"/>
      <x/>
      <x/>
      <x v="4"/>
      <x v="66"/>
      <x v="138"/>
      <x v="8"/>
    </i>
    <i>
      <x v="72"/>
      <x/>
      <x v="1"/>
      <x v="2"/>
      <x v="74"/>
      <x v="117"/>
      <x v="10"/>
    </i>
    <i>
      <x v="114"/>
      <x v="1"/>
      <x/>
      <x v="3"/>
      <x v="40"/>
      <x v="122"/>
      <x v="5"/>
    </i>
    <i>
      <x v="138"/>
      <x v="3"/>
      <x/>
      <x v="3"/>
      <x v="14"/>
      <x v="268"/>
      <x v="8"/>
    </i>
    <i>
      <x v="109"/>
      <x v="1"/>
      <x/>
      <x v="2"/>
      <x v="54"/>
      <x v="112"/>
      <x v="8"/>
    </i>
    <i>
      <x v="432"/>
      <x v="3"/>
      <x/>
      <x/>
      <x v="114"/>
      <x v="102"/>
      <x v="15"/>
    </i>
    <i>
      <x v="543"/>
      <x v="3"/>
      <x/>
      <x/>
      <x v="95"/>
      <x v="88"/>
      <x v="15"/>
    </i>
    <i>
      <x v="554"/>
      <x/>
      <x v="1"/>
      <x/>
      <x v="113"/>
      <x v="101"/>
      <x v="11"/>
    </i>
    <i>
      <x v="580"/>
      <x/>
      <x v="1"/>
      <x/>
      <x v="81"/>
      <x v="74"/>
      <x v="11"/>
    </i>
    <i>
      <x v="47"/>
      <x/>
      <x/>
      <x/>
      <x v="61"/>
      <x v="57"/>
      <x v="11"/>
    </i>
    <i>
      <x v="15"/>
      <x v="1"/>
      <x v="1"/>
      <x/>
      <x v="61"/>
      <x v="57"/>
      <x v="11"/>
    </i>
    <i>
      <x v="53"/>
      <x/>
      <x/>
      <x/>
      <x v="60"/>
      <x v="56"/>
      <x v="11"/>
    </i>
    <i>
      <x v="193"/>
      <x v="1"/>
      <x/>
      <x/>
      <x v="68"/>
      <x v="64"/>
      <x v="10"/>
    </i>
    <i>
      <x v="175"/>
      <x v="1"/>
      <x/>
      <x/>
      <x v="61"/>
      <x v="57"/>
      <x v="10"/>
    </i>
    <i>
      <x v="132"/>
      <x v="1"/>
      <x/>
      <x/>
      <x v="61"/>
      <x v="57"/>
      <x v="10"/>
    </i>
    <i>
      <x v="242"/>
      <x/>
      <x/>
      <x/>
      <x v="87"/>
      <x v="80"/>
      <x v="8"/>
    </i>
    <i>
      <x v="90"/>
      <x v="1"/>
      <x v="2"/>
      <x/>
      <x v="79"/>
      <x v="72"/>
      <x v="8"/>
    </i>
    <i>
      <x v="122"/>
      <x v="1"/>
      <x/>
      <x/>
      <x v="61"/>
      <x v="57"/>
      <x v="8"/>
    </i>
    <i>
      <x v="148"/>
      <x/>
      <x v="1"/>
      <x/>
      <x v="53"/>
      <x v="50"/>
      <x v="8"/>
    </i>
    <i>
      <x v="137"/>
      <x/>
      <x/>
      <x/>
      <x v="15"/>
      <x v="14"/>
      <x v="11"/>
    </i>
    <i>
      <x v="186"/>
      <x/>
      <x/>
      <x/>
      <x v="52"/>
      <x v="49"/>
      <x v="8"/>
    </i>
    <i>
      <x v="154"/>
      <x/>
      <x/>
      <x/>
      <x v="43"/>
      <x v="40"/>
      <x v="8"/>
    </i>
    <i>
      <x v="164"/>
      <x v="1"/>
      <x/>
      <x/>
      <x v="39"/>
      <x v="36"/>
      <x v="8"/>
    </i>
    <i>
      <x v="179"/>
      <x/>
      <x v="1"/>
      <x/>
      <x v="30"/>
      <x v="28"/>
      <x v="8"/>
    </i>
    <i>
      <x v="206"/>
      <x v="1"/>
      <x/>
      <x/>
      <x v="54"/>
      <x v="51"/>
      <x v="3"/>
    </i>
    <i>
      <x v="219"/>
      <x v="1"/>
      <x v="1"/>
      <x/>
      <x v="35"/>
      <x v="32"/>
      <x/>
    </i>
    <i>
      <x v="237"/>
      <x v="1"/>
      <x/>
      <x/>
      <x v="9"/>
      <x v="9"/>
      <x/>
    </i>
  </rowItems>
  <colItems count="1">
    <i/>
  </colItems>
  <pageFields count="3">
    <pageField fld="3" hier="0"/>
    <pageField fld="4" hier="0"/>
    <pageField fld="5" hier="0"/>
  </pageFields>
  <dataFields count="1">
    <dataField name="Сумма баллов (1+2+3) " fld="39" baseField="0" baseItem="0" numFmtId="164"/>
  </dataFields>
  <formats count="47">
    <format dxfId="1036">
      <pivotArea outline="0" fieldPosition="0"/>
    </format>
    <format dxfId="1035">
      <pivotArea field="27" type="button" dataOnly="0" labelOnly="1" outline="0" axis="axisRow" fieldPosition="1"/>
    </format>
    <format dxfId="1034">
      <pivotArea field="7" type="button" dataOnly="0" labelOnly="1" outline="0"/>
    </format>
    <format dxfId="1033">
      <pivotArea field="7" type="button" dataOnly="0" labelOnly="1" outline="0"/>
    </format>
    <format dxfId="1032">
      <pivotArea field="7" type="button" dataOnly="0" labelOnly="1" outline="0"/>
    </format>
    <format dxfId="1031">
      <pivotArea outline="0" collapsedLevelsAreSubtotals="1" fieldPosition="0"/>
    </format>
    <format dxfId="1030">
      <pivotArea dataOnly="0" labelOnly="1" outline="0" fieldPosition="0">
        <references count="1">
          <reference field="3" count="0"/>
        </references>
      </pivotArea>
    </format>
    <format dxfId="1029">
      <pivotArea dataOnly="0" labelOnly="1" outline="0" fieldPosition="0">
        <references count="1">
          <reference field="4" count="0"/>
        </references>
      </pivotArea>
    </format>
    <format dxfId="1028">
      <pivotArea dataOnly="0" labelOnly="1" outline="0" fieldPosition="0">
        <references count="1">
          <reference field="5" count="0"/>
        </references>
      </pivotArea>
    </format>
    <format dxfId="1027">
      <pivotArea field="27" type="button" dataOnly="0" labelOnly="1" outline="0" axis="axisRow" fieldPosition="1"/>
    </format>
    <format dxfId="1026">
      <pivotArea field="-2" type="button" dataOnly="0" labelOnly="1" outline="0" axis="axisValues" fieldPosition="0"/>
    </format>
    <format dxfId="1025">
      <pivotArea type="topRight" dataOnly="0" labelOnly="1" outline="0" fieldPosition="0"/>
    </format>
    <format dxfId="1024">
      <pivotArea outline="0" collapsedLevelsAreSubtotals="1" fieldPosition="0"/>
    </format>
    <format dxfId="1023">
      <pivotArea dataOnly="0" labelOnly="1" outline="0" fieldPosition="0">
        <references count="1">
          <reference field="3" count="0"/>
        </references>
      </pivotArea>
    </format>
    <format dxfId="1022">
      <pivotArea dataOnly="0" labelOnly="1" outline="0" fieldPosition="0">
        <references count="1">
          <reference field="4" count="0"/>
        </references>
      </pivotArea>
    </format>
    <format dxfId="1021">
      <pivotArea dataOnly="0" labelOnly="1" outline="0" fieldPosition="0">
        <references count="1">
          <reference field="5" count="0"/>
        </references>
      </pivotArea>
    </format>
    <format dxfId="1020">
      <pivotArea field="-2" type="button" dataOnly="0" labelOnly="1" outline="0" axis="axisValues" fieldPosition="0"/>
    </format>
    <format dxfId="1019">
      <pivotArea type="topRight" dataOnly="0" labelOnly="1" outline="0" fieldPosition="0"/>
    </format>
    <format dxfId="1018">
      <pivotArea dataOnly="0" labelOnly="1" outline="0" fieldPosition="0">
        <references count="1">
          <reference field="3" count="0"/>
        </references>
      </pivotArea>
    </format>
    <format dxfId="1017">
      <pivotArea dataOnly="0" labelOnly="1" outline="0" fieldPosition="0">
        <references count="1">
          <reference field="4" count="0"/>
        </references>
      </pivotArea>
    </format>
    <format dxfId="1016">
      <pivotArea dataOnly="0" labelOnly="1" outline="0" fieldPosition="0">
        <references count="1">
          <reference field="5" count="0"/>
        </references>
      </pivotArea>
    </format>
    <format dxfId="1015">
      <pivotArea field="7" type="button" dataOnly="0" labelOnly="1" outline="0"/>
    </format>
    <format dxfId="1014">
      <pivotArea field="27" type="button" dataOnly="0" labelOnly="1" outline="0" axis="axisRow" fieldPosition="1"/>
    </format>
    <format dxfId="1013">
      <pivotArea field="6" type="button" dataOnly="0" labelOnly="1" outline="0" axis="axisRow" fieldPosition="2"/>
    </format>
    <format dxfId="101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11">
      <pivotArea field="27" type="button" dataOnly="0" labelOnly="1" outline="0" axis="axisRow" fieldPosition="1"/>
    </format>
    <format dxfId="1010">
      <pivotArea type="all" dataOnly="0" outline="0" fieldPosition="0"/>
    </format>
    <format dxfId="1009">
      <pivotArea outline="0" collapsedLevelsAreSubtotals="1" fieldPosition="0"/>
    </format>
    <format dxfId="1008">
      <pivotArea dataOnly="0" labelOnly="1" outline="0" axis="axisValues" fieldPosition="0"/>
    </format>
    <format dxfId="1007">
      <pivotArea type="all" dataOnly="0" outline="0" fieldPosition="0"/>
    </format>
    <format dxfId="1006">
      <pivotArea outline="0" collapsedLevelsAreSubtotals="1" fieldPosition="0"/>
    </format>
    <format dxfId="1005">
      <pivotArea dataOnly="0" labelOnly="1" outline="0" axis="axisValues" fieldPosition="0"/>
    </format>
    <format dxfId="1004">
      <pivotArea type="all" dataOnly="0" outline="0" fieldPosition="0"/>
    </format>
    <format dxfId="1003">
      <pivotArea outline="0" collapsedLevelsAreSubtotals="1" fieldPosition="0"/>
    </format>
    <format dxfId="1002">
      <pivotArea dataOnly="0" labelOnly="1" outline="0" axis="axisValues" fieldPosition="0"/>
    </format>
    <format dxfId="1001">
      <pivotArea type="all" dataOnly="0" outline="0" fieldPosition="0"/>
    </format>
    <format dxfId="1000">
      <pivotArea outline="0" collapsedLevelsAreSubtotals="1" fieldPosition="0"/>
    </format>
    <format dxfId="999">
      <pivotArea dataOnly="0" labelOnly="1" outline="0" axis="axisValues" fieldPosition="0"/>
    </format>
    <format dxfId="998">
      <pivotArea type="all" dataOnly="0" outline="0" fieldPosition="0"/>
    </format>
    <format dxfId="997">
      <pivotArea outline="0" collapsedLevelsAreSubtotals="1" fieldPosition="0"/>
    </format>
    <format dxfId="996">
      <pivotArea dataOnly="0" labelOnly="1" outline="0" axis="axisValues" fieldPosition="0"/>
    </format>
    <format dxfId="995">
      <pivotArea type="all" dataOnly="0" outline="0" fieldPosition="0"/>
    </format>
    <format dxfId="994">
      <pivotArea outline="0" collapsedLevelsAreSubtotals="1" fieldPosition="0"/>
    </format>
    <format dxfId="993">
      <pivotArea dataOnly="0" labelOnly="1" outline="0" axis="axisValues" fieldPosition="0"/>
    </format>
    <format dxfId="992">
      <pivotArea outline="0" collapsedLevelsAreSubtotals="1" fieldPosition="0"/>
    </format>
    <format dxfId="991">
      <pivotArea dataOnly="0" labelOnly="1" outline="0" axis="axisValues" fieldPosition="0"/>
    </format>
    <format dxfId="990">
      <pivotArea outline="0" collapsedLevelsAreSubtotals="1" fieldPosition="0"/>
    </format>
  </formats>
  <pivotTableStyleInfo name="PivotStyleLight22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400-000000000000}" name="СводнаяТаблица4" cacheId="0" applyNumberFormats="0" applyBorderFormats="0" applyFontFormats="0" applyPatternFormats="0" applyAlignmentFormats="0" applyWidthHeightFormats="1" dataCaption="Данные" updatedVersion="5" minRefreshableVersion="3" showDrill="0" showMemberPropertyTips="0" rowGrandTotals="0" colGrandTotals="0" itemPrintTitles="1" createdVersion="5" indent="0" compact="0" compactData="0">
  <location ref="A11:G81" firstHeaderRow="1" firstDataRow="1" firstDataCol="6" rowPageCount="3" colPageCount="1"/>
  <pivotFields count="45"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outline="0" showAll="0" sortType="descending" defaultSubtotal="0">
      <items count="588">
        <item x="0"/>
        <item x="9"/>
        <item x="99"/>
        <item x="100"/>
        <item x="101"/>
        <item x="102"/>
        <item x="103"/>
        <item x="104"/>
        <item x="105"/>
        <item x="106"/>
        <item x="107"/>
        <item x="108"/>
        <item x="10"/>
        <item x="109"/>
        <item x="110"/>
        <item x="111"/>
        <item x="112"/>
        <item x="113"/>
        <item x="114"/>
        <item x="115"/>
        <item x="116"/>
        <item x="117"/>
        <item x="118"/>
        <item x="11"/>
        <item x="119"/>
        <item x="120"/>
        <item x="121"/>
        <item x="122"/>
        <item x="123"/>
        <item x="124"/>
        <item x="125"/>
        <item x="126"/>
        <item x="127"/>
        <item x="128"/>
        <item x="12"/>
        <item x="129"/>
        <item x="130"/>
        <item x="131"/>
        <item x="132"/>
        <item x="133"/>
        <item x="134"/>
        <item x="135"/>
        <item x="136"/>
        <item x="137"/>
        <item x="138"/>
        <item x="13"/>
        <item x="139"/>
        <item x="140"/>
        <item x="141"/>
        <item x="142"/>
        <item x="143"/>
        <item x="144"/>
        <item x="145"/>
        <item x="146"/>
        <item x="147"/>
        <item x="148"/>
        <item x="14"/>
        <item x="149"/>
        <item x="150"/>
        <item x="151"/>
        <item x="152"/>
        <item x="153"/>
        <item x="154"/>
        <item x="155"/>
        <item x="156"/>
        <item x="157"/>
        <item x="158"/>
        <item x="15"/>
        <item x="159"/>
        <item x="160"/>
        <item x="161"/>
        <item x="162"/>
        <item x="163"/>
        <item x="164"/>
        <item x="165"/>
        <item x="166"/>
        <item x="167"/>
        <item x="168"/>
        <item x="16"/>
        <item x="169"/>
        <item x="170"/>
        <item x="171"/>
        <item x="172"/>
        <item x="173"/>
        <item x="174"/>
        <item x="175"/>
        <item x="176"/>
        <item x="177"/>
        <item x="178"/>
        <item x="17"/>
        <item x="179"/>
        <item x="180"/>
        <item x="181"/>
        <item x="182"/>
        <item x="183"/>
        <item x="184"/>
        <item x="185"/>
        <item x="186"/>
        <item x="187"/>
        <item x="188"/>
        <item x="18"/>
        <item x="189"/>
        <item x="190"/>
        <item x="191"/>
        <item x="192"/>
        <item x="193"/>
        <item x="194"/>
        <item x="195"/>
        <item x="196"/>
        <item x="197"/>
        <item x="198"/>
        <item x="1"/>
        <item x="19"/>
        <item x="199"/>
        <item x="200"/>
        <item x="201"/>
        <item x="202"/>
        <item x="203"/>
        <item x="204"/>
        <item x="205"/>
        <item x="206"/>
        <item x="207"/>
        <item x="208"/>
        <item x="20"/>
        <item x="209"/>
        <item x="210"/>
        <item x="211"/>
        <item x="212"/>
        <item x="213"/>
        <item x="214"/>
        <item x="215"/>
        <item x="216"/>
        <item x="217"/>
        <item x="218"/>
        <item x="21"/>
        <item x="219"/>
        <item x="220"/>
        <item x="221"/>
        <item x="222"/>
        <item x="223"/>
        <item x="224"/>
        <item x="225"/>
        <item x="226"/>
        <item x="227"/>
        <item x="228"/>
        <item x="22"/>
        <item x="229"/>
        <item x="230"/>
        <item x="231"/>
        <item x="232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m="1" x="419"/>
        <item m="1" x="409"/>
        <item m="1" x="398"/>
        <item m="1" x="392"/>
        <item m="1" x="386"/>
        <item m="1" x="382"/>
        <item m="1" x="379"/>
        <item m="1" x="376"/>
        <item x="32"/>
        <item m="1" x="470"/>
        <item m="1" x="456"/>
        <item m="1" x="441"/>
        <item m="1" x="429"/>
        <item m="1" x="416"/>
        <item m="1" x="406"/>
        <item m="1" x="390"/>
        <item m="1" x="385"/>
        <item m="1" x="381"/>
        <item x="33"/>
        <item m="1" x="499"/>
        <item m="1" x="484"/>
        <item m="1" x="467"/>
        <item m="1" x="453"/>
        <item m="1" x="438"/>
        <item m="1" x="426"/>
        <item m="1" x="414"/>
        <item m="1" x="404"/>
        <item m="1" x="396"/>
        <item m="1" x="389"/>
        <item m="1" x="377"/>
        <item m="1" x="529"/>
        <item m="1" x="514"/>
        <item m="1" x="496"/>
        <item m="1" x="481"/>
        <item m="1" x="464"/>
        <item m="1" x="450"/>
        <item m="1" x="436"/>
        <item m="1" x="424"/>
        <item m="1" x="413"/>
        <item m="1" x="403"/>
        <item x="35"/>
        <item m="1" x="557"/>
        <item m="1" x="543"/>
        <item m="1" x="526"/>
        <item m="1" x="511"/>
        <item m="1" x="493"/>
        <item m="1" x="478"/>
        <item m="1" x="462"/>
        <item m="1" x="448"/>
        <item m="1" x="435"/>
        <item m="1" x="423"/>
        <item x="36"/>
        <item m="1" x="583"/>
        <item m="1" x="570"/>
        <item m="1" x="554"/>
        <item m="1" x="540"/>
        <item m="1" x="523"/>
        <item m="1" x="508"/>
        <item m="1" x="491"/>
        <item m="1" x="476"/>
        <item m="1" x="461"/>
        <item m="1" x="447"/>
        <item x="37"/>
        <item m="1" x="338"/>
        <item m="1" x="327"/>
        <item m="1" x="580"/>
        <item m="1" x="567"/>
        <item m="1" x="551"/>
        <item m="1" x="537"/>
        <item m="1" x="521"/>
        <item m="1" x="506"/>
        <item m="1" x="490"/>
        <item m="1" x="475"/>
        <item x="38"/>
        <item m="1" x="352"/>
        <item m="1" x="345"/>
        <item m="1" x="335"/>
        <item m="1" x="324"/>
        <item m="1" x="577"/>
        <item m="1" x="564"/>
        <item m="1" x="549"/>
        <item m="1" x="535"/>
        <item m="1" x="520"/>
        <item m="1" x="505"/>
        <item x="3"/>
        <item x="39"/>
        <item m="1" x="446"/>
        <item m="1" x="434"/>
        <item m="1" x="422"/>
        <item m="1" x="412"/>
        <item m="1" x="402"/>
        <item m="1" x="395"/>
        <item m="1" x="388"/>
        <item m="1" x="384"/>
        <item m="1" x="380"/>
        <item m="1" x="378"/>
        <item x="40"/>
        <item m="1" x="473"/>
        <item m="1" x="459"/>
        <item m="1" x="444"/>
        <item m="1" x="432"/>
        <item m="1" x="420"/>
        <item m="1" x="410"/>
        <item m="1" x="399"/>
        <item m="1" x="393"/>
        <item m="1" x="387"/>
        <item m="1" x="383"/>
        <item m="1" x="375"/>
        <item m="1" x="502"/>
        <item m="1" x="487"/>
        <item m="1" x="471"/>
        <item m="1" x="457"/>
        <item m="1" x="442"/>
        <item m="1" x="430"/>
        <item m="1" x="417"/>
        <item m="1" x="407"/>
        <item m="1" x="397"/>
        <item m="1" x="391"/>
        <item x="42"/>
        <item m="1" x="532"/>
        <item m="1" x="517"/>
        <item m="1" x="500"/>
        <item m="1" x="485"/>
        <item m="1" x="468"/>
        <item m="1" x="454"/>
        <item m="1" x="439"/>
        <item m="1" x="427"/>
        <item m="1" x="415"/>
        <item m="1" x="405"/>
        <item x="43"/>
        <item m="1" x="560"/>
        <item m="1" x="546"/>
        <item m="1" x="530"/>
        <item m="1" x="515"/>
        <item m="1" x="497"/>
        <item m="1" x="482"/>
        <item m="1" x="465"/>
        <item m="1" x="451"/>
        <item m="1" x="437"/>
        <item m="1" x="425"/>
        <item x="44"/>
        <item m="1" x="586"/>
        <item m="1" x="573"/>
        <item m="1" x="558"/>
        <item m="1" x="544"/>
        <item m="1" x="527"/>
        <item m="1" x="512"/>
        <item m="1" x="494"/>
        <item m="1" x="479"/>
        <item m="1" x="463"/>
        <item m="1" x="449"/>
        <item x="45"/>
        <item m="1" x="341"/>
        <item m="1" x="331"/>
        <item m="1" x="584"/>
        <item m="1" x="571"/>
        <item m="1" x="555"/>
        <item m="1" x="541"/>
        <item m="1" x="524"/>
        <item m="1" x="509"/>
        <item m="1" x="492"/>
        <item m="1" x="477"/>
        <item x="46"/>
        <item m="1" x="355"/>
        <item m="1" x="348"/>
        <item m="1" x="339"/>
        <item m="1" x="328"/>
        <item m="1" x="581"/>
        <item m="1" x="568"/>
        <item m="1" x="552"/>
        <item m="1" x="538"/>
        <item m="1" x="522"/>
        <item m="1" x="507"/>
        <item x="47"/>
        <item m="1" x="363"/>
        <item m="1" x="359"/>
        <item m="1" x="353"/>
        <item m="1" x="346"/>
        <item m="1" x="336"/>
        <item m="1" x="325"/>
        <item m="1" x="578"/>
        <item m="1" x="565"/>
        <item m="1" x="550"/>
        <item m="1" x="536"/>
        <item x="48"/>
        <item m="1" x="369"/>
        <item m="1" x="366"/>
        <item m="1" x="362"/>
        <item m="1" x="358"/>
        <item m="1" x="351"/>
        <item m="1" x="344"/>
        <item m="1" x="334"/>
        <item m="1" x="323"/>
        <item m="1" x="576"/>
        <item m="1" x="563"/>
        <item x="4"/>
        <item x="49"/>
        <item m="1" x="504"/>
        <item m="1" x="489"/>
        <item m="1" x="474"/>
        <item m="1" x="460"/>
        <item m="1" x="445"/>
        <item m="1" x="433"/>
        <item m="1" x="421"/>
        <item m="1" x="411"/>
        <item m="1" x="400"/>
        <item m="1" x="394"/>
        <item x="50"/>
        <item m="1" x="534"/>
        <item m="1" x="519"/>
        <item m="1" x="503"/>
        <item m="1" x="488"/>
        <item m="1" x="472"/>
        <item m="1" x="458"/>
        <item m="1" x="443"/>
        <item m="1" x="431"/>
        <item m="1" x="418"/>
        <item m="1" x="408"/>
        <item x="51"/>
        <item m="1" x="562"/>
        <item m="1" x="548"/>
        <item m="1" x="533"/>
        <item m="1" x="518"/>
        <item m="1" x="501"/>
        <item m="1" x="486"/>
        <item m="1" x="469"/>
        <item m="1" x="455"/>
        <item m="1" x="440"/>
        <item m="1" x="428"/>
        <item x="52"/>
        <item m="1" x="322"/>
        <item m="1" x="575"/>
        <item m="1" x="561"/>
        <item m="1" x="547"/>
        <item m="1" x="531"/>
        <item m="1" x="516"/>
        <item m="1" x="498"/>
        <item m="1" x="483"/>
        <item m="1" x="466"/>
        <item m="1" x="452"/>
        <item x="53"/>
        <item m="1" x="343"/>
        <item m="1" x="333"/>
        <item m="1" x="587"/>
        <item m="1" x="574"/>
        <item m="1" x="559"/>
        <item m="1" x="545"/>
        <item m="1" x="528"/>
        <item m="1" x="513"/>
        <item m="1" x="495"/>
        <item m="1" x="480"/>
        <item x="54"/>
        <item m="1" x="357"/>
        <item m="1" x="350"/>
        <item m="1" x="342"/>
        <item m="1" x="332"/>
        <item m="1" x="585"/>
        <item m="1" x="572"/>
        <item m="1" x="556"/>
        <item m="1" x="542"/>
        <item m="1" x="525"/>
        <item m="1" x="510"/>
        <item x="55"/>
        <item m="1" x="365"/>
        <item m="1" x="361"/>
        <item m="1" x="356"/>
        <item m="1" x="349"/>
        <item m="1" x="340"/>
        <item m="1" x="329"/>
        <item m="1" x="582"/>
        <item m="1" x="569"/>
        <item m="1" x="553"/>
        <item m="1" x="539"/>
        <item x="56"/>
        <item m="1" x="371"/>
        <item m="1" x="368"/>
        <item m="1" x="364"/>
        <item m="1" x="360"/>
        <item m="1" x="354"/>
        <item m="1" x="347"/>
        <item m="1" x="337"/>
        <item m="1" x="326"/>
        <item m="1" x="579"/>
        <item m="1" x="566"/>
        <item x="57"/>
        <item m="1" x="374"/>
        <item m="1" x="372"/>
        <item m="1" x="370"/>
        <item m="1" x="367"/>
        <item x="58"/>
        <item x="5"/>
        <item x="59"/>
        <item x="60"/>
        <item x="61"/>
        <item x="62"/>
        <item x="63"/>
        <item x="64"/>
        <item x="65"/>
        <item x="66"/>
        <item x="67"/>
        <item x="68"/>
        <item x="6"/>
        <item x="69"/>
        <item x="70"/>
        <item x="71"/>
        <item x="72"/>
        <item x="73"/>
        <item x="74"/>
        <item x="75"/>
        <item x="76"/>
        <item x="77"/>
        <item x="78"/>
        <item x="7"/>
        <item x="79"/>
        <item x="80"/>
        <item x="81"/>
        <item x="82"/>
        <item x="83"/>
        <item x="84"/>
        <item x="85"/>
        <item x="86"/>
        <item x="87"/>
        <item x="88"/>
        <item x="8"/>
        <item x="89"/>
        <item x="90"/>
        <item x="91"/>
        <item x="92"/>
        <item x="93"/>
        <item x="94"/>
        <item x="95"/>
        <item x="96"/>
        <item x="97"/>
        <item x="98"/>
        <item m="1" x="373"/>
        <item m="1" x="401"/>
        <item m="1" x="330"/>
        <item x="321"/>
        <item x="34"/>
        <item x="4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ubtotalTop="0" multipleItemSelectionAllowed="1" showAll="0" includeNewItemsInFilter="1" defaultSubtotal="0">
      <items count="4">
        <item h="1" x="1"/>
        <item x="0"/>
        <item h="1" x="2"/>
        <item h="1" x="3"/>
      </items>
    </pivotField>
    <pivotField axis="axisPage" compact="0" outline="0" subtotalTop="0" multipleItemSelectionAllowed="1" showAll="0" includeNewItemsInFilter="1" defaultSubtotal="0">
      <items count="10">
        <item h="1" x="5"/>
        <item h="1" x="6"/>
        <item h="1" x="7"/>
        <item h="1" x="4"/>
        <item h="1" x="0"/>
        <item h="1" x="1"/>
        <item x="2"/>
        <item h="1" x="9"/>
        <item h="1" x="3"/>
        <item h="1" x="8"/>
      </items>
    </pivotField>
    <pivotField axis="axisPage" compact="0" outline="0" subtotalTop="0" multipleItemSelectionAllowed="1" showAll="0" includeNewItemsInFilter="1" defaultSubtotal="0">
      <items count="15">
        <item h="1" x="6"/>
        <item h="1" x="7"/>
        <item h="1" x="5"/>
        <item x="3"/>
        <item h="1" x="2"/>
        <item h="1" x="10"/>
        <item h="1" x="4"/>
        <item h="1" x="1"/>
        <item h="1" x="8"/>
        <item h="1" x="12"/>
        <item h="1" x="0"/>
        <item h="1" x="14"/>
        <item h="1" x="9"/>
        <item h="1" x="11"/>
        <item h="1" x="13"/>
      </items>
    </pivotField>
    <pivotField axis="axisRow" compact="0" outline="0" showAll="0" defaultSubtotal="0">
      <items count="5">
        <item x="0"/>
        <item x="1"/>
        <item x="2"/>
        <item x="4"/>
        <item x="3"/>
      </items>
    </pivotField>
    <pivotField compact="0" outline="0" subtotalTop="0" showAll="0" includeNewItemsInFilter="1" sortType="descending" defaultSubtotal="0">
      <items count="972">
        <item m="1" x="366"/>
        <item m="1" x="420"/>
        <item m="1" x="746"/>
        <item m="1" x="442"/>
        <item m="1" x="758"/>
        <item m="1" x="970"/>
        <item m="1" x="766"/>
        <item m="1" x="633"/>
        <item m="1" x="780"/>
        <item m="1" x="956"/>
        <item m="1" x="791"/>
        <item m="1" x="518"/>
        <item m="1" x="939"/>
        <item m="1" x="460"/>
        <item m="1" x="936"/>
        <item m="1" x="771"/>
        <item m="1" x="947"/>
        <item m="1" x="490"/>
        <item m="1" x="958"/>
        <item m="1" x="959"/>
        <item m="1" x="479"/>
        <item m="1" x="719"/>
        <item m="1" x="869"/>
        <item m="1" x="941"/>
        <item m="1" x="355"/>
        <item m="1" x="503"/>
        <item m="1" x="448"/>
        <item m="1" x="848"/>
        <item m="1" x="641"/>
        <item m="1" x="531"/>
        <item m="1" x="953"/>
        <item m="1" x="792"/>
        <item m="1" x="940"/>
        <item m="1" x="789"/>
        <item m="1" x="660"/>
        <item m="1" x="847"/>
        <item m="1" x="359"/>
        <item m="1" x="845"/>
        <item m="1" x="844"/>
        <item m="1" x="529"/>
        <item m="1" x="511"/>
        <item m="1" x="647"/>
        <item m="1" x="863"/>
        <item m="1" x="643"/>
        <item m="1" x="528"/>
        <item m="1" x="857"/>
        <item m="1" x="478"/>
        <item m="1" x="752"/>
        <item m="1" x="530"/>
        <item m="1" x="586"/>
        <item m="1" x="770"/>
        <item m="1" x="932"/>
        <item m="1" x="962"/>
        <item m="1" x="364"/>
        <item m="1" x="617"/>
        <item m="1" x="957"/>
        <item m="1" x="477"/>
        <item m="1" x="365"/>
        <item m="1" x="794"/>
        <item m="1" x="971"/>
        <item m="1" x="817"/>
        <item m="1" x="371"/>
        <item m="1" x="949"/>
        <item m="1" x="961"/>
        <item m="1" x="487"/>
        <item m="1" x="535"/>
        <item m="1" x="801"/>
        <item m="1" x="476"/>
        <item m="1" x="675"/>
        <item m="1" x="839"/>
        <item m="1" x="723"/>
        <item m="1" x="854"/>
        <item m="1" x="369"/>
        <item m="1" x="805"/>
        <item m="1" x="692"/>
        <item m="1" x="501"/>
        <item m="1" x="363"/>
        <item m="1" x="485"/>
        <item m="1" x="459"/>
        <item m="1" x="880"/>
        <item m="1" x="677"/>
        <item m="1" x="680"/>
        <item m="1" x="600"/>
        <item m="1" x="336"/>
        <item m="1" x="683"/>
        <item m="1" x="734"/>
        <item m="1" x="685"/>
        <item m="1" x="891"/>
        <item m="1" x="873"/>
        <item m="1" x="832"/>
        <item m="1" x="493"/>
        <item m="1" x="735"/>
        <item m="1" x="405"/>
        <item m="1" x="498"/>
        <item m="1" x="407"/>
        <item m="1" x="632"/>
        <item m="1" x="749"/>
        <item m="1" x="342"/>
        <item m="1" x="652"/>
        <item m="1" x="773"/>
        <item m="1" x="879"/>
        <item m="1" x="886"/>
        <item m="1" x="567"/>
        <item m="1" x="798"/>
        <item m="1" x="391"/>
        <item m="1" x="811"/>
        <item m="1" x="413"/>
        <item m="1" x="711"/>
        <item m="1" x="507"/>
        <item m="1" x="508"/>
        <item m="1" x="510"/>
        <item m="1" x="721"/>
        <item m="1" x="860"/>
        <item m="1" x="969"/>
        <item m="1" x="550"/>
        <item m="1" x="552"/>
        <item m="1" x="458"/>
        <item m="1" x="666"/>
        <item m="1" x="571"/>
        <item m="1" x="324"/>
        <item m="1" x="897"/>
        <item m="1" x="578"/>
        <item m="1" x="619"/>
        <item m="1" x="853"/>
        <item m="1" x="410"/>
        <item m="1" x="376"/>
        <item m="1" x="706"/>
        <item m="1" x="823"/>
        <item m="1" x="726"/>
        <item m="1" x="488"/>
        <item m="1" x="618"/>
        <item m="1" x="381"/>
        <item m="1" x="330"/>
        <item m="1" x="858"/>
        <item m="1" x="568"/>
        <item m="1" x="538"/>
        <item m="1" x="541"/>
        <item m="1" x="335"/>
        <item m="1" x="867"/>
        <item m="1" x="761"/>
        <item m="1" x="372"/>
        <item m="1" x="804"/>
        <item m="1" x="927"/>
        <item m="1" x="385"/>
        <item m="1" x="387"/>
        <item m="1" x="724"/>
        <item m="1" x="390"/>
        <item m="1" x="924"/>
        <item m="1" x="499"/>
        <item m="1" x="806"/>
        <item m="1" x="649"/>
        <item m="1" x="533"/>
        <item m="1" x="534"/>
        <item m="1" x="849"/>
        <item m="1" x="850"/>
        <item m="1" x="536"/>
        <item m="1" x="443"/>
        <item m="1" x="696"/>
        <item m="1" x="693"/>
        <item m="1" x="809"/>
        <item m="1" x="701"/>
        <item m="1" x="367"/>
        <item m="1" x="812"/>
        <item m="1" x="482"/>
        <item m="1" x="697"/>
        <item m="1" x="483"/>
        <item m="1" x="698"/>
        <item m="1" x="883"/>
        <item m="1" x="914"/>
        <item m="1" x="579"/>
        <item m="1" x="416"/>
        <item m="1" x="665"/>
        <item m="1" x="907"/>
        <item m="1" x="781"/>
        <item m="1" x="920"/>
        <item m="1" x="810"/>
        <item m="1" x="922"/>
        <item m="1" x="782"/>
        <item m="1" x="417"/>
        <item m="1" x="513"/>
        <item m="1" x="424"/>
        <item m="1" x="516"/>
        <item m="1" x="465"/>
        <item m="1" x="674"/>
        <item m="1" x="934"/>
        <item m="1" x="544"/>
        <item m="1" x="787"/>
        <item m="1" x="574"/>
        <item m="1" x="678"/>
        <item m="1" x="434"/>
        <item m="1" x="589"/>
        <item m="1" x="634"/>
        <item m="1" x="889"/>
        <item m="1" x="885"/>
        <item m="1" x="604"/>
        <item m="1" x="887"/>
        <item m="1" x="337"/>
        <item m="1" x="470"/>
        <item m="1" x="491"/>
        <item m="1" x="945"/>
        <item m="1" x="338"/>
        <item m="1" x="836"/>
        <item m="1" x="743"/>
        <item m="1" x="626"/>
        <item m="1" x="495"/>
        <item m="1" x="834"/>
        <item m="1" x="441"/>
        <item m="1" x="838"/>
        <item m="1" x="651"/>
        <item m="1" x="892"/>
        <item m="1" x="893"/>
        <item m="1" x="557"/>
        <item m="1" x="894"/>
        <item m="1" x="895"/>
        <item m="1" x="564"/>
        <item m="1" x="797"/>
        <item m="1" x="929"/>
        <item m="1" x="411"/>
        <item m="1" x="396"/>
        <item m="1" x="414"/>
        <item m="1" x="814"/>
        <item m="1" x="715"/>
        <item m="1" x="718"/>
        <item m="1" x="816"/>
        <item m="1" x="509"/>
        <item m="1" x="548"/>
        <item m="1" x="549"/>
        <item m="1" x="862"/>
        <item m="1" x="865"/>
        <item m="1" x="553"/>
        <item m="1" x="800"/>
        <item m="1" x="401"/>
        <item m="1" x="461"/>
        <item m="1" x="572"/>
        <item m="1" x="570"/>
        <item m="1" x="575"/>
        <item m="1" x="722"/>
        <item m="1" x="620"/>
        <item m="1" x="820"/>
        <item m="1" x="822"/>
        <item m="1" x="824"/>
        <item m="1" x="707"/>
        <item m="1" x="623"/>
        <item m="1" x="713"/>
        <item m="1" x="717"/>
        <item m="1" x="855"/>
        <item m="1" x="872"/>
        <item m="1" x="765"/>
        <item m="1" x="861"/>
        <item m="1" x="331"/>
        <item m="1" x="864"/>
        <item m="1" x="334"/>
        <item m="1" x="543"/>
        <item m="1" x="545"/>
        <item m="1" x="622"/>
        <item m="1" x="380"/>
        <item m="1" x="382"/>
        <item m="1" x="386"/>
        <item m="1" x="388"/>
        <item m="1" x="389"/>
        <item m="1" x="383"/>
        <item m="1" x="392"/>
        <item m="1" x="394"/>
        <item m="1" x="377"/>
        <item m="1" x="686"/>
        <item m="1" x="603"/>
        <item m="1" x="903"/>
        <item m="1" x="607"/>
        <item m="1" x="908"/>
        <item m="1" x="911"/>
        <item m="1" x="522"/>
        <item m="1" x="593"/>
        <item m="1" x="615"/>
        <item m="1" x="913"/>
        <item m="1" x="840"/>
        <item m="1" x="422"/>
        <item m="1" x="423"/>
        <item m="1" x="841"/>
        <item m="1" x="750"/>
        <item m="1" x="757"/>
        <item m="1" x="374"/>
        <item m="1" x="874"/>
        <item m="1" x="576"/>
        <item m="1" x="453"/>
        <item m="1" x="358"/>
        <item m="1" x="439"/>
        <item m="1" x="639"/>
        <item m="1" x="492"/>
        <item m="1" x="759"/>
        <item m="1" x="760"/>
        <item m="1" x="435"/>
        <item m="1" x="661"/>
        <item m="1" x="515"/>
        <item m="1" x="916"/>
        <item m="1" x="580"/>
        <item m="1" x="582"/>
        <item m="1" x="585"/>
        <item m="1" x="356"/>
        <item m="1" x="776"/>
        <item m="1" x="591"/>
        <item m="1" x="672"/>
        <item m="1" x="415"/>
        <item m="1" x="512"/>
        <item m="1" x="418"/>
        <item m="1" x="421"/>
        <item m="1" x="437"/>
        <item m="1" x="426"/>
        <item m="1" x="882"/>
        <item m="1" x="942"/>
        <item m="1" x="943"/>
        <item m="1" x="581"/>
        <item m="1" x="673"/>
        <item m="1" x="595"/>
        <item m="1" x="333"/>
        <item m="1" x="467"/>
        <item m="1" x="601"/>
        <item m="1" x="783"/>
        <item m="1" x="602"/>
        <item m="1" x="605"/>
        <item m="1" x="514"/>
        <item m="1" x="896"/>
        <item m="1" x="606"/>
        <item m="1" x="658"/>
        <item m="1" x="741"/>
        <item m="1" x="395"/>
        <item m="1" x="325"/>
        <item m="1" x="412"/>
        <item m="1" x="694"/>
        <item m="1" x="375"/>
        <item m="1" x="704"/>
        <item m="1" x="393"/>
        <item m="1" x="728"/>
        <item m="1" x="419"/>
        <item m="1" x="745"/>
        <item m="1" x="440"/>
        <item m="1" x="638"/>
        <item m="1" x="779"/>
        <item m="1" x="935"/>
        <item m="1" x="463"/>
        <item m="1" x="464"/>
        <item m="1" x="851"/>
        <item m="1" x="368"/>
        <item m="1" x="767"/>
        <item m="1" x="691"/>
        <item m="1" x="764"/>
        <item m="1" x="384"/>
        <item m="1" x="469"/>
        <item m="1" x="398"/>
        <item m="1" x="871"/>
        <item m="1" x="379"/>
        <item m="1" x="462"/>
        <item m="1" x="699"/>
        <item m="1" x="624"/>
        <item m="1" x="635"/>
        <item m="1" x="532"/>
        <item m="1" x="966"/>
        <item m="1" x="890"/>
        <item m="1" x="409"/>
        <item m="1" x="884"/>
        <item m="1" x="720"/>
        <item m="1" x="778"/>
        <item m="1" x="944"/>
        <item m="1" x="546"/>
        <item m="1" x="937"/>
        <item m="1" x="475"/>
        <item m="1" x="790"/>
        <item m="1" x="909"/>
        <item m="1" x="951"/>
        <item m="1" x="785"/>
        <item m="1" x="954"/>
        <item m="1" x="468"/>
        <item m="1" x="628"/>
        <item m="1" x="472"/>
        <item m="1" x="378"/>
        <item m="1" x="777"/>
        <item m="1" x="642"/>
        <item m="1" x="788"/>
        <item m="1" x="955"/>
        <item m="1" x="793"/>
        <item m="1" x="637"/>
        <item m="1" x="486"/>
        <item m="1" x="965"/>
        <item m="1" x="565"/>
        <item m="1" x="645"/>
        <item m="1" x="868"/>
        <item m="1" x="341"/>
        <item m="1" x="480"/>
        <item m="1" x="328"/>
        <item m="1" x="609"/>
        <item m="1" x="640"/>
        <item m="1" x="906"/>
        <item m="1" x="636"/>
        <item m="1" x="784"/>
        <item m="1" x="952"/>
        <item m="1" x="473"/>
        <item m="1" x="964"/>
        <item m="1" x="644"/>
        <item m="1" x="446"/>
        <item m="1" x="610"/>
        <item m="1" x="753"/>
        <item m="1" x="786"/>
        <item m="1" x="327"/>
        <item m="1" x="808"/>
        <item m="1" x="950"/>
        <item m="1" x="474"/>
        <item m="1" x="963"/>
        <item m="1" x="830"/>
        <item m="1" x="339"/>
        <item m="1" x="484"/>
        <item m="1" x="799"/>
        <item m="1" x="818"/>
        <item m="1" x="646"/>
        <item m="1" x="795"/>
        <item m="1" x="754"/>
        <item m="1" x="807"/>
        <item m="1" x="351"/>
        <item m="1" x="547"/>
        <item m="1" x="968"/>
        <item m="1" x="481"/>
        <item m="1" x="456"/>
        <item m="1" x="802"/>
        <item m="1" x="659"/>
        <item m="1" x="502"/>
        <item m="1" x="362"/>
        <item m="1" x="912"/>
        <item m="1" x="345"/>
        <item m="1" x="577"/>
        <item m="1" x="917"/>
        <item m="1" x="901"/>
        <item m="1" x="905"/>
        <item m="1" x="918"/>
        <item m="1" x="910"/>
        <item m="1" x="590"/>
        <item m="1" x="350"/>
        <item m="1" x="596"/>
        <item m="1" x="436"/>
        <item m="1" x="676"/>
        <item m="1" x="403"/>
        <item m="1" x="505"/>
        <item m="1" x="438"/>
        <item m="1" x="408"/>
        <item m="1" x="740"/>
        <item m="1" x="431"/>
        <item m="1" x="742"/>
        <item m="1" x="433"/>
        <item m="1" x="960"/>
        <item m="1" x="662"/>
        <item m="1" x="768"/>
        <item m="1" x="599"/>
        <item m="1" x="679"/>
        <item m="1" x="627"/>
        <item m="1" x="584"/>
        <item m="1" x="629"/>
        <item m="1" x="587"/>
        <item m="1" x="588"/>
        <item m="1" x="343"/>
        <item m="1" x="727"/>
        <item m="1" x="772"/>
        <item m="1" x="731"/>
        <item m="1" x="670"/>
        <item m="1" x="736"/>
        <item m="1" x="738"/>
        <item m="1" x="739"/>
        <item m="1" x="748"/>
        <item m="1" x="829"/>
        <item m="1" x="876"/>
        <item m="1" x="344"/>
        <item m="1" x="877"/>
        <item m="1" x="933"/>
        <item m="1" x="559"/>
        <item m="1" x="527"/>
        <item m="1" x="347"/>
        <item m="1" x="349"/>
        <item m="1" x="769"/>
        <item m="1" x="888"/>
        <item m="1" x="928"/>
        <item m="1" x="705"/>
        <item m="1" x="688"/>
        <item m="1" x="397"/>
        <item m="1" x="457"/>
        <item m="1" x="712"/>
        <item m="1" x="796"/>
        <item m="1" x="404"/>
        <item m="1" x="667"/>
        <item m="1" x="500"/>
        <item m="1" x="671"/>
        <item m="1" x="648"/>
        <item m="1" x="650"/>
        <item m="1" x="540"/>
        <item m="1" x="653"/>
        <item m="1" x="542"/>
        <item m="1" x="555"/>
        <item m="1" x="558"/>
        <item m="1" x="562"/>
        <item m="1" x="870"/>
        <item m="1" x="827"/>
        <item m="1" x="762"/>
        <item m="1" x="763"/>
        <item m="1" x="657"/>
        <item m="1" x="613"/>
        <item m="1" x="614"/>
        <item m="1" x="357"/>
        <item m="1" x="710"/>
        <item m="1" x="815"/>
        <item m="1" x="716"/>
        <item m="1" x="825"/>
        <item m="1" x="856"/>
        <item m="1" x="967"/>
        <item m="1" x="859"/>
        <item m="1" x="926"/>
        <item m="1" x="539"/>
        <item m="1" x="875"/>
        <item m="1" x="866"/>
        <item m="1" x="496"/>
        <item m="1" x="449"/>
        <item m="1" x="881"/>
        <item m="1" x="373"/>
        <item m="1" x="445"/>
        <item m="1" x="447"/>
        <item m="1" x="695"/>
        <item m="1" x="803"/>
        <item m="1" x="656"/>
        <item m="1" x="450"/>
        <item m="1" x="326"/>
        <item m="1" x="497"/>
        <item m="1" x="399"/>
        <item m="1" x="898"/>
        <item m="1" x="687"/>
        <item m="1" x="904"/>
        <item m="1" x="520"/>
        <item m="1" x="608"/>
        <item m="1" x="682"/>
        <item m="1" x="852"/>
        <item m="1" x="471"/>
        <item m="1" x="616"/>
        <item m="1" x="689"/>
        <item m="1" x="755"/>
        <item m="1" x="756"/>
        <item m="1" x="831"/>
        <item m="1" x="631"/>
        <item m="1" x="428"/>
        <item m="1" x="430"/>
        <item m="1" x="432"/>
        <item m="1" x="837"/>
        <item m="1" x="842"/>
        <item m="1" x="370"/>
        <item m="1" x="938"/>
        <item m="1" x="915"/>
        <item m="1" x="352"/>
        <item m="1" x="354"/>
        <item m="1" x="775"/>
        <item m="1" x="346"/>
        <item m="1" x="919"/>
        <item m="1" x="921"/>
        <item m="1" x="592"/>
        <item m="1" x="594"/>
        <item m="1" x="729"/>
        <item m="1" x="730"/>
        <item m="1" x="402"/>
        <item m="1" x="466"/>
        <item m="1" x="737"/>
        <item m="1" x="681"/>
        <item m="1" x="427"/>
        <item m="1" x="429"/>
        <item m="1" x="519"/>
        <item m="1" x="556"/>
        <item m="1" x="625"/>
        <item m="1" x="878"/>
        <item m="1" x="597"/>
        <item m="1" x="598"/>
        <item m="1" x="846"/>
        <item m="1" x="833"/>
        <item m="1" x="583"/>
        <item m="1" x="684"/>
        <item m="1" x="668"/>
        <item m="1" x="630"/>
        <item m="1" x="360"/>
        <item m="1" x="725"/>
        <item m="1" x="489"/>
        <item m="1" x="821"/>
        <item m="1" x="733"/>
        <item m="1" x="744"/>
        <item m="1" x="361"/>
        <item m="1" x="835"/>
        <item m="1" x="774"/>
        <item m="1" x="828"/>
        <item m="1" x="340"/>
        <item m="1" x="551"/>
        <item m="1" x="554"/>
        <item m="1" x="526"/>
        <item m="1" x="506"/>
        <item m="1" x="561"/>
        <item m="1" x="563"/>
        <item m="1" x="348"/>
        <item m="1" x="899"/>
        <item m="1" x="902"/>
        <item m="1" x="454"/>
        <item m="1" x="455"/>
        <item m="1" x="663"/>
        <item m="1" x="504"/>
        <item m="1" x="690"/>
        <item m="1" x="400"/>
        <item m="1" x="931"/>
        <item m="1" x="813"/>
        <item m="1" x="406"/>
        <item m="1" x="669"/>
        <item m="1" x="566"/>
        <item m="1" x="494"/>
        <item m="1" x="819"/>
        <item m="1" x="621"/>
        <item m="1" x="569"/>
        <item m="1" x="664"/>
        <item m="1" x="843"/>
        <item m="1" x="560"/>
        <item m="1" x="573"/>
        <item m="1" x="826"/>
        <item m="1" x="654"/>
        <item m="1" x="702"/>
        <item m="1" x="329"/>
        <item m="1" x="703"/>
        <item m="1" x="332"/>
        <item m="1" x="708"/>
        <item m="1" x="709"/>
        <item m="1" x="700"/>
        <item m="1" x="714"/>
        <item m="1" x="732"/>
        <item m="1" x="537"/>
        <item m="1" x="523"/>
        <item m="1" x="353"/>
        <item m="1" x="946"/>
        <item m="1" x="923"/>
        <item m="1" x="925"/>
        <item m="1" x="655"/>
        <item m="1" x="930"/>
        <item m="1" x="948"/>
        <item m="1" x="612"/>
        <item m="1" x="425"/>
        <item m="1" x="747"/>
        <item m="1" x="524"/>
        <item m="1" x="751"/>
        <item m="1" x="451"/>
        <item m="1" x="444"/>
        <item m="1" x="517"/>
        <item m="1" x="525"/>
        <item m="1" x="452"/>
        <item m="1" x="521"/>
        <item m="1" x="611"/>
        <item m="1" x="9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axis="axisRow" compact="0" outline="0" subtotalTop="0" showAll="0" includeNewItemsInFilter="1" defaultSubtotal="0">
      <items count="5">
        <item x="2"/>
        <item x="1"/>
        <item x="4"/>
        <item x="3"/>
        <item x="0"/>
      </items>
    </pivotField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outline="0" subtotalTop="0" showAll="0" includeNewItemsInFilter="1" defaultSubtotal="0">
      <items count="118">
        <item x="103"/>
        <item x="107"/>
        <item x="24"/>
        <item x="79"/>
        <item x="113"/>
        <item x="71"/>
        <item x="5"/>
        <item x="106"/>
        <item x="89"/>
        <item x="115"/>
        <item x="72"/>
        <item x="4"/>
        <item x="114"/>
        <item x="49"/>
        <item x="105"/>
        <item x="57"/>
        <item x="8"/>
        <item x="0"/>
        <item x="68"/>
        <item x="109"/>
        <item x="52"/>
        <item x="82"/>
        <item x="86"/>
        <item x="50"/>
        <item x="83"/>
        <item x="6"/>
        <item x="36"/>
        <item x="97"/>
        <item x="108"/>
        <item x="98"/>
        <item x="63"/>
        <item x="100"/>
        <item x="99"/>
        <item x="16"/>
        <item x="88"/>
        <item x="58"/>
        <item x="55"/>
        <item x="25"/>
        <item x="96"/>
        <item x="85"/>
        <item x="37"/>
        <item x="28"/>
        <item x="95"/>
        <item x="80"/>
        <item x="93"/>
        <item x="66"/>
        <item x="87"/>
        <item x="45"/>
        <item x="77"/>
        <item x="90"/>
        <item x="31"/>
        <item x="111"/>
        <item x="91"/>
        <item x="11"/>
        <item x="23"/>
        <item x="116"/>
        <item x="40"/>
        <item x="13"/>
        <item x="94"/>
        <item x="43"/>
        <item x="73"/>
        <item x="39"/>
        <item x="104"/>
        <item x="78"/>
        <item x="53"/>
        <item x="42"/>
        <item x="34"/>
        <item x="51"/>
        <item x="27"/>
        <item x="81"/>
        <item x="75"/>
        <item x="84"/>
        <item x="35"/>
        <item x="70"/>
        <item x="62"/>
        <item x="2"/>
        <item x="67"/>
        <item x="26"/>
        <item x="74"/>
        <item x="18"/>
        <item x="14"/>
        <item x="65"/>
        <item x="92"/>
        <item x="101"/>
        <item x="61"/>
        <item x="76"/>
        <item x="3"/>
        <item x="19"/>
        <item x="110"/>
        <item x="41"/>
        <item x="44"/>
        <item x="32"/>
        <item x="17"/>
        <item x="15"/>
        <item x="12"/>
        <item x="38"/>
        <item x="47"/>
        <item x="7"/>
        <item x="22"/>
        <item x="29"/>
        <item x="56"/>
        <item x="112"/>
        <item x="33"/>
        <item x="64"/>
        <item x="69"/>
        <item x="54"/>
        <item x="102"/>
        <item x="59"/>
        <item x="21"/>
        <item x="48"/>
        <item x="46"/>
        <item x="10"/>
        <item x="30"/>
        <item x="60"/>
        <item x="20"/>
        <item x="9"/>
        <item x="1"/>
        <item x="117"/>
      </items>
    </pivotField>
    <pivotField axis="axisRow" compact="0" outline="0" subtotalTop="0" showAll="0" includeNewItemsInFilter="1" defaultSubtotal="0">
      <items count="269">
        <item x="225"/>
        <item x="247"/>
        <item x="27"/>
        <item x="185"/>
        <item x="262"/>
        <item x="230"/>
        <item x="5"/>
        <item x="240"/>
        <item x="194"/>
        <item x="264"/>
        <item x="253"/>
        <item x="4"/>
        <item x="263"/>
        <item x="255"/>
        <item x="231"/>
        <item x="8"/>
        <item x="0"/>
        <item x="261"/>
        <item x="256"/>
        <item x="64"/>
        <item x="234"/>
        <item x="155"/>
        <item x="251"/>
        <item x="6"/>
        <item x="228"/>
        <item x="239"/>
        <item x="250"/>
        <item x="252"/>
        <item x="248"/>
        <item x="215"/>
        <item x="19"/>
        <item x="163"/>
        <item x="76"/>
        <item x="246"/>
        <item x="28"/>
        <item x="232"/>
        <item x="245"/>
        <item x="238"/>
        <item x="31"/>
        <item x="208"/>
        <item x="237"/>
        <item x="249"/>
        <item x="241"/>
        <item x="158"/>
        <item x="236"/>
        <item x="184"/>
        <item x="165"/>
        <item x="257"/>
        <item x="259"/>
        <item x="180"/>
        <item x="235"/>
        <item x="146"/>
        <item x="266"/>
        <item x="196"/>
        <item x="150"/>
        <item x="201"/>
        <item x="132"/>
        <item x="126"/>
        <item x="227"/>
        <item x="125"/>
        <item x="254"/>
        <item x="214"/>
        <item x="216"/>
        <item x="63"/>
        <item x="30"/>
        <item x="110"/>
        <item x="145"/>
        <item x="104"/>
        <item x="141"/>
        <item x="138"/>
        <item x="96"/>
        <item x="29"/>
        <item x="70"/>
        <item x="93"/>
        <item x="89"/>
        <item x="181"/>
        <item x="220"/>
        <item x="82"/>
        <item x="114"/>
        <item x="102"/>
        <item x="213"/>
        <item x="258"/>
        <item x="97"/>
        <item x="243"/>
        <item x="69"/>
        <item x="179"/>
        <item x="77"/>
        <item x="224"/>
        <item x="67"/>
        <item x="59"/>
        <item x="32"/>
        <item x="73"/>
        <item x="260"/>
        <item x="36"/>
        <item x="88"/>
        <item x="101"/>
        <item x="66"/>
        <item x="222"/>
        <item x="60"/>
        <item x="58"/>
        <item x="33"/>
        <item x="81"/>
        <item x="23"/>
        <item x="10"/>
        <item x="1"/>
        <item x="218"/>
        <item x="244"/>
        <item x="242"/>
        <item x="212"/>
        <item x="198"/>
        <item x="209"/>
        <item x="229"/>
        <item x="9"/>
        <item x="182"/>
        <item x="170"/>
        <item x="217"/>
        <item x="200"/>
        <item x="190"/>
        <item x="205"/>
        <item x="162"/>
        <item x="223"/>
        <item x="189"/>
        <item x="221"/>
        <item x="186"/>
        <item x="157"/>
        <item x="195"/>
        <item x="192"/>
        <item x="191"/>
        <item x="178"/>
        <item x="168"/>
        <item x="188"/>
        <item x="210"/>
        <item x="193"/>
        <item x="219"/>
        <item x="176"/>
        <item x="202"/>
        <item x="161"/>
        <item x="149"/>
        <item x="169"/>
        <item x="173"/>
        <item x="144"/>
        <item x="199"/>
        <item x="174"/>
        <item x="175"/>
        <item x="153"/>
        <item x="160"/>
        <item x="171"/>
        <item x="167"/>
        <item x="203"/>
        <item x="211"/>
        <item x="206"/>
        <item x="136"/>
        <item x="133"/>
        <item x="183"/>
        <item x="164"/>
        <item x="131"/>
        <item x="152"/>
        <item x="226"/>
        <item x="197"/>
        <item x="94"/>
        <item x="137"/>
        <item x="151"/>
        <item x="187"/>
        <item x="156"/>
        <item x="121"/>
        <item x="204"/>
        <item x="177"/>
        <item x="142"/>
        <item x="148"/>
        <item x="139"/>
        <item x="90"/>
        <item x="134"/>
        <item x="130"/>
        <item x="147"/>
        <item x="79"/>
        <item x="140"/>
        <item x="143"/>
        <item x="207"/>
        <item x="123"/>
        <item x="154"/>
        <item x="129"/>
        <item x="122"/>
        <item x="112"/>
        <item x="117"/>
        <item x="119"/>
        <item x="172"/>
        <item x="166"/>
        <item x="120"/>
        <item x="159"/>
        <item x="92"/>
        <item x="127"/>
        <item x="115"/>
        <item x="100"/>
        <item x="128"/>
        <item x="116"/>
        <item x="2"/>
        <item x="124"/>
        <item x="111"/>
        <item x="135"/>
        <item x="87"/>
        <item x="109"/>
        <item x="84"/>
        <item x="107"/>
        <item x="91"/>
        <item x="108"/>
        <item x="86"/>
        <item x="56"/>
        <item x="83"/>
        <item x="57"/>
        <item x="43"/>
        <item x="78"/>
        <item x="95"/>
        <item x="118"/>
        <item x="13"/>
        <item x="113"/>
        <item x="103"/>
        <item x="65"/>
        <item x="51"/>
        <item x="38"/>
        <item x="85"/>
        <item x="72"/>
        <item x="105"/>
        <item x="106"/>
        <item x="80"/>
        <item x="61"/>
        <item x="75"/>
        <item x="68"/>
        <item x="53"/>
        <item x="20"/>
        <item x="49"/>
        <item x="62"/>
        <item x="40"/>
        <item x="265"/>
        <item x="71"/>
        <item x="44"/>
        <item x="41"/>
        <item x="99"/>
        <item x="55"/>
        <item x="46"/>
        <item x="34"/>
        <item x="37"/>
        <item x="26"/>
        <item x="48"/>
        <item x="16"/>
        <item x="52"/>
        <item x="45"/>
        <item x="74"/>
        <item x="98"/>
        <item x="42"/>
        <item x="54"/>
        <item x="39"/>
        <item x="47"/>
        <item x="21"/>
        <item x="17"/>
        <item x="3"/>
        <item x="22"/>
        <item x="50"/>
        <item x="35"/>
        <item x="18"/>
        <item x="15"/>
        <item x="7"/>
        <item x="25"/>
        <item x="24"/>
        <item x="11"/>
        <item x="14"/>
        <item x="12"/>
        <item x="267"/>
        <item x="268"/>
        <item x="233"/>
      </items>
    </pivotField>
    <pivotField axis="axisRow" compact="0" outline="0" subtotalTop="0" showAll="0" includeNewItemsInFilter="1" defaultSubtotal="0">
      <items count="17">
        <item x="3"/>
        <item x="15"/>
        <item x="10"/>
        <item x="5"/>
        <item x="9"/>
        <item x="12"/>
        <item x="13"/>
        <item x="14"/>
        <item x="0"/>
        <item x="11"/>
        <item x="2"/>
        <item x="7"/>
        <item x="4"/>
        <item x="6"/>
        <item x="8"/>
        <item x="1"/>
        <item x="16"/>
      </items>
    </pivotField>
    <pivotField dataField="1"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6">
    <field x="2"/>
    <field x="27"/>
    <field x="6"/>
    <field x="36"/>
    <field x="37"/>
    <field x="38"/>
  </rowFields>
  <rowItems count="70">
    <i>
      <x v="399"/>
      <x v="3"/>
      <x/>
      <x v="116"/>
      <x v="241"/>
      <x v="15"/>
    </i>
    <i>
      <x v="111"/>
      <x/>
      <x v="1"/>
      <x v="86"/>
      <x v="254"/>
      <x v="10"/>
    </i>
    <i>
      <x v="568"/>
      <x v="3"/>
      <x v="2"/>
      <x v="65"/>
      <x v="247"/>
      <x v="10"/>
    </i>
    <i>
      <x v="388"/>
      <x v="3"/>
      <x/>
      <x v="37"/>
      <x v="234"/>
      <x v="8"/>
    </i>
    <i>
      <x v="552"/>
      <x/>
      <x v="1"/>
      <x v="107"/>
      <x v="210"/>
      <x v="15"/>
    </i>
    <i>
      <x v="540"/>
      <x/>
      <x v="1"/>
      <x v="64"/>
      <x v="216"/>
      <x v="8"/>
    </i>
    <i>
      <x v="553"/>
      <x/>
      <x v="1"/>
      <x v="11"/>
      <x v="223"/>
      <x v="4"/>
    </i>
    <i>
      <x v="573"/>
      <x v="3"/>
      <x v="1"/>
      <x v="78"/>
      <x v="204"/>
      <x v="8"/>
    </i>
    <i>
      <x v="563"/>
      <x/>
      <x v="2"/>
      <x v="75"/>
      <x v="195"/>
      <x v="10"/>
    </i>
    <i>
      <x v="21"/>
      <x/>
      <x/>
      <x v="21"/>
      <x v="198"/>
      <x v="4"/>
    </i>
    <i>
      <x v="5"/>
      <x/>
      <x v="1"/>
      <x v="89"/>
      <x v="184"/>
      <x v="10"/>
    </i>
    <i>
      <x v="41"/>
      <x/>
      <x v="2"/>
      <x v="36"/>
      <x v="188"/>
      <x v="8"/>
    </i>
    <i>
      <x v="9"/>
      <x/>
      <x/>
      <x v="102"/>
      <x v="178"/>
      <x v="15"/>
    </i>
    <i>
      <x v="50"/>
      <x/>
      <x/>
      <x v="43"/>
      <x v="190"/>
      <x v="4"/>
    </i>
    <i>
      <x v="6"/>
      <x v="3"/>
      <x v="2"/>
      <x v="66"/>
      <x v="164"/>
      <x v="12"/>
    </i>
    <i>
      <x v="17"/>
      <x v="3"/>
      <x v="2"/>
      <x v="110"/>
      <x v="155"/>
      <x v="15"/>
    </i>
    <i>
      <x v="27"/>
      <x v="3"/>
      <x v="1"/>
      <x v="24"/>
      <x v="176"/>
      <x v="4"/>
    </i>
    <i>
      <x v="84"/>
      <x/>
      <x v="1"/>
      <x v="74"/>
      <x v="141"/>
      <x v="10"/>
    </i>
    <i>
      <x v="51"/>
      <x/>
      <x v="1"/>
      <x v="95"/>
      <x v="129"/>
      <x v="15"/>
    </i>
    <i>
      <x v="58"/>
      <x v="1"/>
      <x/>
      <x v="68"/>
      <x v="139"/>
      <x v="10"/>
    </i>
    <i>
      <x v="36"/>
      <x/>
      <x v="1"/>
      <x v="40"/>
      <x v="156"/>
      <x v="4"/>
    </i>
    <i>
      <x v="59"/>
      <x/>
      <x v="2"/>
      <x v="11"/>
      <x v="143"/>
      <x v="4"/>
    </i>
    <i>
      <x v="96"/>
      <x v="1"/>
      <x v="2"/>
      <x v="23"/>
      <x v="149"/>
      <x v="2"/>
    </i>
    <i>
      <x v="92"/>
      <x/>
      <x v="2"/>
      <x v="54"/>
      <x v="124"/>
      <x v="8"/>
    </i>
    <i>
      <x v="43"/>
      <x v="1"/>
      <x v="1"/>
      <x v="91"/>
      <x v="119"/>
      <x v="10"/>
    </i>
    <i>
      <x v="81"/>
      <x/>
      <x v="1"/>
      <x v="56"/>
      <x v="113"/>
      <x v="10"/>
    </i>
    <i>
      <x v="488"/>
      <x/>
      <x v="2"/>
      <x v="96"/>
      <x v="89"/>
      <x v="15"/>
    </i>
    <i>
      <x v="546"/>
      <x/>
      <x v="2"/>
      <x v="96"/>
      <x v="89"/>
      <x v="15"/>
    </i>
    <i>
      <x v="124"/>
      <x v="1"/>
      <x v="1"/>
      <x v="91"/>
      <x v="84"/>
      <x v="12"/>
    </i>
    <i>
      <x v="144"/>
      <x/>
      <x/>
      <x v="92"/>
      <x v="85"/>
      <x v="11"/>
    </i>
    <i>
      <x v="98"/>
      <x v="1"/>
      <x/>
      <x v="29"/>
      <x v="108"/>
      <x v="2"/>
    </i>
    <i>
      <x v="209"/>
      <x/>
      <x/>
      <x v="88"/>
      <x v="81"/>
      <x v="11"/>
    </i>
    <i>
      <x v="99"/>
      <x/>
      <x v="1"/>
      <x v="87"/>
      <x v="80"/>
      <x v="11"/>
    </i>
    <i>
      <x v="555"/>
      <x/>
      <x/>
      <x v="84"/>
      <x v="77"/>
      <x v="11"/>
    </i>
    <i>
      <x v="7"/>
      <x v="1"/>
      <x v="1"/>
      <x v="80"/>
      <x v="73"/>
      <x v="11"/>
    </i>
    <i>
      <x v="181"/>
      <x v="1"/>
      <x/>
      <x v="66"/>
      <x v="62"/>
      <x v="13"/>
    </i>
    <i>
      <x v="130"/>
      <x v="1"/>
      <x/>
      <x v="62"/>
      <x v="58"/>
      <x v="12"/>
    </i>
    <i>
      <x v="256"/>
      <x v="3"/>
      <x v="2"/>
      <x v="68"/>
      <x v="64"/>
      <x v="11"/>
    </i>
    <i>
      <x v="115"/>
      <x v="1"/>
      <x/>
      <x v="85"/>
      <x v="78"/>
      <x v="9"/>
    </i>
    <i>
      <x v="119"/>
      <x v="1"/>
      <x v="1"/>
      <x v="80"/>
      <x v="73"/>
      <x v="10"/>
    </i>
    <i>
      <x v="129"/>
      <x v="1"/>
      <x/>
      <x v="80"/>
      <x v="73"/>
      <x v="10"/>
    </i>
    <i>
      <x v="3"/>
      <x v="1"/>
      <x/>
      <x v="79"/>
      <x v="72"/>
      <x v="10"/>
    </i>
    <i>
      <x v="11"/>
      <x/>
      <x/>
      <x v="63"/>
      <x v="59"/>
      <x v="11"/>
    </i>
    <i>
      <x v="44"/>
      <x/>
      <x v="1"/>
      <x v="61"/>
      <x v="57"/>
      <x v="11"/>
    </i>
    <i>
      <x v="163"/>
      <x v="1"/>
      <x v="2"/>
      <x v="25"/>
      <x v="106"/>
      <x/>
    </i>
    <i>
      <x v="19"/>
      <x/>
      <x/>
      <x v="60"/>
      <x v="56"/>
      <x v="11"/>
    </i>
    <i>
      <x v="168"/>
      <x v="1"/>
      <x v="1"/>
      <x v="60"/>
      <x v="56"/>
      <x v="10"/>
    </i>
    <i>
      <x v="48"/>
      <x/>
      <x v="2"/>
      <x v="49"/>
      <x v="46"/>
      <x v="11"/>
    </i>
    <i>
      <x v="158"/>
      <x/>
      <x/>
      <x v="43"/>
      <x v="40"/>
      <x v="11"/>
    </i>
    <i>
      <x v="537"/>
      <x/>
      <x v="1"/>
      <x v="67"/>
      <x v="63"/>
      <x v="8"/>
    </i>
    <i>
      <x v="174"/>
      <x v="1"/>
      <x v="1"/>
      <x v="65"/>
      <x v="61"/>
      <x v="8"/>
    </i>
    <i>
      <x v="104"/>
      <x v="1"/>
      <x/>
      <x v="65"/>
      <x v="61"/>
      <x v="8"/>
    </i>
    <i>
      <x v="204"/>
      <x v="1"/>
      <x v="1"/>
      <x v="42"/>
      <x v="39"/>
      <x v="10"/>
    </i>
    <i>
      <x v="117"/>
      <x/>
      <x v="1"/>
      <x v="61"/>
      <x v="57"/>
      <x v="8"/>
    </i>
    <i>
      <x v="127"/>
      <x/>
      <x v="1"/>
      <x v="57"/>
      <x v="54"/>
      <x v="8"/>
    </i>
    <i>
      <x v="35"/>
      <x v="1"/>
      <x v="1"/>
      <x v="57"/>
      <x v="54"/>
      <x v="8"/>
    </i>
    <i>
      <x v="139"/>
      <x v="1"/>
      <x v="2"/>
      <x v="54"/>
      <x v="51"/>
      <x v="8"/>
    </i>
    <i>
      <x v="133"/>
      <x/>
      <x v="2"/>
      <x v="54"/>
      <x v="51"/>
      <x v="8"/>
    </i>
    <i>
      <x v="128"/>
      <x/>
      <x/>
      <x v="54"/>
      <x v="51"/>
      <x v="8"/>
    </i>
    <i>
      <x v="142"/>
      <x v="1"/>
      <x v="2"/>
      <x v="54"/>
      <x v="51"/>
      <x v="8"/>
    </i>
    <i>
      <x v="40"/>
      <x v="1"/>
      <x v="2"/>
      <x v="46"/>
      <x v="43"/>
      <x v="8"/>
    </i>
    <i>
      <x v="151"/>
      <x v="1"/>
      <x v="1"/>
      <x v="42"/>
      <x v="39"/>
      <x v="8"/>
    </i>
    <i>
      <x v="238"/>
      <x/>
      <x/>
      <x v="41"/>
      <x v="38"/>
      <x v="8"/>
    </i>
    <i>
      <x v="205"/>
      <x v="1"/>
      <x v="1"/>
      <x v="15"/>
      <x v="14"/>
      <x v="8"/>
    </i>
    <i>
      <x v="217"/>
      <x/>
      <x v="2"/>
      <x v="50"/>
      <x v="47"/>
      <x v="3"/>
    </i>
    <i>
      <x v="46"/>
      <x/>
      <x v="1"/>
      <x v="34"/>
      <x v="31"/>
      <x v="3"/>
    </i>
    <i>
      <x v="243"/>
      <x/>
      <x v="1"/>
      <x v="15"/>
      <x v="14"/>
      <x v="3"/>
    </i>
    <i>
      <x v="247"/>
      <x v="1"/>
      <x/>
      <x v="11"/>
      <x v="11"/>
      <x v="3"/>
    </i>
    <i>
      <x v="184"/>
      <x/>
      <x/>
      <x v="11"/>
      <x v="11"/>
      <x v="3"/>
    </i>
    <i>
      <x v="75"/>
      <x/>
      <x v="2"/>
      <x v="8"/>
      <x v="8"/>
      <x v="3"/>
    </i>
  </rowItems>
  <colItems count="1">
    <i/>
  </colItems>
  <pageFields count="3">
    <pageField fld="3" hier="0"/>
    <pageField fld="4" hier="0"/>
    <pageField fld="5" hier="0"/>
  </pageFields>
  <dataFields count="1">
    <dataField name="Сумма баллов (1+2+3) " fld="39" baseField="0" baseItem="0" numFmtId="164"/>
  </dataFields>
  <formats count="47">
    <format dxfId="987">
      <pivotArea outline="0" fieldPosition="0"/>
    </format>
    <format dxfId="986">
      <pivotArea field="27" type="button" dataOnly="0" labelOnly="1" outline="0" axis="axisRow" fieldPosition="1"/>
    </format>
    <format dxfId="985">
      <pivotArea field="7" type="button" dataOnly="0" labelOnly="1" outline="0"/>
    </format>
    <format dxfId="984">
      <pivotArea field="7" type="button" dataOnly="0" labelOnly="1" outline="0"/>
    </format>
    <format dxfId="983">
      <pivotArea field="7" type="button" dataOnly="0" labelOnly="1" outline="0"/>
    </format>
    <format dxfId="982">
      <pivotArea outline="0" collapsedLevelsAreSubtotals="1" fieldPosition="0"/>
    </format>
    <format dxfId="981">
      <pivotArea dataOnly="0" labelOnly="1" outline="0" fieldPosition="0">
        <references count="1">
          <reference field="3" count="0"/>
        </references>
      </pivotArea>
    </format>
    <format dxfId="980">
      <pivotArea dataOnly="0" labelOnly="1" outline="0" fieldPosition="0">
        <references count="1">
          <reference field="4" count="0"/>
        </references>
      </pivotArea>
    </format>
    <format dxfId="979">
      <pivotArea dataOnly="0" labelOnly="1" outline="0" fieldPosition="0">
        <references count="1">
          <reference field="5" count="0"/>
        </references>
      </pivotArea>
    </format>
    <format dxfId="978">
      <pivotArea field="27" type="button" dataOnly="0" labelOnly="1" outline="0" axis="axisRow" fieldPosition="1"/>
    </format>
    <format dxfId="977">
      <pivotArea field="-2" type="button" dataOnly="0" labelOnly="1" outline="0" axis="axisValues" fieldPosition="0"/>
    </format>
    <format dxfId="976">
      <pivotArea type="topRight" dataOnly="0" labelOnly="1" outline="0" fieldPosition="0"/>
    </format>
    <format dxfId="975">
      <pivotArea outline="0" collapsedLevelsAreSubtotals="1" fieldPosition="0"/>
    </format>
    <format dxfId="974">
      <pivotArea dataOnly="0" labelOnly="1" outline="0" fieldPosition="0">
        <references count="1">
          <reference field="3" count="0"/>
        </references>
      </pivotArea>
    </format>
    <format dxfId="973">
      <pivotArea dataOnly="0" labelOnly="1" outline="0" fieldPosition="0">
        <references count="1">
          <reference field="4" count="0"/>
        </references>
      </pivotArea>
    </format>
    <format dxfId="972">
      <pivotArea dataOnly="0" labelOnly="1" outline="0" fieldPosition="0">
        <references count="1">
          <reference field="5" count="0"/>
        </references>
      </pivotArea>
    </format>
    <format dxfId="971">
      <pivotArea field="-2" type="button" dataOnly="0" labelOnly="1" outline="0" axis="axisValues" fieldPosition="0"/>
    </format>
    <format dxfId="970">
      <pivotArea type="topRight" dataOnly="0" labelOnly="1" outline="0" fieldPosition="0"/>
    </format>
    <format dxfId="969">
      <pivotArea dataOnly="0" labelOnly="1" outline="0" fieldPosition="0">
        <references count="1">
          <reference field="3" count="0"/>
        </references>
      </pivotArea>
    </format>
    <format dxfId="968">
      <pivotArea dataOnly="0" labelOnly="1" outline="0" fieldPosition="0">
        <references count="1">
          <reference field="4" count="0"/>
        </references>
      </pivotArea>
    </format>
    <format dxfId="967">
      <pivotArea dataOnly="0" labelOnly="1" outline="0" fieldPosition="0">
        <references count="1">
          <reference field="5" count="0"/>
        </references>
      </pivotArea>
    </format>
    <format dxfId="966">
      <pivotArea field="7" type="button" dataOnly="0" labelOnly="1" outline="0"/>
    </format>
    <format dxfId="965">
      <pivotArea field="27" type="button" dataOnly="0" labelOnly="1" outline="0" axis="axisRow" fieldPosition="1"/>
    </format>
    <format dxfId="964">
      <pivotArea field="6" type="button" dataOnly="0" labelOnly="1" outline="0" axis="axisRow" fieldPosition="2"/>
    </format>
    <format dxfId="96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62">
      <pivotArea field="27" type="button" dataOnly="0" labelOnly="1" outline="0" axis="axisRow" fieldPosition="1"/>
    </format>
    <format dxfId="961">
      <pivotArea type="all" dataOnly="0" outline="0" fieldPosition="0"/>
    </format>
    <format dxfId="960">
      <pivotArea outline="0" collapsedLevelsAreSubtotals="1" fieldPosition="0"/>
    </format>
    <format dxfId="959">
      <pivotArea dataOnly="0" labelOnly="1" outline="0" axis="axisValues" fieldPosition="0"/>
    </format>
    <format dxfId="958">
      <pivotArea type="all" dataOnly="0" outline="0" fieldPosition="0"/>
    </format>
    <format dxfId="957">
      <pivotArea outline="0" collapsedLevelsAreSubtotals="1" fieldPosition="0"/>
    </format>
    <format dxfId="956">
      <pivotArea dataOnly="0" labelOnly="1" outline="0" axis="axisValues" fieldPosition="0"/>
    </format>
    <format dxfId="955">
      <pivotArea type="all" dataOnly="0" outline="0" fieldPosition="0"/>
    </format>
    <format dxfId="954">
      <pivotArea outline="0" collapsedLevelsAreSubtotals="1" fieldPosition="0"/>
    </format>
    <format dxfId="953">
      <pivotArea dataOnly="0" labelOnly="1" outline="0" axis="axisValues" fieldPosition="0"/>
    </format>
    <format dxfId="952">
      <pivotArea type="all" dataOnly="0" outline="0" fieldPosition="0"/>
    </format>
    <format dxfId="951">
      <pivotArea outline="0" collapsedLevelsAreSubtotals="1" fieldPosition="0"/>
    </format>
    <format dxfId="950">
      <pivotArea dataOnly="0" labelOnly="1" outline="0" axis="axisValues" fieldPosition="0"/>
    </format>
    <format dxfId="949">
      <pivotArea type="all" dataOnly="0" outline="0" fieldPosition="0"/>
    </format>
    <format dxfId="948">
      <pivotArea outline="0" collapsedLevelsAreSubtotals="1" fieldPosition="0"/>
    </format>
    <format dxfId="947">
      <pivotArea dataOnly="0" labelOnly="1" outline="0" axis="axisValues" fieldPosition="0"/>
    </format>
    <format dxfId="946">
      <pivotArea type="all" dataOnly="0" outline="0" fieldPosition="0"/>
    </format>
    <format dxfId="945">
      <pivotArea outline="0" collapsedLevelsAreSubtotals="1" fieldPosition="0"/>
    </format>
    <format dxfId="944">
      <pivotArea dataOnly="0" labelOnly="1" outline="0" axis="axisValues" fieldPosition="0"/>
    </format>
    <format dxfId="943">
      <pivotArea outline="0" collapsedLevelsAreSubtotals="1" fieldPosition="0"/>
    </format>
    <format dxfId="942">
      <pivotArea dataOnly="0" labelOnly="1" outline="0" axis="axisValues" fieldPosition="0"/>
    </format>
    <format dxfId="941">
      <pivotArea outline="0" collapsedLevelsAreSubtotals="1" fieldPosition="0"/>
    </format>
  </formats>
  <pivotTableStyleInfo name="PivotStyleLight22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500-000000000000}" name="СводнаяТаблица4" cacheId="0" applyNumberFormats="0" applyBorderFormats="0" applyFontFormats="0" applyPatternFormats="0" applyAlignmentFormats="0" applyWidthHeightFormats="1" dataCaption="Данные" updatedVersion="5" minRefreshableVersion="3" showDrill="0" showMemberPropertyTips="0" rowGrandTotals="0" colGrandTotals="0" itemPrintTitles="1" createdVersion="5" indent="0" compact="0" compactData="0">
  <location ref="A11:G65" firstHeaderRow="1" firstDataRow="1" firstDataCol="6" rowPageCount="3" colPageCount="1"/>
  <pivotFields count="45"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outline="0" showAll="0" sortType="descending" defaultSubtotal="0">
      <items count="588">
        <item x="0"/>
        <item x="9"/>
        <item x="99"/>
        <item x="100"/>
        <item x="101"/>
        <item x="102"/>
        <item x="103"/>
        <item x="104"/>
        <item x="105"/>
        <item x="106"/>
        <item x="107"/>
        <item x="108"/>
        <item x="10"/>
        <item x="109"/>
        <item x="110"/>
        <item x="111"/>
        <item x="112"/>
        <item x="113"/>
        <item x="114"/>
        <item x="115"/>
        <item x="116"/>
        <item x="117"/>
        <item x="118"/>
        <item x="11"/>
        <item x="119"/>
        <item x="120"/>
        <item x="121"/>
        <item x="122"/>
        <item x="123"/>
        <item x="124"/>
        <item x="125"/>
        <item x="126"/>
        <item x="127"/>
        <item x="128"/>
        <item x="12"/>
        <item x="129"/>
        <item x="130"/>
        <item x="131"/>
        <item x="132"/>
        <item x="133"/>
        <item x="134"/>
        <item x="135"/>
        <item x="136"/>
        <item x="137"/>
        <item x="138"/>
        <item x="13"/>
        <item x="139"/>
        <item x="140"/>
        <item x="141"/>
        <item x="142"/>
        <item x="143"/>
        <item x="144"/>
        <item x="145"/>
        <item x="146"/>
        <item x="147"/>
        <item x="148"/>
        <item x="14"/>
        <item x="149"/>
        <item x="150"/>
        <item x="151"/>
        <item x="152"/>
        <item x="153"/>
        <item x="154"/>
        <item x="155"/>
        <item x="156"/>
        <item x="157"/>
        <item x="158"/>
        <item x="15"/>
        <item x="159"/>
        <item x="160"/>
        <item x="161"/>
        <item x="162"/>
        <item x="163"/>
        <item x="164"/>
        <item x="165"/>
        <item x="166"/>
        <item x="167"/>
        <item x="168"/>
        <item x="16"/>
        <item x="169"/>
        <item x="170"/>
        <item x="171"/>
        <item x="172"/>
        <item x="173"/>
        <item x="174"/>
        <item x="175"/>
        <item x="176"/>
        <item x="177"/>
        <item x="178"/>
        <item x="17"/>
        <item x="179"/>
        <item x="180"/>
        <item x="181"/>
        <item x="182"/>
        <item x="183"/>
        <item x="184"/>
        <item x="185"/>
        <item x="186"/>
        <item x="187"/>
        <item x="188"/>
        <item x="18"/>
        <item x="189"/>
        <item x="190"/>
        <item x="191"/>
        <item x="192"/>
        <item x="193"/>
        <item x="194"/>
        <item x="195"/>
        <item x="196"/>
        <item x="197"/>
        <item x="198"/>
        <item x="1"/>
        <item x="19"/>
        <item x="199"/>
        <item x="200"/>
        <item x="201"/>
        <item x="202"/>
        <item x="203"/>
        <item x="204"/>
        <item x="205"/>
        <item x="206"/>
        <item x="207"/>
        <item x="208"/>
        <item x="20"/>
        <item x="209"/>
        <item x="210"/>
        <item x="211"/>
        <item x="212"/>
        <item x="213"/>
        <item x="214"/>
        <item x="215"/>
        <item x="216"/>
        <item x="217"/>
        <item x="218"/>
        <item x="21"/>
        <item x="219"/>
        <item x="220"/>
        <item x="221"/>
        <item x="222"/>
        <item x="223"/>
        <item x="224"/>
        <item x="225"/>
        <item x="226"/>
        <item x="227"/>
        <item x="228"/>
        <item x="22"/>
        <item x="229"/>
        <item x="230"/>
        <item x="231"/>
        <item x="232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m="1" x="419"/>
        <item m="1" x="409"/>
        <item m="1" x="398"/>
        <item m="1" x="392"/>
        <item m="1" x="386"/>
        <item m="1" x="382"/>
        <item m="1" x="379"/>
        <item m="1" x="376"/>
        <item x="32"/>
        <item m="1" x="470"/>
        <item m="1" x="456"/>
        <item m="1" x="441"/>
        <item m="1" x="429"/>
        <item m="1" x="416"/>
        <item m="1" x="406"/>
        <item m="1" x="390"/>
        <item m="1" x="385"/>
        <item m="1" x="381"/>
        <item x="33"/>
        <item m="1" x="499"/>
        <item m="1" x="484"/>
        <item m="1" x="467"/>
        <item m="1" x="453"/>
        <item m="1" x="438"/>
        <item m="1" x="426"/>
        <item m="1" x="414"/>
        <item m="1" x="404"/>
        <item m="1" x="396"/>
        <item m="1" x="389"/>
        <item m="1" x="377"/>
        <item m="1" x="529"/>
        <item m="1" x="514"/>
        <item m="1" x="496"/>
        <item m="1" x="481"/>
        <item m="1" x="464"/>
        <item m="1" x="450"/>
        <item m="1" x="436"/>
        <item m="1" x="424"/>
        <item m="1" x="413"/>
        <item m="1" x="403"/>
        <item x="35"/>
        <item m="1" x="557"/>
        <item m="1" x="543"/>
        <item m="1" x="526"/>
        <item m="1" x="511"/>
        <item m="1" x="493"/>
        <item m="1" x="478"/>
        <item m="1" x="462"/>
        <item m="1" x="448"/>
        <item m="1" x="435"/>
        <item m="1" x="423"/>
        <item x="36"/>
        <item m="1" x="583"/>
        <item m="1" x="570"/>
        <item m="1" x="554"/>
        <item m="1" x="540"/>
        <item m="1" x="523"/>
        <item m="1" x="508"/>
        <item m="1" x="491"/>
        <item m="1" x="476"/>
        <item m="1" x="461"/>
        <item m="1" x="447"/>
        <item x="37"/>
        <item m="1" x="338"/>
        <item m="1" x="327"/>
        <item m="1" x="580"/>
        <item m="1" x="567"/>
        <item m="1" x="551"/>
        <item m="1" x="537"/>
        <item m="1" x="521"/>
        <item m="1" x="506"/>
        <item m="1" x="490"/>
        <item m="1" x="475"/>
        <item x="38"/>
        <item m="1" x="352"/>
        <item m="1" x="345"/>
        <item m="1" x="335"/>
        <item m="1" x="324"/>
        <item m="1" x="577"/>
        <item m="1" x="564"/>
        <item m="1" x="549"/>
        <item m="1" x="535"/>
        <item m="1" x="520"/>
        <item m="1" x="505"/>
        <item x="3"/>
        <item x="39"/>
        <item m="1" x="446"/>
        <item m="1" x="434"/>
        <item m="1" x="422"/>
        <item m="1" x="412"/>
        <item m="1" x="402"/>
        <item m="1" x="395"/>
        <item m="1" x="388"/>
        <item m="1" x="384"/>
        <item m="1" x="380"/>
        <item m="1" x="378"/>
        <item x="40"/>
        <item m="1" x="473"/>
        <item m="1" x="459"/>
        <item m="1" x="444"/>
        <item m="1" x="432"/>
        <item m="1" x="420"/>
        <item m="1" x="410"/>
        <item m="1" x="399"/>
        <item m="1" x="393"/>
        <item m="1" x="387"/>
        <item m="1" x="383"/>
        <item m="1" x="375"/>
        <item m="1" x="502"/>
        <item m="1" x="487"/>
        <item m="1" x="471"/>
        <item m="1" x="457"/>
        <item m="1" x="442"/>
        <item m="1" x="430"/>
        <item m="1" x="417"/>
        <item m="1" x="407"/>
        <item m="1" x="397"/>
        <item m="1" x="391"/>
        <item x="42"/>
        <item m="1" x="532"/>
        <item m="1" x="517"/>
        <item m="1" x="500"/>
        <item m="1" x="485"/>
        <item m="1" x="468"/>
        <item m="1" x="454"/>
        <item m="1" x="439"/>
        <item m="1" x="427"/>
        <item m="1" x="415"/>
        <item m="1" x="405"/>
        <item x="43"/>
        <item m="1" x="560"/>
        <item m="1" x="546"/>
        <item m="1" x="530"/>
        <item m="1" x="515"/>
        <item m="1" x="497"/>
        <item m="1" x="482"/>
        <item m="1" x="465"/>
        <item m="1" x="451"/>
        <item m="1" x="437"/>
        <item m="1" x="425"/>
        <item x="44"/>
        <item m="1" x="586"/>
        <item m="1" x="573"/>
        <item m="1" x="558"/>
        <item m="1" x="544"/>
        <item m="1" x="527"/>
        <item m="1" x="512"/>
        <item m="1" x="494"/>
        <item m="1" x="479"/>
        <item m="1" x="463"/>
        <item m="1" x="449"/>
        <item x="45"/>
        <item m="1" x="341"/>
        <item m="1" x="331"/>
        <item m="1" x="584"/>
        <item m="1" x="571"/>
        <item m="1" x="555"/>
        <item m="1" x="541"/>
        <item m="1" x="524"/>
        <item m="1" x="509"/>
        <item m="1" x="492"/>
        <item m="1" x="477"/>
        <item x="46"/>
        <item m="1" x="355"/>
        <item m="1" x="348"/>
        <item m="1" x="339"/>
        <item m="1" x="328"/>
        <item m="1" x="581"/>
        <item m="1" x="568"/>
        <item m="1" x="552"/>
        <item m="1" x="538"/>
        <item m="1" x="522"/>
        <item m="1" x="507"/>
        <item x="47"/>
        <item m="1" x="363"/>
        <item m="1" x="359"/>
        <item m="1" x="353"/>
        <item m="1" x="346"/>
        <item m="1" x="336"/>
        <item m="1" x="325"/>
        <item m="1" x="578"/>
        <item m="1" x="565"/>
        <item m="1" x="550"/>
        <item m="1" x="536"/>
        <item x="48"/>
        <item m="1" x="369"/>
        <item m="1" x="366"/>
        <item m="1" x="362"/>
        <item m="1" x="358"/>
        <item m="1" x="351"/>
        <item m="1" x="344"/>
        <item m="1" x="334"/>
        <item m="1" x="323"/>
        <item m="1" x="576"/>
        <item m="1" x="563"/>
        <item x="4"/>
        <item x="49"/>
        <item m="1" x="504"/>
        <item m="1" x="489"/>
        <item m="1" x="474"/>
        <item m="1" x="460"/>
        <item m="1" x="445"/>
        <item m="1" x="433"/>
        <item m="1" x="421"/>
        <item m="1" x="411"/>
        <item m="1" x="400"/>
        <item m="1" x="394"/>
        <item x="50"/>
        <item m="1" x="534"/>
        <item m="1" x="519"/>
        <item m="1" x="503"/>
        <item m="1" x="488"/>
        <item m="1" x="472"/>
        <item m="1" x="458"/>
        <item m="1" x="443"/>
        <item m="1" x="431"/>
        <item m="1" x="418"/>
        <item m="1" x="408"/>
        <item x="51"/>
        <item m="1" x="562"/>
        <item m="1" x="548"/>
        <item m="1" x="533"/>
        <item m="1" x="518"/>
        <item m="1" x="501"/>
        <item m="1" x="486"/>
        <item m="1" x="469"/>
        <item m="1" x="455"/>
        <item m="1" x="440"/>
        <item m="1" x="428"/>
        <item x="52"/>
        <item m="1" x="322"/>
        <item m="1" x="575"/>
        <item m="1" x="561"/>
        <item m="1" x="547"/>
        <item m="1" x="531"/>
        <item m="1" x="516"/>
        <item m="1" x="498"/>
        <item m="1" x="483"/>
        <item m="1" x="466"/>
        <item m="1" x="452"/>
        <item x="53"/>
        <item m="1" x="343"/>
        <item m="1" x="333"/>
        <item m="1" x="587"/>
        <item m="1" x="574"/>
        <item m="1" x="559"/>
        <item m="1" x="545"/>
        <item m="1" x="528"/>
        <item m="1" x="513"/>
        <item m="1" x="495"/>
        <item m="1" x="480"/>
        <item x="54"/>
        <item m="1" x="357"/>
        <item m="1" x="350"/>
        <item m="1" x="342"/>
        <item m="1" x="332"/>
        <item m="1" x="585"/>
        <item m="1" x="572"/>
        <item m="1" x="556"/>
        <item m="1" x="542"/>
        <item m="1" x="525"/>
        <item m="1" x="510"/>
        <item x="55"/>
        <item m="1" x="365"/>
        <item m="1" x="361"/>
        <item m="1" x="356"/>
        <item m="1" x="349"/>
        <item m="1" x="340"/>
        <item m="1" x="329"/>
        <item m="1" x="582"/>
        <item m="1" x="569"/>
        <item m="1" x="553"/>
        <item m="1" x="539"/>
        <item x="56"/>
        <item m="1" x="371"/>
        <item m="1" x="368"/>
        <item m="1" x="364"/>
        <item m="1" x="360"/>
        <item m="1" x="354"/>
        <item m="1" x="347"/>
        <item m="1" x="337"/>
        <item m="1" x="326"/>
        <item m="1" x="579"/>
        <item m="1" x="566"/>
        <item x="57"/>
        <item m="1" x="374"/>
        <item m="1" x="372"/>
        <item m="1" x="370"/>
        <item m="1" x="367"/>
        <item x="58"/>
        <item x="5"/>
        <item x="59"/>
        <item x="60"/>
        <item x="61"/>
        <item x="62"/>
        <item x="63"/>
        <item x="64"/>
        <item x="65"/>
        <item x="66"/>
        <item x="67"/>
        <item x="68"/>
        <item x="6"/>
        <item x="69"/>
        <item x="70"/>
        <item x="71"/>
        <item x="72"/>
        <item x="73"/>
        <item x="74"/>
        <item x="75"/>
        <item x="76"/>
        <item x="77"/>
        <item x="78"/>
        <item x="7"/>
        <item x="79"/>
        <item x="80"/>
        <item x="81"/>
        <item x="82"/>
        <item x="83"/>
        <item x="84"/>
        <item x="85"/>
        <item x="86"/>
        <item x="87"/>
        <item x="88"/>
        <item x="8"/>
        <item x="89"/>
        <item x="90"/>
        <item x="91"/>
        <item x="92"/>
        <item x="93"/>
        <item x="94"/>
        <item x="95"/>
        <item x="96"/>
        <item x="97"/>
        <item x="98"/>
        <item m="1" x="373"/>
        <item m="1" x="401"/>
        <item m="1" x="330"/>
        <item x="321"/>
        <item x="34"/>
        <item x="4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ubtotalTop="0" multipleItemSelectionAllowed="1" showAll="0" includeNewItemsInFilter="1" defaultSubtotal="0">
      <items count="4">
        <item h="1" x="1"/>
        <item x="0"/>
        <item h="1" x="2"/>
        <item h="1" x="3"/>
      </items>
    </pivotField>
    <pivotField axis="axisPage" compact="0" outline="0" subtotalTop="0" multipleItemSelectionAllowed="1" showAll="0" includeNewItemsInFilter="1" defaultSubtotal="0">
      <items count="10">
        <item h="1" x="5"/>
        <item h="1" x="6"/>
        <item h="1" x="7"/>
        <item h="1" x="4"/>
        <item h="1" x="0"/>
        <item h="1" x="1"/>
        <item x="2"/>
        <item h="1" x="9"/>
        <item h="1" x="3"/>
        <item h="1" x="8"/>
      </items>
    </pivotField>
    <pivotField axis="axisPage" compact="0" outline="0" subtotalTop="0" multipleItemSelectionAllowed="1" showAll="0" includeNewItemsInFilter="1" defaultSubtotal="0">
      <items count="15">
        <item h="1" x="6"/>
        <item h="1" x="7"/>
        <item h="1" x="5"/>
        <item h="1" x="3"/>
        <item x="2"/>
        <item h="1" x="10"/>
        <item h="1" x="4"/>
        <item h="1" x="1"/>
        <item h="1" x="8"/>
        <item h="1" x="12"/>
        <item h="1" x="0"/>
        <item h="1" x="14"/>
        <item h="1" x="9"/>
        <item h="1" x="11"/>
        <item h="1" x="13"/>
      </items>
    </pivotField>
    <pivotField axis="axisRow" compact="0" outline="0" showAll="0" defaultSubtotal="0">
      <items count="5">
        <item x="0"/>
        <item x="1"/>
        <item x="2"/>
        <item x="4"/>
        <item x="3"/>
      </items>
    </pivotField>
    <pivotField compact="0" outline="0" subtotalTop="0" showAll="0" includeNewItemsInFilter="1" sortType="descending" defaultSubtotal="0">
      <items count="972">
        <item m="1" x="366"/>
        <item m="1" x="420"/>
        <item m="1" x="746"/>
        <item m="1" x="442"/>
        <item m="1" x="758"/>
        <item m="1" x="970"/>
        <item m="1" x="766"/>
        <item m="1" x="633"/>
        <item m="1" x="780"/>
        <item m="1" x="956"/>
        <item m="1" x="791"/>
        <item m="1" x="518"/>
        <item m="1" x="939"/>
        <item m="1" x="460"/>
        <item m="1" x="936"/>
        <item m="1" x="771"/>
        <item m="1" x="947"/>
        <item m="1" x="490"/>
        <item m="1" x="958"/>
        <item m="1" x="959"/>
        <item m="1" x="479"/>
        <item m="1" x="719"/>
        <item m="1" x="869"/>
        <item m="1" x="941"/>
        <item m="1" x="355"/>
        <item m="1" x="503"/>
        <item m="1" x="448"/>
        <item m="1" x="848"/>
        <item m="1" x="641"/>
        <item m="1" x="531"/>
        <item m="1" x="953"/>
        <item m="1" x="792"/>
        <item m="1" x="940"/>
        <item m="1" x="789"/>
        <item m="1" x="660"/>
        <item m="1" x="847"/>
        <item m="1" x="359"/>
        <item m="1" x="845"/>
        <item m="1" x="844"/>
        <item m="1" x="529"/>
        <item m="1" x="511"/>
        <item m="1" x="647"/>
        <item m="1" x="863"/>
        <item m="1" x="643"/>
        <item m="1" x="528"/>
        <item m="1" x="857"/>
        <item m="1" x="478"/>
        <item m="1" x="752"/>
        <item m="1" x="530"/>
        <item m="1" x="586"/>
        <item m="1" x="770"/>
        <item m="1" x="932"/>
        <item m="1" x="962"/>
        <item m="1" x="364"/>
        <item m="1" x="617"/>
        <item m="1" x="957"/>
        <item m="1" x="477"/>
        <item m="1" x="365"/>
        <item m="1" x="794"/>
        <item m="1" x="971"/>
        <item m="1" x="817"/>
        <item m="1" x="371"/>
        <item m="1" x="949"/>
        <item m="1" x="961"/>
        <item m="1" x="487"/>
        <item m="1" x="535"/>
        <item m="1" x="801"/>
        <item m="1" x="476"/>
        <item m="1" x="675"/>
        <item m="1" x="839"/>
        <item m="1" x="723"/>
        <item m="1" x="854"/>
        <item m="1" x="369"/>
        <item m="1" x="805"/>
        <item m="1" x="692"/>
        <item m="1" x="501"/>
        <item m="1" x="363"/>
        <item m="1" x="485"/>
        <item m="1" x="459"/>
        <item m="1" x="880"/>
        <item m="1" x="677"/>
        <item m="1" x="680"/>
        <item m="1" x="600"/>
        <item m="1" x="336"/>
        <item m="1" x="683"/>
        <item m="1" x="734"/>
        <item m="1" x="685"/>
        <item m="1" x="891"/>
        <item m="1" x="873"/>
        <item m="1" x="832"/>
        <item m="1" x="493"/>
        <item m="1" x="735"/>
        <item m="1" x="405"/>
        <item m="1" x="498"/>
        <item m="1" x="407"/>
        <item m="1" x="632"/>
        <item m="1" x="749"/>
        <item m="1" x="342"/>
        <item m="1" x="652"/>
        <item m="1" x="773"/>
        <item m="1" x="879"/>
        <item m="1" x="886"/>
        <item m="1" x="567"/>
        <item m="1" x="798"/>
        <item m="1" x="391"/>
        <item m="1" x="811"/>
        <item m="1" x="413"/>
        <item m="1" x="711"/>
        <item m="1" x="507"/>
        <item m="1" x="508"/>
        <item m="1" x="510"/>
        <item m="1" x="721"/>
        <item m="1" x="860"/>
        <item m="1" x="969"/>
        <item m="1" x="550"/>
        <item m="1" x="552"/>
        <item m="1" x="458"/>
        <item m="1" x="666"/>
        <item m="1" x="571"/>
        <item m="1" x="324"/>
        <item m="1" x="897"/>
        <item m="1" x="578"/>
        <item m="1" x="619"/>
        <item m="1" x="853"/>
        <item m="1" x="410"/>
        <item m="1" x="376"/>
        <item m="1" x="706"/>
        <item m="1" x="823"/>
        <item m="1" x="726"/>
        <item m="1" x="488"/>
        <item m="1" x="618"/>
        <item m="1" x="381"/>
        <item m="1" x="330"/>
        <item m="1" x="858"/>
        <item m="1" x="568"/>
        <item m="1" x="538"/>
        <item m="1" x="541"/>
        <item m="1" x="335"/>
        <item m="1" x="867"/>
        <item m="1" x="761"/>
        <item m="1" x="372"/>
        <item m="1" x="804"/>
        <item m="1" x="927"/>
        <item m="1" x="385"/>
        <item m="1" x="387"/>
        <item m="1" x="724"/>
        <item m="1" x="390"/>
        <item m="1" x="924"/>
        <item m="1" x="499"/>
        <item m="1" x="806"/>
        <item m="1" x="649"/>
        <item m="1" x="533"/>
        <item m="1" x="534"/>
        <item m="1" x="849"/>
        <item m="1" x="850"/>
        <item m="1" x="536"/>
        <item m="1" x="443"/>
        <item m="1" x="696"/>
        <item m="1" x="693"/>
        <item m="1" x="809"/>
        <item m="1" x="701"/>
        <item m="1" x="367"/>
        <item m="1" x="812"/>
        <item m="1" x="482"/>
        <item m="1" x="697"/>
        <item m="1" x="483"/>
        <item m="1" x="698"/>
        <item m="1" x="883"/>
        <item m="1" x="914"/>
        <item m="1" x="579"/>
        <item m="1" x="416"/>
        <item m="1" x="665"/>
        <item m="1" x="907"/>
        <item m="1" x="781"/>
        <item m="1" x="920"/>
        <item m="1" x="810"/>
        <item m="1" x="922"/>
        <item m="1" x="782"/>
        <item m="1" x="417"/>
        <item m="1" x="513"/>
        <item m="1" x="424"/>
        <item m="1" x="516"/>
        <item m="1" x="465"/>
        <item m="1" x="674"/>
        <item m="1" x="934"/>
        <item m="1" x="544"/>
        <item m="1" x="787"/>
        <item m="1" x="574"/>
        <item m="1" x="678"/>
        <item m="1" x="434"/>
        <item m="1" x="589"/>
        <item m="1" x="634"/>
        <item m="1" x="889"/>
        <item m="1" x="885"/>
        <item m="1" x="604"/>
        <item m="1" x="887"/>
        <item m="1" x="337"/>
        <item m="1" x="470"/>
        <item m="1" x="491"/>
        <item m="1" x="945"/>
        <item m="1" x="338"/>
        <item m="1" x="836"/>
        <item m="1" x="743"/>
        <item m="1" x="626"/>
        <item m="1" x="495"/>
        <item m="1" x="834"/>
        <item m="1" x="441"/>
        <item m="1" x="838"/>
        <item m="1" x="651"/>
        <item m="1" x="892"/>
        <item m="1" x="893"/>
        <item m="1" x="557"/>
        <item m="1" x="894"/>
        <item m="1" x="895"/>
        <item m="1" x="564"/>
        <item m="1" x="797"/>
        <item m="1" x="929"/>
        <item m="1" x="411"/>
        <item m="1" x="396"/>
        <item m="1" x="414"/>
        <item m="1" x="814"/>
        <item m="1" x="715"/>
        <item m="1" x="718"/>
        <item m="1" x="816"/>
        <item m="1" x="509"/>
        <item m="1" x="548"/>
        <item m="1" x="549"/>
        <item m="1" x="862"/>
        <item m="1" x="865"/>
        <item m="1" x="553"/>
        <item m="1" x="800"/>
        <item m="1" x="401"/>
        <item m="1" x="461"/>
        <item m="1" x="572"/>
        <item m="1" x="570"/>
        <item m="1" x="575"/>
        <item m="1" x="722"/>
        <item m="1" x="620"/>
        <item m="1" x="820"/>
        <item m="1" x="822"/>
        <item m="1" x="824"/>
        <item m="1" x="707"/>
        <item m="1" x="623"/>
        <item m="1" x="713"/>
        <item m="1" x="717"/>
        <item m="1" x="855"/>
        <item m="1" x="872"/>
        <item m="1" x="765"/>
        <item m="1" x="861"/>
        <item m="1" x="331"/>
        <item m="1" x="864"/>
        <item m="1" x="334"/>
        <item m="1" x="543"/>
        <item m="1" x="545"/>
        <item m="1" x="622"/>
        <item m="1" x="380"/>
        <item m="1" x="382"/>
        <item m="1" x="386"/>
        <item m="1" x="388"/>
        <item m="1" x="389"/>
        <item m="1" x="383"/>
        <item m="1" x="392"/>
        <item m="1" x="394"/>
        <item m="1" x="377"/>
        <item m="1" x="686"/>
        <item m="1" x="603"/>
        <item m="1" x="903"/>
        <item m="1" x="607"/>
        <item m="1" x="908"/>
        <item m="1" x="911"/>
        <item m="1" x="522"/>
        <item m="1" x="593"/>
        <item m="1" x="615"/>
        <item m="1" x="913"/>
        <item m="1" x="840"/>
        <item m="1" x="422"/>
        <item m="1" x="423"/>
        <item m="1" x="841"/>
        <item m="1" x="750"/>
        <item m="1" x="757"/>
        <item m="1" x="374"/>
        <item m="1" x="874"/>
        <item m="1" x="576"/>
        <item m="1" x="453"/>
        <item m="1" x="358"/>
        <item m="1" x="439"/>
        <item m="1" x="639"/>
        <item m="1" x="492"/>
        <item m="1" x="759"/>
        <item m="1" x="760"/>
        <item m="1" x="435"/>
        <item m="1" x="661"/>
        <item m="1" x="515"/>
        <item m="1" x="916"/>
        <item m="1" x="580"/>
        <item m="1" x="582"/>
        <item m="1" x="585"/>
        <item m="1" x="356"/>
        <item m="1" x="776"/>
        <item m="1" x="591"/>
        <item m="1" x="672"/>
        <item m="1" x="415"/>
        <item m="1" x="512"/>
        <item m="1" x="418"/>
        <item m="1" x="421"/>
        <item m="1" x="437"/>
        <item m="1" x="426"/>
        <item m="1" x="882"/>
        <item m="1" x="942"/>
        <item m="1" x="943"/>
        <item m="1" x="581"/>
        <item m="1" x="673"/>
        <item m="1" x="595"/>
        <item m="1" x="333"/>
        <item m="1" x="467"/>
        <item m="1" x="601"/>
        <item m="1" x="783"/>
        <item m="1" x="602"/>
        <item m="1" x="605"/>
        <item m="1" x="514"/>
        <item m="1" x="896"/>
        <item m="1" x="606"/>
        <item m="1" x="658"/>
        <item m="1" x="741"/>
        <item m="1" x="395"/>
        <item m="1" x="325"/>
        <item m="1" x="412"/>
        <item m="1" x="694"/>
        <item m="1" x="375"/>
        <item m="1" x="704"/>
        <item m="1" x="393"/>
        <item m="1" x="728"/>
        <item m="1" x="419"/>
        <item m="1" x="745"/>
        <item m="1" x="440"/>
        <item m="1" x="638"/>
        <item m="1" x="779"/>
        <item m="1" x="935"/>
        <item m="1" x="463"/>
        <item m="1" x="464"/>
        <item m="1" x="851"/>
        <item m="1" x="368"/>
        <item m="1" x="767"/>
        <item m="1" x="691"/>
        <item m="1" x="764"/>
        <item m="1" x="384"/>
        <item m="1" x="469"/>
        <item m="1" x="398"/>
        <item m="1" x="871"/>
        <item m="1" x="379"/>
        <item m="1" x="462"/>
        <item m="1" x="699"/>
        <item m="1" x="624"/>
        <item m="1" x="635"/>
        <item m="1" x="532"/>
        <item m="1" x="966"/>
        <item m="1" x="890"/>
        <item m="1" x="409"/>
        <item m="1" x="884"/>
        <item m="1" x="720"/>
        <item m="1" x="778"/>
        <item m="1" x="944"/>
        <item m="1" x="546"/>
        <item m="1" x="937"/>
        <item m="1" x="475"/>
        <item m="1" x="790"/>
        <item m="1" x="909"/>
        <item m="1" x="951"/>
        <item m="1" x="785"/>
        <item m="1" x="954"/>
        <item m="1" x="468"/>
        <item m="1" x="628"/>
        <item m="1" x="472"/>
        <item m="1" x="378"/>
        <item m="1" x="777"/>
        <item m="1" x="642"/>
        <item m="1" x="788"/>
        <item m="1" x="955"/>
        <item m="1" x="793"/>
        <item m="1" x="637"/>
        <item m="1" x="486"/>
        <item m="1" x="965"/>
        <item m="1" x="565"/>
        <item m="1" x="645"/>
        <item m="1" x="868"/>
        <item m="1" x="341"/>
        <item m="1" x="480"/>
        <item m="1" x="328"/>
        <item m="1" x="609"/>
        <item m="1" x="640"/>
        <item m="1" x="906"/>
        <item m="1" x="636"/>
        <item m="1" x="784"/>
        <item m="1" x="952"/>
        <item m="1" x="473"/>
        <item m="1" x="964"/>
        <item m="1" x="644"/>
        <item m="1" x="446"/>
        <item m="1" x="610"/>
        <item m="1" x="753"/>
        <item m="1" x="786"/>
        <item m="1" x="327"/>
        <item m="1" x="808"/>
        <item m="1" x="950"/>
        <item m="1" x="474"/>
        <item m="1" x="963"/>
        <item m="1" x="830"/>
        <item m="1" x="339"/>
        <item m="1" x="484"/>
        <item m="1" x="799"/>
        <item m="1" x="818"/>
        <item m="1" x="646"/>
        <item m="1" x="795"/>
        <item m="1" x="754"/>
        <item m="1" x="807"/>
        <item m="1" x="351"/>
        <item m="1" x="547"/>
        <item m="1" x="968"/>
        <item m="1" x="481"/>
        <item m="1" x="456"/>
        <item m="1" x="802"/>
        <item m="1" x="659"/>
        <item m="1" x="502"/>
        <item m="1" x="362"/>
        <item m="1" x="912"/>
        <item m="1" x="345"/>
        <item m="1" x="577"/>
        <item m="1" x="917"/>
        <item m="1" x="901"/>
        <item m="1" x="905"/>
        <item m="1" x="918"/>
        <item m="1" x="910"/>
        <item m="1" x="590"/>
        <item m="1" x="350"/>
        <item m="1" x="596"/>
        <item m="1" x="436"/>
        <item m="1" x="676"/>
        <item m="1" x="403"/>
        <item m="1" x="505"/>
        <item m="1" x="438"/>
        <item m="1" x="408"/>
        <item m="1" x="740"/>
        <item m="1" x="431"/>
        <item m="1" x="742"/>
        <item m="1" x="433"/>
        <item m="1" x="960"/>
        <item m="1" x="662"/>
        <item m="1" x="768"/>
        <item m="1" x="599"/>
        <item m="1" x="679"/>
        <item m="1" x="627"/>
        <item m="1" x="584"/>
        <item m="1" x="629"/>
        <item m="1" x="587"/>
        <item m="1" x="588"/>
        <item m="1" x="343"/>
        <item m="1" x="727"/>
        <item m="1" x="772"/>
        <item m="1" x="731"/>
        <item m="1" x="670"/>
        <item m="1" x="736"/>
        <item m="1" x="738"/>
        <item m="1" x="739"/>
        <item m="1" x="748"/>
        <item m="1" x="829"/>
        <item m="1" x="876"/>
        <item m="1" x="344"/>
        <item m="1" x="877"/>
        <item m="1" x="933"/>
        <item m="1" x="559"/>
        <item m="1" x="527"/>
        <item m="1" x="347"/>
        <item m="1" x="349"/>
        <item m="1" x="769"/>
        <item m="1" x="888"/>
        <item m="1" x="928"/>
        <item m="1" x="705"/>
        <item m="1" x="688"/>
        <item m="1" x="397"/>
        <item m="1" x="457"/>
        <item m="1" x="712"/>
        <item m="1" x="796"/>
        <item m="1" x="404"/>
        <item m="1" x="667"/>
        <item m="1" x="500"/>
        <item m="1" x="671"/>
        <item m="1" x="648"/>
        <item m="1" x="650"/>
        <item m="1" x="540"/>
        <item m="1" x="653"/>
        <item m="1" x="542"/>
        <item m="1" x="555"/>
        <item m="1" x="558"/>
        <item m="1" x="562"/>
        <item m="1" x="870"/>
        <item m="1" x="827"/>
        <item m="1" x="762"/>
        <item m="1" x="763"/>
        <item m="1" x="657"/>
        <item m="1" x="613"/>
        <item m="1" x="614"/>
        <item m="1" x="357"/>
        <item m="1" x="710"/>
        <item m="1" x="815"/>
        <item m="1" x="716"/>
        <item m="1" x="825"/>
        <item m="1" x="856"/>
        <item m="1" x="967"/>
        <item m="1" x="859"/>
        <item m="1" x="926"/>
        <item m="1" x="539"/>
        <item m="1" x="875"/>
        <item m="1" x="866"/>
        <item m="1" x="496"/>
        <item m="1" x="449"/>
        <item m="1" x="881"/>
        <item m="1" x="373"/>
        <item m="1" x="445"/>
        <item m="1" x="447"/>
        <item m="1" x="695"/>
        <item m="1" x="803"/>
        <item m="1" x="656"/>
        <item m="1" x="450"/>
        <item m="1" x="326"/>
        <item m="1" x="497"/>
        <item m="1" x="399"/>
        <item m="1" x="898"/>
        <item m="1" x="687"/>
        <item m="1" x="904"/>
        <item m="1" x="520"/>
        <item m="1" x="608"/>
        <item m="1" x="682"/>
        <item m="1" x="852"/>
        <item m="1" x="471"/>
        <item m="1" x="616"/>
        <item m="1" x="689"/>
        <item m="1" x="755"/>
        <item m="1" x="756"/>
        <item m="1" x="831"/>
        <item m="1" x="631"/>
        <item m="1" x="428"/>
        <item m="1" x="430"/>
        <item m="1" x="432"/>
        <item m="1" x="837"/>
        <item m="1" x="842"/>
        <item m="1" x="370"/>
        <item m="1" x="938"/>
        <item m="1" x="915"/>
        <item m="1" x="352"/>
        <item m="1" x="354"/>
        <item m="1" x="775"/>
        <item m="1" x="346"/>
        <item m="1" x="919"/>
        <item m="1" x="921"/>
        <item m="1" x="592"/>
        <item m="1" x="594"/>
        <item m="1" x="729"/>
        <item m="1" x="730"/>
        <item m="1" x="402"/>
        <item m="1" x="466"/>
        <item m="1" x="737"/>
        <item m="1" x="681"/>
        <item m="1" x="427"/>
        <item m="1" x="429"/>
        <item m="1" x="519"/>
        <item m="1" x="556"/>
        <item m="1" x="625"/>
        <item m="1" x="878"/>
        <item m="1" x="597"/>
        <item m="1" x="598"/>
        <item m="1" x="846"/>
        <item m="1" x="833"/>
        <item m="1" x="583"/>
        <item m="1" x="684"/>
        <item m="1" x="668"/>
        <item m="1" x="630"/>
        <item m="1" x="360"/>
        <item m="1" x="725"/>
        <item m="1" x="489"/>
        <item m="1" x="821"/>
        <item m="1" x="733"/>
        <item m="1" x="744"/>
        <item m="1" x="361"/>
        <item m="1" x="835"/>
        <item m="1" x="774"/>
        <item m="1" x="828"/>
        <item m="1" x="340"/>
        <item m="1" x="551"/>
        <item m="1" x="554"/>
        <item m="1" x="526"/>
        <item m="1" x="506"/>
        <item m="1" x="561"/>
        <item m="1" x="563"/>
        <item m="1" x="348"/>
        <item m="1" x="899"/>
        <item m="1" x="902"/>
        <item m="1" x="454"/>
        <item m="1" x="455"/>
        <item m="1" x="663"/>
        <item m="1" x="504"/>
        <item m="1" x="690"/>
        <item m="1" x="400"/>
        <item m="1" x="931"/>
        <item m="1" x="813"/>
        <item m="1" x="406"/>
        <item m="1" x="669"/>
        <item m="1" x="566"/>
        <item m="1" x="494"/>
        <item m="1" x="819"/>
        <item m="1" x="621"/>
        <item m="1" x="569"/>
        <item m="1" x="664"/>
        <item m="1" x="843"/>
        <item m="1" x="560"/>
        <item m="1" x="573"/>
        <item m="1" x="826"/>
        <item m="1" x="654"/>
        <item m="1" x="702"/>
        <item m="1" x="329"/>
        <item m="1" x="703"/>
        <item m="1" x="332"/>
        <item m="1" x="708"/>
        <item m="1" x="709"/>
        <item m="1" x="700"/>
        <item m="1" x="714"/>
        <item m="1" x="732"/>
        <item m="1" x="537"/>
        <item m="1" x="523"/>
        <item m="1" x="353"/>
        <item m="1" x="946"/>
        <item m="1" x="923"/>
        <item m="1" x="925"/>
        <item m="1" x="655"/>
        <item m="1" x="930"/>
        <item m="1" x="948"/>
        <item m="1" x="612"/>
        <item m="1" x="425"/>
        <item m="1" x="747"/>
        <item m="1" x="524"/>
        <item m="1" x="751"/>
        <item m="1" x="451"/>
        <item m="1" x="444"/>
        <item m="1" x="517"/>
        <item m="1" x="525"/>
        <item m="1" x="452"/>
        <item m="1" x="521"/>
        <item m="1" x="611"/>
        <item m="1" x="9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axis="axisRow" compact="0" outline="0" subtotalTop="0" showAll="0" includeNewItemsInFilter="1" defaultSubtotal="0">
      <items count="5">
        <item x="2"/>
        <item x="1"/>
        <item x="4"/>
        <item x="3"/>
        <item x="0"/>
      </items>
    </pivotField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outline="0" subtotalTop="0" showAll="0" includeNewItemsInFilter="1" defaultSubtotal="0">
      <items count="118">
        <item x="103"/>
        <item x="107"/>
        <item x="24"/>
        <item x="79"/>
        <item x="113"/>
        <item x="71"/>
        <item x="5"/>
        <item x="106"/>
        <item x="89"/>
        <item x="115"/>
        <item x="72"/>
        <item x="4"/>
        <item x="114"/>
        <item x="49"/>
        <item x="105"/>
        <item x="57"/>
        <item x="8"/>
        <item x="0"/>
        <item x="68"/>
        <item x="109"/>
        <item x="52"/>
        <item x="82"/>
        <item x="86"/>
        <item x="50"/>
        <item x="83"/>
        <item x="6"/>
        <item x="36"/>
        <item x="97"/>
        <item x="108"/>
        <item x="98"/>
        <item x="63"/>
        <item x="100"/>
        <item x="99"/>
        <item x="16"/>
        <item x="88"/>
        <item x="58"/>
        <item x="55"/>
        <item x="25"/>
        <item x="96"/>
        <item x="85"/>
        <item x="37"/>
        <item x="28"/>
        <item x="95"/>
        <item x="80"/>
        <item x="93"/>
        <item x="66"/>
        <item x="87"/>
        <item x="45"/>
        <item x="77"/>
        <item x="90"/>
        <item x="31"/>
        <item x="111"/>
        <item x="91"/>
        <item x="11"/>
        <item x="23"/>
        <item x="116"/>
        <item x="40"/>
        <item x="13"/>
        <item x="94"/>
        <item x="43"/>
        <item x="73"/>
        <item x="39"/>
        <item x="104"/>
        <item x="78"/>
        <item x="53"/>
        <item x="42"/>
        <item x="34"/>
        <item x="51"/>
        <item x="27"/>
        <item x="81"/>
        <item x="75"/>
        <item x="84"/>
        <item x="35"/>
        <item x="70"/>
        <item x="62"/>
        <item x="2"/>
        <item x="67"/>
        <item x="26"/>
        <item x="74"/>
        <item x="18"/>
        <item x="14"/>
        <item x="65"/>
        <item x="92"/>
        <item x="101"/>
        <item x="61"/>
        <item x="76"/>
        <item x="3"/>
        <item x="19"/>
        <item x="110"/>
        <item x="41"/>
        <item x="44"/>
        <item x="32"/>
        <item x="17"/>
        <item x="15"/>
        <item x="12"/>
        <item x="38"/>
        <item x="47"/>
        <item x="7"/>
        <item x="22"/>
        <item x="29"/>
        <item x="56"/>
        <item x="112"/>
        <item x="33"/>
        <item x="64"/>
        <item x="69"/>
        <item x="54"/>
        <item x="102"/>
        <item x="59"/>
        <item x="21"/>
        <item x="48"/>
        <item x="46"/>
        <item x="10"/>
        <item x="30"/>
        <item x="60"/>
        <item x="20"/>
        <item x="9"/>
        <item x="1"/>
        <item x="117"/>
      </items>
    </pivotField>
    <pivotField axis="axisRow" compact="0" outline="0" subtotalTop="0" showAll="0" includeNewItemsInFilter="1" defaultSubtotal="0">
      <items count="269">
        <item x="267"/>
        <item x="225"/>
        <item x="247"/>
        <item x="27"/>
        <item x="185"/>
        <item x="262"/>
        <item x="230"/>
        <item x="5"/>
        <item x="240"/>
        <item x="194"/>
        <item x="264"/>
        <item x="253"/>
        <item x="4"/>
        <item x="263"/>
        <item x="255"/>
        <item x="231"/>
        <item x="8"/>
        <item x="0"/>
        <item x="261"/>
        <item x="256"/>
        <item x="64"/>
        <item x="234"/>
        <item x="155"/>
        <item x="251"/>
        <item x="6"/>
        <item x="228"/>
        <item x="239"/>
        <item x="250"/>
        <item x="252"/>
        <item x="248"/>
        <item x="215"/>
        <item x="19"/>
        <item x="163"/>
        <item x="76"/>
        <item x="246"/>
        <item x="28"/>
        <item x="232"/>
        <item x="245"/>
        <item x="238"/>
        <item x="31"/>
        <item x="208"/>
        <item x="237"/>
        <item x="249"/>
        <item x="241"/>
        <item x="158"/>
        <item x="236"/>
        <item x="184"/>
        <item x="165"/>
        <item x="257"/>
        <item x="259"/>
        <item x="180"/>
        <item x="235"/>
        <item x="146"/>
        <item x="266"/>
        <item x="196"/>
        <item x="150"/>
        <item x="201"/>
        <item x="132"/>
        <item x="126"/>
        <item x="227"/>
        <item x="125"/>
        <item x="254"/>
        <item x="214"/>
        <item x="216"/>
        <item x="63"/>
        <item x="30"/>
        <item x="110"/>
        <item x="145"/>
        <item x="104"/>
        <item x="141"/>
        <item x="138"/>
        <item x="96"/>
        <item x="29"/>
        <item x="70"/>
        <item x="93"/>
        <item x="89"/>
        <item x="181"/>
        <item x="220"/>
        <item x="82"/>
        <item x="114"/>
        <item x="102"/>
        <item x="213"/>
        <item x="258"/>
        <item x="97"/>
        <item x="243"/>
        <item x="69"/>
        <item x="179"/>
        <item x="77"/>
        <item x="224"/>
        <item x="67"/>
        <item x="59"/>
        <item x="32"/>
        <item x="73"/>
        <item x="260"/>
        <item x="36"/>
        <item x="88"/>
        <item x="101"/>
        <item x="66"/>
        <item x="222"/>
        <item x="60"/>
        <item x="58"/>
        <item x="33"/>
        <item x="81"/>
        <item x="23"/>
        <item x="10"/>
        <item x="1"/>
        <item x="218"/>
        <item x="244"/>
        <item x="242"/>
        <item x="212"/>
        <item x="198"/>
        <item x="209"/>
        <item x="229"/>
        <item x="9"/>
        <item x="182"/>
        <item x="170"/>
        <item x="217"/>
        <item x="200"/>
        <item x="190"/>
        <item x="205"/>
        <item x="233"/>
        <item x="162"/>
        <item x="223"/>
        <item x="189"/>
        <item x="221"/>
        <item x="186"/>
        <item x="157"/>
        <item x="195"/>
        <item x="192"/>
        <item x="191"/>
        <item x="178"/>
        <item x="168"/>
        <item x="188"/>
        <item x="210"/>
        <item x="193"/>
        <item x="219"/>
        <item x="176"/>
        <item x="202"/>
        <item x="161"/>
        <item x="149"/>
        <item x="169"/>
        <item x="173"/>
        <item x="144"/>
        <item x="199"/>
        <item x="174"/>
        <item x="175"/>
        <item x="153"/>
        <item x="160"/>
        <item x="171"/>
        <item x="167"/>
        <item x="203"/>
        <item x="211"/>
        <item x="206"/>
        <item x="136"/>
        <item x="133"/>
        <item x="183"/>
        <item x="164"/>
        <item x="131"/>
        <item x="152"/>
        <item x="226"/>
        <item x="197"/>
        <item x="94"/>
        <item x="137"/>
        <item x="151"/>
        <item x="187"/>
        <item x="156"/>
        <item x="121"/>
        <item x="204"/>
        <item x="177"/>
        <item x="142"/>
        <item x="148"/>
        <item x="139"/>
        <item x="90"/>
        <item x="134"/>
        <item x="130"/>
        <item x="147"/>
        <item x="79"/>
        <item x="140"/>
        <item x="143"/>
        <item x="207"/>
        <item x="123"/>
        <item x="154"/>
        <item x="129"/>
        <item x="122"/>
        <item x="112"/>
        <item x="117"/>
        <item x="119"/>
        <item x="172"/>
        <item x="166"/>
        <item x="120"/>
        <item x="159"/>
        <item x="92"/>
        <item x="127"/>
        <item x="115"/>
        <item x="100"/>
        <item x="128"/>
        <item x="116"/>
        <item x="2"/>
        <item x="124"/>
        <item x="111"/>
        <item x="135"/>
        <item x="87"/>
        <item x="109"/>
        <item x="84"/>
        <item x="107"/>
        <item x="91"/>
        <item x="108"/>
        <item x="86"/>
        <item x="56"/>
        <item x="83"/>
        <item x="57"/>
        <item x="43"/>
        <item x="78"/>
        <item x="95"/>
        <item x="118"/>
        <item x="13"/>
        <item x="113"/>
        <item x="103"/>
        <item x="65"/>
        <item x="51"/>
        <item x="38"/>
        <item x="85"/>
        <item x="72"/>
        <item x="105"/>
        <item x="106"/>
        <item x="80"/>
        <item x="61"/>
        <item x="75"/>
        <item x="68"/>
        <item x="53"/>
        <item x="20"/>
        <item x="49"/>
        <item x="62"/>
        <item x="40"/>
        <item x="265"/>
        <item x="71"/>
        <item x="44"/>
        <item x="41"/>
        <item x="99"/>
        <item x="55"/>
        <item x="46"/>
        <item x="34"/>
        <item x="37"/>
        <item x="26"/>
        <item x="48"/>
        <item x="16"/>
        <item x="52"/>
        <item x="45"/>
        <item x="74"/>
        <item x="98"/>
        <item x="42"/>
        <item x="54"/>
        <item x="39"/>
        <item x="47"/>
        <item x="21"/>
        <item x="17"/>
        <item x="3"/>
        <item x="22"/>
        <item x="50"/>
        <item x="35"/>
        <item x="18"/>
        <item x="15"/>
        <item x="7"/>
        <item x="25"/>
        <item x="24"/>
        <item x="11"/>
        <item x="14"/>
        <item x="12"/>
        <item x="268"/>
      </items>
    </pivotField>
    <pivotField axis="axisRow" compact="0" outline="0" subtotalTop="0" showAll="0" includeNewItemsInFilter="1" defaultSubtotal="0">
      <items count="17">
        <item x="3"/>
        <item x="15"/>
        <item x="10"/>
        <item x="5"/>
        <item x="9"/>
        <item x="12"/>
        <item x="13"/>
        <item x="14"/>
        <item x="0"/>
        <item x="11"/>
        <item x="2"/>
        <item x="7"/>
        <item x="4"/>
        <item x="6"/>
        <item x="8"/>
        <item x="1"/>
        <item x="16"/>
      </items>
    </pivotField>
    <pivotField dataField="1"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6">
    <field x="2"/>
    <field x="27"/>
    <field x="6"/>
    <field x="36"/>
    <field x="37"/>
    <field x="38"/>
  </rowFields>
  <rowItems count="54">
    <i>
      <x v="399"/>
      <x v="3"/>
      <x v="1"/>
      <x v="114"/>
      <x v="240"/>
      <x v="15"/>
    </i>
    <i>
      <x v="545"/>
      <x/>
      <x v="2"/>
      <x v="36"/>
      <x v="235"/>
      <x v="8"/>
    </i>
    <i>
      <x v="238"/>
      <x/>
      <x v="1"/>
      <x v="33"/>
      <x v="234"/>
      <x v="1"/>
    </i>
    <i>
      <x v="555"/>
      <x v="3"/>
      <x v="1"/>
      <x v="87"/>
      <x v="209"/>
      <x v="10"/>
    </i>
    <i>
      <x v="573"/>
      <x/>
      <x v="2"/>
      <x v="53"/>
      <x v="202"/>
      <x v="8"/>
    </i>
    <i>
      <x v="558"/>
      <x v="3"/>
      <x v="1"/>
      <x v="30"/>
      <x v="201"/>
      <x v="8"/>
    </i>
    <i>
      <x v="581"/>
      <x v="3"/>
      <x/>
      <x v="30"/>
      <x v="201"/>
      <x v="8"/>
    </i>
    <i>
      <x v="11"/>
      <x v="3"/>
      <x v="1"/>
      <x v="3"/>
      <x v="205"/>
      <x v="2"/>
    </i>
    <i>
      <x v="111"/>
      <x v="1"/>
      <x/>
      <x v="75"/>
      <x v="197"/>
      <x v="10"/>
    </i>
    <i>
      <x v="17"/>
      <x v="3"/>
      <x/>
      <x v="116"/>
      <x v="182"/>
      <x v="15"/>
    </i>
    <i>
      <x v="7"/>
      <x v="1"/>
      <x/>
      <x v="68"/>
      <x v="183"/>
      <x v="10"/>
    </i>
    <i>
      <x v="553"/>
      <x v="3"/>
      <x/>
      <x v="93"/>
      <x v="176"/>
      <x v="12"/>
    </i>
    <i>
      <x v="19"/>
      <x v="3"/>
      <x v="1"/>
      <x v="105"/>
      <x v="154"/>
      <x v="15"/>
    </i>
    <i>
      <x v="21"/>
      <x v="1"/>
      <x v="1"/>
      <x v="103"/>
      <x v="153"/>
      <x v="15"/>
    </i>
    <i>
      <x v="27"/>
      <x/>
      <x/>
      <x v="24"/>
      <x v="178"/>
      <x v="4"/>
    </i>
    <i>
      <x v="48"/>
      <x/>
      <x v="1"/>
      <x v="8"/>
      <x v="171"/>
      <x v="4"/>
    </i>
    <i>
      <x v="81"/>
      <x v="1"/>
      <x v="2"/>
      <x v="44"/>
      <x v="160"/>
      <x v="8"/>
    </i>
    <i>
      <x v="142"/>
      <x/>
      <x/>
      <x v="116"/>
      <x v="105"/>
      <x v="15"/>
    </i>
    <i>
      <x v="488"/>
      <x v="3"/>
      <x v="1"/>
      <x v="110"/>
      <x v="100"/>
      <x v="15"/>
    </i>
    <i>
      <x v="554"/>
      <x/>
      <x/>
      <x v="91"/>
      <x v="85"/>
      <x v="15"/>
    </i>
    <i>
      <x v="243"/>
      <x/>
      <x/>
      <x v="112"/>
      <x v="101"/>
      <x v="11"/>
    </i>
    <i>
      <x v="99"/>
      <x v="1"/>
      <x/>
      <x v="100"/>
      <x v="92"/>
      <x v="12"/>
    </i>
    <i>
      <x v="119"/>
      <x v="1"/>
      <x v="2"/>
      <x v="94"/>
      <x v="88"/>
      <x v="12"/>
    </i>
    <i>
      <x v="552"/>
      <x v="1"/>
      <x/>
      <x v="93"/>
      <x v="87"/>
      <x v="11"/>
    </i>
    <i>
      <x v="128"/>
      <x v="1"/>
      <x v="1"/>
      <x v="81"/>
      <x v="75"/>
      <x v="11"/>
    </i>
    <i>
      <x v="130"/>
      <x v="1"/>
      <x v="1"/>
      <x v="91"/>
      <x v="85"/>
      <x v="10"/>
    </i>
    <i>
      <x v="162"/>
      <x v="1"/>
      <x v="2"/>
      <x v="62"/>
      <x v="59"/>
      <x v="12"/>
    </i>
    <i>
      <x v="25"/>
      <x v="1"/>
      <x v="1"/>
      <x v="73"/>
      <x v="68"/>
      <x v="11"/>
    </i>
    <i>
      <x v="30"/>
      <x v="1"/>
      <x v="1"/>
      <x v="79"/>
      <x v="73"/>
      <x v="10"/>
    </i>
    <i>
      <x v="43"/>
      <x/>
      <x/>
      <x v="63"/>
      <x v="60"/>
      <x v="11"/>
    </i>
    <i>
      <x v="50"/>
      <x/>
      <x v="1"/>
      <x v="77"/>
      <x v="72"/>
      <x v="9"/>
    </i>
    <i>
      <x v="58"/>
      <x v="1"/>
      <x v="1"/>
      <x v="93"/>
      <x v="87"/>
      <x v="8"/>
    </i>
    <i>
      <x v="80"/>
      <x/>
      <x v="1"/>
      <x v="56"/>
      <x v="54"/>
      <x v="10"/>
    </i>
    <i>
      <x v="93"/>
      <x v="1"/>
      <x v="1"/>
      <x v="42"/>
      <x v="40"/>
      <x v="11"/>
    </i>
    <i>
      <x v="98"/>
      <x/>
      <x v="1"/>
      <x v="68"/>
      <x v="65"/>
      <x v="8"/>
    </i>
    <i>
      <x v="78"/>
      <x/>
      <x v="2"/>
      <x v="33"/>
      <x v="31"/>
      <x v="11"/>
    </i>
    <i>
      <x v="537"/>
      <x/>
      <x/>
      <x v="67"/>
      <x v="64"/>
      <x v="8"/>
    </i>
    <i>
      <x v="104"/>
      <x v="1"/>
      <x v="1"/>
      <x v="65"/>
      <x v="62"/>
      <x v="8"/>
    </i>
    <i>
      <x v="127"/>
      <x/>
      <x v="2"/>
      <x v="61"/>
      <x v="58"/>
      <x v="8"/>
    </i>
    <i>
      <x v="160"/>
      <x v="1"/>
      <x/>
      <x v="54"/>
      <x v="52"/>
      <x v="8"/>
    </i>
    <i>
      <x v="129"/>
      <x/>
      <x v="1"/>
      <x v="54"/>
      <x v="52"/>
      <x v="8"/>
    </i>
    <i>
      <x v="144"/>
      <x v="1"/>
      <x v="2"/>
      <x v="48"/>
      <x v="46"/>
      <x v="8"/>
    </i>
    <i>
      <x v="151"/>
      <x v="1"/>
      <x v="2"/>
      <x v="48"/>
      <x v="46"/>
      <x v="8"/>
    </i>
    <i>
      <x v="174"/>
      <x v="1"/>
      <x v="2"/>
      <x v="44"/>
      <x v="42"/>
      <x v="8"/>
    </i>
    <i>
      <x v="213"/>
      <x/>
      <x v="1"/>
      <x v="54"/>
      <x v="52"/>
      <x v="5"/>
    </i>
    <i>
      <x v="194"/>
      <x v="1"/>
      <x v="2"/>
      <x v="27"/>
      <x v="26"/>
      <x v="8"/>
    </i>
    <i>
      <x v="586"/>
      <x/>
      <x v="2"/>
      <x v="25"/>
      <x v="24"/>
      <x v="8"/>
    </i>
    <i>
      <x v="198"/>
      <x v="1"/>
      <x v="2"/>
      <x v="54"/>
      <x v="52"/>
      <x v="3"/>
    </i>
    <i>
      <x v="209"/>
      <x/>
      <x/>
      <x v="50"/>
      <x v="48"/>
      <x v="3"/>
    </i>
    <i>
      <x v="234"/>
      <x v="1"/>
      <x/>
      <x v="37"/>
      <x v="35"/>
      <x v="3"/>
    </i>
    <i>
      <x v="229"/>
      <x v="1"/>
      <x v="2"/>
      <x v="3"/>
      <x v="4"/>
      <x v="4"/>
    </i>
    <i>
      <x v="124"/>
      <x/>
      <x/>
      <x/>
      <x v="1"/>
      <x v="3"/>
    </i>
    <i>
      <x v="205"/>
      <x/>
      <x/>
      <x v="19"/>
      <x v="19"/>
      <x/>
    </i>
    <i>
      <x v="158"/>
      <x/>
      <x v="1"/>
      <x v="7"/>
      <x v="8"/>
      <x/>
    </i>
  </rowItems>
  <colItems count="1">
    <i/>
  </colItems>
  <pageFields count="3">
    <pageField fld="3" hier="0"/>
    <pageField fld="4" hier="0"/>
    <pageField fld="5" hier="0"/>
  </pageFields>
  <dataFields count="1">
    <dataField name="Сумма баллов (1+2+3) " fld="39" baseField="0" baseItem="0" numFmtId="164"/>
  </dataFields>
  <formats count="52">
    <format dxfId="938">
      <pivotArea outline="0" fieldPosition="0"/>
    </format>
    <format dxfId="937">
      <pivotArea field="27" type="button" dataOnly="0" labelOnly="1" outline="0" axis="axisRow" fieldPosition="1"/>
    </format>
    <format dxfId="936">
      <pivotArea field="7" type="button" dataOnly="0" labelOnly="1" outline="0"/>
    </format>
    <format dxfId="935">
      <pivotArea field="7" type="button" dataOnly="0" labelOnly="1" outline="0"/>
    </format>
    <format dxfId="934">
      <pivotArea field="7" type="button" dataOnly="0" labelOnly="1" outline="0"/>
    </format>
    <format dxfId="933">
      <pivotArea outline="0" collapsedLevelsAreSubtotals="1" fieldPosition="0"/>
    </format>
    <format dxfId="932">
      <pivotArea dataOnly="0" labelOnly="1" outline="0" fieldPosition="0">
        <references count="1">
          <reference field="3" count="0"/>
        </references>
      </pivotArea>
    </format>
    <format dxfId="931">
      <pivotArea dataOnly="0" labelOnly="1" outline="0" fieldPosition="0">
        <references count="1">
          <reference field="4" count="0"/>
        </references>
      </pivotArea>
    </format>
    <format dxfId="930">
      <pivotArea dataOnly="0" labelOnly="1" outline="0" fieldPosition="0">
        <references count="1">
          <reference field="5" count="0"/>
        </references>
      </pivotArea>
    </format>
    <format dxfId="929">
      <pivotArea field="27" type="button" dataOnly="0" labelOnly="1" outline="0" axis="axisRow" fieldPosition="1"/>
    </format>
    <format dxfId="928">
      <pivotArea field="-2" type="button" dataOnly="0" labelOnly="1" outline="0" axis="axisValues" fieldPosition="0"/>
    </format>
    <format dxfId="927">
      <pivotArea type="topRight" dataOnly="0" labelOnly="1" outline="0" fieldPosition="0"/>
    </format>
    <format dxfId="926">
      <pivotArea outline="0" collapsedLevelsAreSubtotals="1" fieldPosition="0"/>
    </format>
    <format dxfId="925">
      <pivotArea dataOnly="0" labelOnly="1" outline="0" fieldPosition="0">
        <references count="1">
          <reference field="3" count="0"/>
        </references>
      </pivotArea>
    </format>
    <format dxfId="924">
      <pivotArea dataOnly="0" labelOnly="1" outline="0" fieldPosition="0">
        <references count="1">
          <reference field="4" count="0"/>
        </references>
      </pivotArea>
    </format>
    <format dxfId="923">
      <pivotArea dataOnly="0" labelOnly="1" outline="0" fieldPosition="0">
        <references count="1">
          <reference field="5" count="0"/>
        </references>
      </pivotArea>
    </format>
    <format dxfId="922">
      <pivotArea field="-2" type="button" dataOnly="0" labelOnly="1" outline="0" axis="axisValues" fieldPosition="0"/>
    </format>
    <format dxfId="921">
      <pivotArea type="topRight" dataOnly="0" labelOnly="1" outline="0" fieldPosition="0"/>
    </format>
    <format dxfId="920">
      <pivotArea dataOnly="0" labelOnly="1" outline="0" fieldPosition="0">
        <references count="1">
          <reference field="3" count="0"/>
        </references>
      </pivotArea>
    </format>
    <format dxfId="919">
      <pivotArea dataOnly="0" labelOnly="1" outline="0" fieldPosition="0">
        <references count="1">
          <reference field="4" count="0"/>
        </references>
      </pivotArea>
    </format>
    <format dxfId="918">
      <pivotArea dataOnly="0" labelOnly="1" outline="0" fieldPosition="0">
        <references count="1">
          <reference field="5" count="0"/>
        </references>
      </pivotArea>
    </format>
    <format dxfId="917">
      <pivotArea field="7" type="button" dataOnly="0" labelOnly="1" outline="0"/>
    </format>
    <format dxfId="916">
      <pivotArea field="27" type="button" dataOnly="0" labelOnly="1" outline="0" axis="axisRow" fieldPosition="1"/>
    </format>
    <format dxfId="91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14">
      <pivotArea field="27" type="button" dataOnly="0" labelOnly="1" outline="0" axis="axisRow" fieldPosition="1"/>
    </format>
    <format dxfId="913">
      <pivotArea type="all" dataOnly="0" outline="0" fieldPosition="0"/>
    </format>
    <format dxfId="912">
      <pivotArea outline="0" collapsedLevelsAreSubtotals="1" fieldPosition="0"/>
    </format>
    <format dxfId="911">
      <pivotArea dataOnly="0" labelOnly="1" outline="0" axis="axisValues" fieldPosition="0"/>
    </format>
    <format dxfId="910">
      <pivotArea type="all" dataOnly="0" outline="0" fieldPosition="0"/>
    </format>
    <format dxfId="909">
      <pivotArea outline="0" collapsedLevelsAreSubtotals="1" fieldPosition="0"/>
    </format>
    <format dxfId="908">
      <pivotArea dataOnly="0" labelOnly="1" outline="0" axis="axisValues" fieldPosition="0"/>
    </format>
    <format dxfId="907">
      <pivotArea type="all" dataOnly="0" outline="0" fieldPosition="0"/>
    </format>
    <format dxfId="906">
      <pivotArea outline="0" collapsedLevelsAreSubtotals="1" fieldPosition="0"/>
    </format>
    <format dxfId="905">
      <pivotArea dataOnly="0" labelOnly="1" outline="0" axis="axisValues" fieldPosition="0"/>
    </format>
    <format dxfId="904">
      <pivotArea type="all" dataOnly="0" outline="0" fieldPosition="0"/>
    </format>
    <format dxfId="903">
      <pivotArea outline="0" collapsedLevelsAreSubtotals="1" fieldPosition="0"/>
    </format>
    <format dxfId="902">
      <pivotArea dataOnly="0" labelOnly="1" outline="0" axis="axisValues" fieldPosition="0"/>
    </format>
    <format dxfId="901">
      <pivotArea type="all" dataOnly="0" outline="0" fieldPosition="0"/>
    </format>
    <format dxfId="900">
      <pivotArea outline="0" collapsedLevelsAreSubtotals="1" fieldPosition="0"/>
    </format>
    <format dxfId="899">
      <pivotArea dataOnly="0" labelOnly="1" outline="0" axis="axisValues" fieldPosition="0"/>
    </format>
    <format dxfId="898">
      <pivotArea type="all" dataOnly="0" outline="0" fieldPosition="0"/>
    </format>
    <format dxfId="897">
      <pivotArea outline="0" collapsedLevelsAreSubtotals="1" fieldPosition="0"/>
    </format>
    <format dxfId="896">
      <pivotArea dataOnly="0" labelOnly="1" outline="0" axis="axisValues" fieldPosition="0"/>
    </format>
    <format dxfId="895">
      <pivotArea outline="0" collapsedLevelsAreSubtotals="1" fieldPosition="0"/>
    </format>
    <format dxfId="894">
      <pivotArea dataOnly="0" labelOnly="1" outline="0" axis="axisValues" fieldPosition="0"/>
    </format>
    <format dxfId="893">
      <pivotArea type="all" dataOnly="0" outline="0" fieldPosition="0"/>
    </format>
    <format dxfId="892">
      <pivotArea outline="0" collapsedLevelsAreSubtotals="1" fieldPosition="0"/>
    </format>
    <format dxfId="891">
      <pivotArea dataOnly="0" labelOnly="1" outline="0" axis="axisValues" fieldPosition="0"/>
    </format>
    <format dxfId="890">
      <pivotArea field="6" type="button" dataOnly="0" labelOnly="1" outline="0" axis="axisRow" fieldPosition="2"/>
    </format>
    <format dxfId="889">
      <pivotArea field="36" type="button" dataOnly="0" labelOnly="1" outline="0" axis="axisRow" fieldPosition="3"/>
    </format>
    <format dxfId="888">
      <pivotArea field="37" type="button" dataOnly="0" labelOnly="1" outline="0" axis="axisRow" fieldPosition="4"/>
    </format>
    <format dxfId="887">
      <pivotArea field="38" type="button" dataOnly="0" labelOnly="1" outline="0" axis="axisRow" fieldPosition="5"/>
    </format>
  </formats>
  <pivotTableStyleInfo name="PivotStyleLight22 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СводнаяТаблица1" cacheId="0" dataOnRows="1" applyNumberFormats="0" applyBorderFormats="0" applyFontFormats="0" applyPatternFormats="0" applyAlignmentFormats="0" applyWidthHeightFormats="1" dataCaption="Данные" updatedVersion="5" minRefreshableVersion="3" showDrill="0" showMemberPropertyTips="0" rowGrandTotals="0" colGrandTotals="0" itemPrintTitles="1" mergeItem="1" createdVersion="5" indent="0" compact="0" compactData="0">
  <location ref="A6:C497" firstHeaderRow="1" firstDataRow="1" firstDataCol="2" rowPageCount="1" colPageCount="1"/>
  <pivotFields count="45">
    <pivotField compact="0" outline="0" subtotalTop="0" showAll="0" includeNewItemsInFilter="1" sortType="ascending" defaultSubtotal="0"/>
    <pivotField compact="0" outline="0" subtotalTop="0" showAll="0" includeNewItemsInFilter="1" defaultSubtotal="0"/>
    <pivotField axis="axisRow" compact="0" outline="0" showAll="0" defaultSubtotal="0">
      <items count="588">
        <item x="0"/>
        <item x="9"/>
        <item x="99"/>
        <item x="100"/>
        <item x="101"/>
        <item x="102"/>
        <item x="103"/>
        <item x="104"/>
        <item x="105"/>
        <item x="106"/>
        <item x="107"/>
        <item x="108"/>
        <item x="10"/>
        <item x="109"/>
        <item x="110"/>
        <item x="111"/>
        <item x="112"/>
        <item x="113"/>
        <item x="114"/>
        <item x="115"/>
        <item x="116"/>
        <item x="117"/>
        <item x="118"/>
        <item x="11"/>
        <item x="119"/>
        <item x="120"/>
        <item x="121"/>
        <item x="122"/>
        <item x="123"/>
        <item x="124"/>
        <item x="125"/>
        <item x="126"/>
        <item x="127"/>
        <item x="128"/>
        <item x="12"/>
        <item x="129"/>
        <item x="130"/>
        <item x="131"/>
        <item x="132"/>
        <item x="133"/>
        <item x="134"/>
        <item x="135"/>
        <item x="136"/>
        <item x="137"/>
        <item x="138"/>
        <item x="13"/>
        <item x="139"/>
        <item x="140"/>
        <item x="141"/>
        <item x="142"/>
        <item x="143"/>
        <item x="144"/>
        <item x="145"/>
        <item x="146"/>
        <item x="147"/>
        <item x="148"/>
        <item x="14"/>
        <item x="149"/>
        <item x="150"/>
        <item x="151"/>
        <item x="152"/>
        <item x="153"/>
        <item x="154"/>
        <item x="155"/>
        <item x="156"/>
        <item x="157"/>
        <item x="158"/>
        <item x="15"/>
        <item x="159"/>
        <item x="160"/>
        <item x="161"/>
        <item x="162"/>
        <item x="163"/>
        <item x="164"/>
        <item x="165"/>
        <item x="166"/>
        <item x="167"/>
        <item x="168"/>
        <item x="16"/>
        <item x="169"/>
        <item x="170"/>
        <item x="171"/>
        <item x="172"/>
        <item x="173"/>
        <item x="174"/>
        <item x="175"/>
        <item x="176"/>
        <item x="177"/>
        <item x="178"/>
        <item x="17"/>
        <item x="179"/>
        <item x="180"/>
        <item x="181"/>
        <item x="182"/>
        <item x="183"/>
        <item x="184"/>
        <item x="185"/>
        <item x="186"/>
        <item x="187"/>
        <item x="188"/>
        <item x="18"/>
        <item x="189"/>
        <item x="190"/>
        <item x="191"/>
        <item x="192"/>
        <item x="193"/>
        <item x="194"/>
        <item x="195"/>
        <item x="196"/>
        <item x="197"/>
        <item x="198"/>
        <item x="1"/>
        <item x="19"/>
        <item x="199"/>
        <item x="200"/>
        <item x="201"/>
        <item x="202"/>
        <item x="203"/>
        <item x="204"/>
        <item x="205"/>
        <item x="206"/>
        <item x="207"/>
        <item x="208"/>
        <item x="20"/>
        <item x="209"/>
        <item x="210"/>
        <item x="211"/>
        <item x="212"/>
        <item x="213"/>
        <item x="214"/>
        <item x="215"/>
        <item x="216"/>
        <item x="217"/>
        <item x="218"/>
        <item x="21"/>
        <item x="219"/>
        <item x="220"/>
        <item x="221"/>
        <item x="222"/>
        <item x="223"/>
        <item x="224"/>
        <item x="225"/>
        <item x="226"/>
        <item x="227"/>
        <item x="228"/>
        <item x="22"/>
        <item x="229"/>
        <item x="230"/>
        <item x="231"/>
        <item x="232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m="1" x="419"/>
        <item m="1" x="409"/>
        <item m="1" x="398"/>
        <item m="1" x="392"/>
        <item m="1" x="386"/>
        <item m="1" x="382"/>
        <item m="1" x="379"/>
        <item m="1" x="376"/>
        <item x="32"/>
        <item m="1" x="470"/>
        <item m="1" x="456"/>
        <item m="1" x="441"/>
        <item m="1" x="429"/>
        <item m="1" x="416"/>
        <item m="1" x="406"/>
        <item m="1" x="390"/>
        <item m="1" x="385"/>
        <item m="1" x="381"/>
        <item x="33"/>
        <item m="1" x="499"/>
        <item m="1" x="484"/>
        <item m="1" x="467"/>
        <item m="1" x="453"/>
        <item m="1" x="438"/>
        <item m="1" x="426"/>
        <item m="1" x="414"/>
        <item m="1" x="404"/>
        <item m="1" x="396"/>
        <item m="1" x="389"/>
        <item m="1" x="377"/>
        <item m="1" x="529"/>
        <item m="1" x="514"/>
        <item m="1" x="496"/>
        <item m="1" x="481"/>
        <item m="1" x="464"/>
        <item m="1" x="450"/>
        <item m="1" x="436"/>
        <item m="1" x="424"/>
        <item m="1" x="413"/>
        <item m="1" x="403"/>
        <item x="35"/>
        <item m="1" x="557"/>
        <item m="1" x="543"/>
        <item m="1" x="526"/>
        <item m="1" x="511"/>
        <item m="1" x="493"/>
        <item m="1" x="478"/>
        <item m="1" x="462"/>
        <item m="1" x="448"/>
        <item m="1" x="435"/>
        <item m="1" x="423"/>
        <item x="36"/>
        <item m="1" x="583"/>
        <item m="1" x="570"/>
        <item m="1" x="554"/>
        <item m="1" x="540"/>
        <item m="1" x="523"/>
        <item m="1" x="508"/>
        <item m="1" x="491"/>
        <item m="1" x="476"/>
        <item m="1" x="461"/>
        <item m="1" x="447"/>
        <item x="37"/>
        <item m="1" x="338"/>
        <item m="1" x="327"/>
        <item m="1" x="580"/>
        <item m="1" x="567"/>
        <item m="1" x="551"/>
        <item m="1" x="537"/>
        <item m="1" x="521"/>
        <item m="1" x="506"/>
        <item m="1" x="490"/>
        <item m="1" x="475"/>
        <item x="38"/>
        <item m="1" x="352"/>
        <item m="1" x="345"/>
        <item m="1" x="335"/>
        <item m="1" x="324"/>
        <item m="1" x="577"/>
        <item m="1" x="564"/>
        <item m="1" x="549"/>
        <item m="1" x="535"/>
        <item m="1" x="520"/>
        <item m="1" x="505"/>
        <item x="3"/>
        <item x="39"/>
        <item m="1" x="446"/>
        <item m="1" x="434"/>
        <item m="1" x="422"/>
        <item m="1" x="412"/>
        <item m="1" x="402"/>
        <item m="1" x="395"/>
        <item m="1" x="388"/>
        <item m="1" x="384"/>
        <item m="1" x="380"/>
        <item m="1" x="378"/>
        <item x="40"/>
        <item m="1" x="473"/>
        <item m="1" x="459"/>
        <item m="1" x="444"/>
        <item m="1" x="432"/>
        <item m="1" x="420"/>
        <item m="1" x="410"/>
        <item m="1" x="399"/>
        <item m="1" x="393"/>
        <item m="1" x="387"/>
        <item m="1" x="383"/>
        <item m="1" x="375"/>
        <item m="1" x="502"/>
        <item m="1" x="487"/>
        <item m="1" x="471"/>
        <item m="1" x="457"/>
        <item m="1" x="442"/>
        <item m="1" x="430"/>
        <item m="1" x="417"/>
        <item m="1" x="407"/>
        <item m="1" x="397"/>
        <item m="1" x="391"/>
        <item x="42"/>
        <item m="1" x="532"/>
        <item m="1" x="517"/>
        <item m="1" x="500"/>
        <item m="1" x="485"/>
        <item m="1" x="468"/>
        <item m="1" x="454"/>
        <item m="1" x="439"/>
        <item m="1" x="427"/>
        <item m="1" x="415"/>
        <item m="1" x="405"/>
        <item x="43"/>
        <item m="1" x="560"/>
        <item m="1" x="546"/>
        <item m="1" x="530"/>
        <item m="1" x="515"/>
        <item m="1" x="497"/>
        <item m="1" x="482"/>
        <item m="1" x="465"/>
        <item m="1" x="451"/>
        <item m="1" x="437"/>
        <item m="1" x="425"/>
        <item x="44"/>
        <item m="1" x="586"/>
        <item m="1" x="573"/>
        <item m="1" x="558"/>
        <item m="1" x="544"/>
        <item m="1" x="527"/>
        <item m="1" x="512"/>
        <item m="1" x="494"/>
        <item m="1" x="479"/>
        <item m="1" x="463"/>
        <item m="1" x="449"/>
        <item x="45"/>
        <item m="1" x="341"/>
        <item m="1" x="331"/>
        <item m="1" x="584"/>
        <item m="1" x="571"/>
        <item m="1" x="555"/>
        <item m="1" x="541"/>
        <item m="1" x="524"/>
        <item m="1" x="509"/>
        <item m="1" x="492"/>
        <item m="1" x="477"/>
        <item x="46"/>
        <item m="1" x="355"/>
        <item m="1" x="348"/>
        <item m="1" x="339"/>
        <item m="1" x="328"/>
        <item m="1" x="581"/>
        <item m="1" x="568"/>
        <item m="1" x="552"/>
        <item m="1" x="538"/>
        <item m="1" x="522"/>
        <item m="1" x="507"/>
        <item x="47"/>
        <item m="1" x="363"/>
        <item m="1" x="359"/>
        <item m="1" x="353"/>
        <item m="1" x="346"/>
        <item m="1" x="336"/>
        <item m="1" x="325"/>
        <item m="1" x="578"/>
        <item m="1" x="565"/>
        <item m="1" x="550"/>
        <item m="1" x="536"/>
        <item x="48"/>
        <item m="1" x="369"/>
        <item m="1" x="366"/>
        <item m="1" x="362"/>
        <item m="1" x="358"/>
        <item m="1" x="351"/>
        <item m="1" x="344"/>
        <item m="1" x="334"/>
        <item m="1" x="323"/>
        <item m="1" x="576"/>
        <item m="1" x="563"/>
        <item x="4"/>
        <item x="49"/>
        <item m="1" x="504"/>
        <item m="1" x="489"/>
        <item m="1" x="474"/>
        <item m="1" x="460"/>
        <item m="1" x="445"/>
        <item m="1" x="433"/>
        <item m="1" x="421"/>
        <item m="1" x="411"/>
        <item m="1" x="400"/>
        <item m="1" x="394"/>
        <item x="50"/>
        <item m="1" x="534"/>
        <item m="1" x="519"/>
        <item m="1" x="503"/>
        <item m="1" x="488"/>
        <item m="1" x="472"/>
        <item m="1" x="458"/>
        <item m="1" x="443"/>
        <item m="1" x="431"/>
        <item m="1" x="418"/>
        <item m="1" x="408"/>
        <item x="51"/>
        <item m="1" x="562"/>
        <item m="1" x="548"/>
        <item m="1" x="533"/>
        <item m="1" x="518"/>
        <item m="1" x="501"/>
        <item m="1" x="486"/>
        <item m="1" x="469"/>
        <item m="1" x="455"/>
        <item m="1" x="440"/>
        <item m="1" x="428"/>
        <item x="52"/>
        <item m="1" x="322"/>
        <item m="1" x="575"/>
        <item m="1" x="561"/>
        <item m="1" x="547"/>
        <item m="1" x="531"/>
        <item m="1" x="516"/>
        <item m="1" x="498"/>
        <item m="1" x="483"/>
        <item m="1" x="466"/>
        <item m="1" x="452"/>
        <item x="53"/>
        <item m="1" x="343"/>
        <item m="1" x="333"/>
        <item m="1" x="587"/>
        <item m="1" x="574"/>
        <item m="1" x="559"/>
        <item m="1" x="545"/>
        <item m="1" x="528"/>
        <item m="1" x="513"/>
        <item m="1" x="495"/>
        <item m="1" x="480"/>
        <item x="54"/>
        <item m="1" x="357"/>
        <item m="1" x="350"/>
        <item m="1" x="342"/>
        <item m="1" x="332"/>
        <item m="1" x="585"/>
        <item m="1" x="572"/>
        <item m="1" x="556"/>
        <item m="1" x="542"/>
        <item m="1" x="525"/>
        <item m="1" x="510"/>
        <item x="55"/>
        <item m="1" x="365"/>
        <item m="1" x="361"/>
        <item m="1" x="356"/>
        <item m="1" x="349"/>
        <item m="1" x="340"/>
        <item m="1" x="329"/>
        <item m="1" x="582"/>
        <item m="1" x="569"/>
        <item m="1" x="553"/>
        <item m="1" x="539"/>
        <item x="56"/>
        <item m="1" x="371"/>
        <item m="1" x="368"/>
        <item m="1" x="364"/>
        <item m="1" x="360"/>
        <item m="1" x="354"/>
        <item m="1" x="347"/>
        <item m="1" x="337"/>
        <item m="1" x="326"/>
        <item m="1" x="579"/>
        <item m="1" x="566"/>
        <item x="57"/>
        <item m="1" x="374"/>
        <item m="1" x="372"/>
        <item m="1" x="370"/>
        <item m="1" x="367"/>
        <item x="58"/>
        <item x="59"/>
        <item x="60"/>
        <item x="61"/>
        <item x="62"/>
        <item x="63"/>
        <item x="64"/>
        <item x="65"/>
        <item x="66"/>
        <item x="67"/>
        <item x="68"/>
        <item x="6"/>
        <item x="69"/>
        <item x="70"/>
        <item x="71"/>
        <item x="72"/>
        <item x="73"/>
        <item x="74"/>
        <item x="75"/>
        <item x="76"/>
        <item x="77"/>
        <item x="78"/>
        <item x="7"/>
        <item x="79"/>
        <item x="80"/>
        <item x="81"/>
        <item x="82"/>
        <item x="83"/>
        <item x="84"/>
        <item x="85"/>
        <item x="86"/>
        <item x="87"/>
        <item x="88"/>
        <item x="8"/>
        <item x="89"/>
        <item x="90"/>
        <item x="91"/>
        <item x="92"/>
        <item x="93"/>
        <item x="94"/>
        <item x="95"/>
        <item x="96"/>
        <item x="97"/>
        <item x="98"/>
        <item x="321"/>
        <item x="5"/>
        <item m="1" x="401"/>
        <item m="1" x="330"/>
        <item m="1" x="373"/>
        <item x="34"/>
        <item x="41"/>
      </items>
    </pivotField>
    <pivotField axis="axisPage" compact="0" outline="0" subtotalTop="0" multipleItemSelectionAllowed="1" showAll="0" includeNewItemsInFilter="1" defaultSubtotal="0">
      <items count="4">
        <item h="1" x="1"/>
        <item x="0"/>
        <item h="1" x="2"/>
        <item h="1" x="3"/>
      </items>
    </pivotField>
    <pivotField compact="0" outline="0" subtotalTop="0" showAll="0" includeNewItemsInFilter="1" defaultSubtotal="0"/>
    <pivotField compact="0" outline="0" subtotalTop="0" showAll="0" includeNewItemsInFilter="1" sortType="descending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dataField="1" compact="0" outline="0" subtotalTop="0" showAll="0" includeNewItemsInFilter="1" sortType="descending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multipleItemSelectionAllowed="1" showAll="0" defaultSubtotal="0"/>
    <pivotField axis="axisRow" compact="0" outline="0" showAll="0" defaultSubtotal="0">
      <items count="99">
        <item x="98"/>
        <item x="8"/>
        <item x="39"/>
        <item x="46"/>
        <item x="12"/>
        <item x="27"/>
        <item x="48"/>
        <item x="7"/>
        <item x="54"/>
        <item x="10"/>
        <item x="33"/>
        <item x="62"/>
        <item x="5"/>
        <item x="6"/>
        <item x="2"/>
        <item x="72"/>
        <item x="37"/>
        <item x="24"/>
        <item x="42"/>
        <item x="29"/>
        <item x="77"/>
        <item x="76"/>
        <item x="93"/>
        <item x="59"/>
        <item x="16"/>
        <item x="79"/>
        <item x="55"/>
        <item x="60"/>
        <item x="64"/>
        <item x="41"/>
        <item x="80"/>
        <item x="19"/>
        <item x="18"/>
        <item x="25"/>
        <item x="85"/>
        <item x="13"/>
        <item x="0"/>
        <item x="30"/>
        <item x="52"/>
        <item x="45"/>
        <item x="34"/>
        <item x="73"/>
        <item x="47"/>
        <item x="22"/>
        <item x="92"/>
        <item x="28"/>
        <item x="3"/>
        <item x="23"/>
        <item x="63"/>
        <item x="11"/>
        <item x="36"/>
        <item x="67"/>
        <item x="49"/>
        <item x="66"/>
        <item x="9"/>
        <item x="70"/>
        <item x="61"/>
        <item x="43"/>
        <item x="14"/>
        <item x="1"/>
        <item x="38"/>
        <item x="75"/>
        <item x="57"/>
        <item x="51"/>
        <item x="26"/>
        <item x="90"/>
        <item x="31"/>
        <item x="65"/>
        <item x="91"/>
        <item x="87"/>
        <item x="50"/>
        <item x="17"/>
        <item x="53"/>
        <item x="89"/>
        <item x="83"/>
        <item x="84"/>
        <item x="40"/>
        <item x="20"/>
        <item x="71"/>
        <item x="15"/>
        <item x="81"/>
        <item x="82"/>
        <item x="35"/>
        <item x="4"/>
        <item x="86"/>
        <item x="74"/>
        <item x="88"/>
        <item x="94"/>
        <item x="56"/>
        <item x="58"/>
        <item x="69"/>
        <item x="68"/>
        <item x="32"/>
        <item x="78"/>
        <item x="44"/>
        <item x="97"/>
        <item x="96"/>
        <item x="21"/>
        <item x="95"/>
      </items>
    </pivotField>
  </pivotFields>
  <rowFields count="2">
    <field x="2"/>
    <field x="44"/>
  </rowFields>
  <rowItems count="491">
    <i>
      <x/>
      <x v="36"/>
    </i>
    <i r="1">
      <x v="59"/>
    </i>
    <i>
      <x v="1"/>
      <x v="7"/>
    </i>
    <i>
      <x v="2"/>
      <x v="31"/>
    </i>
    <i>
      <x v="3"/>
      <x v="11"/>
    </i>
    <i>
      <x v="5"/>
      <x v="2"/>
    </i>
    <i r="1">
      <x v="46"/>
    </i>
    <i>
      <x v="6"/>
      <x v="1"/>
    </i>
    <i r="1">
      <x v="54"/>
    </i>
    <i r="1">
      <x v="77"/>
    </i>
    <i>
      <x v="7"/>
      <x v="14"/>
    </i>
    <i r="1">
      <x v="48"/>
    </i>
    <i>
      <x v="8"/>
      <x v="1"/>
    </i>
    <i r="1">
      <x v="54"/>
    </i>
    <i>
      <x v="9"/>
      <x v="9"/>
    </i>
    <i>
      <x v="10"/>
      <x v="31"/>
    </i>
    <i r="1">
      <x v="62"/>
    </i>
    <i>
      <x v="11"/>
      <x v="9"/>
    </i>
    <i r="1">
      <x v="50"/>
    </i>
    <i>
      <x v="12"/>
      <x v="1"/>
    </i>
    <i r="1">
      <x v="54"/>
    </i>
    <i>
      <x v="13"/>
      <x v="42"/>
    </i>
    <i>
      <x v="14"/>
      <x v="28"/>
    </i>
    <i r="1">
      <x v="67"/>
    </i>
    <i>
      <x v="15"/>
      <x v="24"/>
    </i>
    <i r="1">
      <x v="53"/>
    </i>
    <i>
      <x v="16"/>
      <x v="33"/>
    </i>
    <i r="1">
      <x v="62"/>
    </i>
    <i>
      <x v="17"/>
      <x v="13"/>
    </i>
    <i r="1">
      <x v="40"/>
    </i>
    <i r="1">
      <x v="77"/>
    </i>
    <i>
      <x v="18"/>
      <x v="23"/>
    </i>
    <i>
      <x v="19"/>
      <x v="9"/>
    </i>
    <i r="1">
      <x v="50"/>
    </i>
    <i>
      <x v="20"/>
      <x v="1"/>
    </i>
    <i r="1">
      <x v="54"/>
    </i>
    <i>
      <x v="21"/>
      <x v="9"/>
    </i>
    <i r="1">
      <x v="51"/>
    </i>
    <i>
      <x v="22"/>
      <x v="2"/>
    </i>
    <i r="1">
      <x v="54"/>
    </i>
    <i>
      <x v="24"/>
      <x v="26"/>
    </i>
    <i r="1">
      <x v="66"/>
    </i>
    <i r="1">
      <x v="88"/>
    </i>
    <i>
      <x v="25"/>
      <x v="31"/>
    </i>
    <i r="1">
      <x v="51"/>
    </i>
    <i>
      <x v="27"/>
      <x v="12"/>
    </i>
    <i r="1">
      <x v="47"/>
    </i>
    <i r="1">
      <x v="90"/>
    </i>
    <i>
      <x v="28"/>
      <x v="17"/>
    </i>
    <i>
      <x v="29"/>
      <x v="38"/>
    </i>
    <i r="1">
      <x v="59"/>
    </i>
    <i>
      <x v="30"/>
      <x v="3"/>
    </i>
    <i r="1">
      <x v="51"/>
    </i>
    <i r="1">
      <x v="82"/>
    </i>
    <i>
      <x v="31"/>
      <x v="35"/>
    </i>
    <i r="1">
      <x v="57"/>
    </i>
    <i>
      <x v="32"/>
      <x v="1"/>
    </i>
    <i>
      <x v="33"/>
      <x v="1"/>
    </i>
    <i>
      <x v="35"/>
      <x v="28"/>
    </i>
    <i r="1">
      <x v="48"/>
    </i>
    <i>
      <x v="36"/>
      <x v="1"/>
    </i>
    <i r="1">
      <x v="46"/>
    </i>
    <i r="1">
      <x v="83"/>
    </i>
    <i>
      <x v="37"/>
      <x v="38"/>
    </i>
    <i>
      <x v="38"/>
      <x v="1"/>
    </i>
    <i>
      <x v="39"/>
      <x v="4"/>
    </i>
    <i>
      <x v="40"/>
      <x v="1"/>
    </i>
    <i r="1">
      <x v="55"/>
    </i>
    <i r="1">
      <x v="78"/>
    </i>
    <i>
      <x v="41"/>
      <x v="3"/>
    </i>
    <i r="1">
      <x v="54"/>
    </i>
    <i r="1">
      <x v="76"/>
    </i>
    <i>
      <x v="42"/>
      <x v="1"/>
    </i>
    <i r="1">
      <x v="66"/>
    </i>
    <i>
      <x v="43"/>
      <x v="12"/>
    </i>
    <i r="1">
      <x v="48"/>
    </i>
    <i>
      <x v="44"/>
      <x v="31"/>
    </i>
    <i r="1">
      <x v="46"/>
    </i>
    <i>
      <x v="45"/>
      <x v="4"/>
    </i>
    <i>
      <x v="46"/>
      <x v="1"/>
    </i>
    <i r="1">
      <x v="46"/>
    </i>
    <i r="1">
      <x v="94"/>
    </i>
    <i>
      <x v="47"/>
      <x v="15"/>
    </i>
    <i>
      <x v="48"/>
      <x v="1"/>
    </i>
    <i r="1">
      <x v="49"/>
    </i>
    <i r="1">
      <x v="76"/>
    </i>
    <i>
      <x v="49"/>
      <x v="35"/>
    </i>
    <i r="1">
      <x v="41"/>
    </i>
    <i r="1">
      <x v="85"/>
    </i>
    <i>
      <x v="50"/>
      <x v="9"/>
    </i>
    <i r="1">
      <x v="49"/>
    </i>
    <i>
      <x v="51"/>
      <x v="18"/>
    </i>
    <i r="1">
      <x v="46"/>
    </i>
    <i>
      <x v="52"/>
      <x v="15"/>
    </i>
    <i>
      <x v="53"/>
      <x v="15"/>
    </i>
    <i r="1">
      <x v="61"/>
    </i>
    <i>
      <x v="54"/>
      <x v="21"/>
    </i>
    <i>
      <x v="55"/>
      <x v="1"/>
    </i>
    <i r="1">
      <x v="54"/>
    </i>
    <i>
      <x v="57"/>
      <x v="21"/>
    </i>
    <i>
      <x v="58"/>
      <x v="11"/>
    </i>
    <i r="1">
      <x v="51"/>
    </i>
    <i r="1">
      <x v="85"/>
    </i>
    <i>
      <x v="59"/>
      <x v="20"/>
    </i>
    <i r="1">
      <x v="71"/>
    </i>
    <i r="1">
      <x v="76"/>
    </i>
    <i>
      <x v="60"/>
      <x v="1"/>
    </i>
    <i r="1">
      <x v="42"/>
    </i>
    <i r="1">
      <x v="94"/>
    </i>
    <i>
      <x v="61"/>
      <x v="35"/>
    </i>
    <i r="1">
      <x v="57"/>
    </i>
    <i>
      <x v="63"/>
      <x v="26"/>
    </i>
    <i r="1">
      <x v="66"/>
    </i>
    <i>
      <x v="64"/>
      <x v="1"/>
    </i>
    <i r="1">
      <x v="56"/>
    </i>
    <i>
      <x v="65"/>
      <x v="28"/>
    </i>
    <i r="1">
      <x v="66"/>
    </i>
    <i r="1">
      <x v="82"/>
    </i>
    <i>
      <x v="66"/>
      <x v="31"/>
    </i>
    <i r="1">
      <x v="64"/>
    </i>
    <i>
      <x v="68"/>
      <x v="31"/>
    </i>
    <i>
      <x v="69"/>
      <x v="33"/>
    </i>
    <i>
      <x v="70"/>
      <x v="23"/>
    </i>
    <i r="1">
      <x v="52"/>
    </i>
    <i>
      <x v="71"/>
      <x v="33"/>
    </i>
    <i r="1">
      <x v="64"/>
    </i>
    <i>
      <x v="72"/>
      <x v="25"/>
    </i>
    <i r="1">
      <x v="52"/>
    </i>
    <i>
      <x v="73"/>
      <x v="3"/>
    </i>
    <i r="1">
      <x v="54"/>
    </i>
    <i>
      <x v="74"/>
      <x v="1"/>
    </i>
    <i r="1">
      <x v="56"/>
    </i>
    <i>
      <x v="75"/>
      <x v="1"/>
    </i>
    <i r="1">
      <x v="54"/>
    </i>
    <i r="1">
      <x v="76"/>
    </i>
    <i>
      <x v="77"/>
      <x v="30"/>
    </i>
    <i r="1">
      <x v="66"/>
    </i>
    <i>
      <x v="78"/>
      <x v="35"/>
    </i>
    <i r="1">
      <x v="58"/>
    </i>
    <i r="1">
      <x v="79"/>
    </i>
    <i>
      <x v="79"/>
      <x v="35"/>
    </i>
    <i>
      <x v="80"/>
      <x v="38"/>
    </i>
    <i r="1">
      <x v="49"/>
    </i>
    <i>
      <x v="81"/>
      <x v="6"/>
    </i>
    <i r="1">
      <x v="46"/>
    </i>
    <i r="1">
      <x v="80"/>
    </i>
    <i>
      <x v="82"/>
      <x v="21"/>
    </i>
    <i>
      <x v="83"/>
      <x v="21"/>
    </i>
    <i>
      <x v="84"/>
      <x v="18"/>
    </i>
    <i r="1">
      <x v="46"/>
    </i>
    <i r="1">
      <x v="90"/>
    </i>
    <i>
      <x v="85"/>
      <x v="1"/>
    </i>
    <i r="1">
      <x v="56"/>
    </i>
    <i>
      <x v="86"/>
      <x v="31"/>
    </i>
    <i>
      <x v="87"/>
      <x v="1"/>
    </i>
    <i r="1">
      <x v="54"/>
    </i>
    <i>
      <x v="88"/>
      <x v="15"/>
    </i>
    <i>
      <x v="90"/>
      <x v="3"/>
    </i>
    <i r="1">
      <x v="56"/>
    </i>
    <i r="1">
      <x v="81"/>
    </i>
    <i>
      <x v="91"/>
      <x v="31"/>
    </i>
    <i>
      <x v="92"/>
      <x v="1"/>
    </i>
    <i r="1">
      <x v="56"/>
    </i>
    <i r="1">
      <x v="76"/>
    </i>
    <i>
      <x v="93"/>
      <x v="38"/>
    </i>
    <i r="1">
      <x v="51"/>
    </i>
    <i>
      <x v="96"/>
      <x v="1"/>
    </i>
    <i r="1">
      <x v="54"/>
    </i>
    <i r="1">
      <x v="78"/>
    </i>
    <i>
      <x v="97"/>
      <x v="28"/>
    </i>
    <i>
      <x v="98"/>
      <x v="11"/>
    </i>
    <i r="1">
      <x v="49"/>
    </i>
    <i>
      <x v="99"/>
      <x v="14"/>
    </i>
    <i r="1">
      <x v="46"/>
    </i>
    <i>
      <x v="100"/>
      <x v="1"/>
    </i>
    <i>
      <x v="101"/>
      <x v="1"/>
    </i>
    <i>
      <x v="102"/>
      <x v="38"/>
    </i>
    <i r="1">
      <x v="57"/>
    </i>
    <i r="1">
      <x v="74"/>
    </i>
    <i>
      <x v="103"/>
      <x v="38"/>
    </i>
    <i r="1">
      <x v="57"/>
    </i>
    <i r="1">
      <x v="75"/>
    </i>
    <i>
      <x v="104"/>
      <x v="11"/>
    </i>
    <i r="1">
      <x v="51"/>
    </i>
    <i r="1">
      <x v="82"/>
    </i>
    <i>
      <x v="106"/>
      <x v="28"/>
    </i>
    <i r="1">
      <x v="66"/>
    </i>
    <i>
      <x v="107"/>
      <x v="35"/>
    </i>
    <i>
      <x v="108"/>
      <x v="6"/>
    </i>
    <i>
      <x v="109"/>
      <x v="17"/>
    </i>
    <i>
      <x v="111"/>
      <x v="14"/>
    </i>
    <i r="1">
      <x v="46"/>
    </i>
    <i r="1">
      <x v="83"/>
    </i>
    <i>
      <x v="114"/>
      <x v="17"/>
    </i>
    <i r="1">
      <x v="61"/>
    </i>
    <i>
      <x v="115"/>
      <x v="11"/>
    </i>
    <i r="1">
      <x v="41"/>
    </i>
    <i r="1">
      <x v="84"/>
    </i>
    <i>
      <x v="116"/>
      <x v="4"/>
    </i>
    <i>
      <x v="117"/>
      <x v="3"/>
    </i>
    <i r="1">
      <x v="46"/>
    </i>
    <i r="1">
      <x v="82"/>
    </i>
    <i>
      <x v="118"/>
      <x v="31"/>
    </i>
    <i>
      <x v="119"/>
      <x v="20"/>
    </i>
    <i r="1">
      <x v="48"/>
    </i>
    <i r="1">
      <x v="80"/>
    </i>
    <i>
      <x v="120"/>
      <x v="21"/>
    </i>
    <i>
      <x v="122"/>
      <x v="17"/>
    </i>
    <i r="1">
      <x v="60"/>
    </i>
    <i>
      <x v="124"/>
      <x v="12"/>
    </i>
    <i r="1">
      <x v="48"/>
    </i>
    <i>
      <x v="126"/>
      <x v="33"/>
    </i>
    <i>
      <x v="127"/>
      <x v="21"/>
    </i>
    <i r="1">
      <x v="46"/>
    </i>
    <i r="1">
      <x v="79"/>
    </i>
    <i>
      <x v="128"/>
      <x v="9"/>
    </i>
    <i r="1">
      <x v="51"/>
    </i>
    <i>
      <x v="129"/>
      <x v="11"/>
    </i>
    <i r="1">
      <x v="49"/>
    </i>
    <i>
      <x v="130"/>
      <x v="11"/>
    </i>
    <i r="1">
      <x v="51"/>
    </i>
    <i r="1">
      <x v="84"/>
    </i>
    <i>
      <x v="131"/>
      <x v="33"/>
    </i>
    <i>
      <x v="132"/>
      <x v="17"/>
    </i>
    <i>
      <x v="133"/>
      <x v="18"/>
    </i>
    <i r="1">
      <x v="39"/>
    </i>
    <i r="1">
      <x v="76"/>
    </i>
    <i>
      <x v="134"/>
      <x v="24"/>
    </i>
    <i>
      <x v="135"/>
      <x v="35"/>
    </i>
    <i>
      <x v="137"/>
      <x v="15"/>
    </i>
    <i r="1">
      <x v="60"/>
    </i>
    <i>
      <x v="138"/>
      <x v="16"/>
    </i>
    <i r="1">
      <x v="60"/>
    </i>
    <i>
      <x v="139"/>
      <x v="21"/>
    </i>
    <i r="1">
      <x v="54"/>
    </i>
    <i r="1">
      <x v="78"/>
    </i>
    <i>
      <x v="140"/>
      <x v="31"/>
    </i>
    <i r="1">
      <x v="64"/>
    </i>
    <i r="1">
      <x v="86"/>
    </i>
    <i>
      <x v="142"/>
      <x v="12"/>
    </i>
    <i r="1">
      <x v="59"/>
    </i>
    <i r="1">
      <x v="78"/>
    </i>
    <i>
      <x v="144"/>
      <x v="9"/>
    </i>
    <i r="1">
      <x v="39"/>
    </i>
    <i r="1">
      <x v="80"/>
    </i>
    <i>
      <x v="148"/>
      <x v="25"/>
    </i>
    <i r="1">
      <x v="52"/>
    </i>
    <i>
      <x v="149"/>
      <x v="38"/>
    </i>
    <i r="1">
      <x v="59"/>
    </i>
    <i>
      <x v="151"/>
      <x v="30"/>
    </i>
    <i r="1">
      <x v="48"/>
    </i>
    <i r="1">
      <x v="80"/>
    </i>
    <i>
      <x v="152"/>
      <x v="1"/>
    </i>
    <i r="1">
      <x v="56"/>
    </i>
    <i>
      <x v="153"/>
      <x v="3"/>
    </i>
    <i>
      <x v="154"/>
      <x v="15"/>
    </i>
    <i>
      <x v="155"/>
      <x v="21"/>
    </i>
    <i r="1">
      <x v="73"/>
    </i>
    <i>
      <x v="157"/>
      <x v="38"/>
    </i>
    <i r="1">
      <x v="45"/>
    </i>
    <i>
      <x v="158"/>
      <x v="9"/>
    </i>
    <i r="1">
      <x v="49"/>
    </i>
    <i>
      <x v="160"/>
      <x v="14"/>
    </i>
    <i r="1">
      <x v="71"/>
    </i>
    <i>
      <x v="161"/>
      <x v="20"/>
    </i>
    <i>
      <x v="162"/>
      <x v="28"/>
    </i>
    <i r="1">
      <x v="66"/>
    </i>
    <i r="1">
      <x v="80"/>
    </i>
    <i>
      <x v="163"/>
      <x v="3"/>
    </i>
    <i r="1">
      <x v="56"/>
    </i>
    <i r="1">
      <x v="78"/>
    </i>
    <i>
      <x v="164"/>
      <x v="17"/>
    </i>
    <i r="1">
      <x v="60"/>
    </i>
    <i>
      <x v="165"/>
      <x v="33"/>
    </i>
    <i>
      <x v="166"/>
      <x v="38"/>
    </i>
    <i r="1">
      <x v="59"/>
    </i>
    <i>
      <x v="168"/>
      <x v="18"/>
    </i>
    <i r="1">
      <x v="48"/>
    </i>
    <i>
      <x v="169"/>
      <x v="3"/>
    </i>
    <i r="1">
      <x v="56"/>
    </i>
    <i>
      <x v="171"/>
      <x v="31"/>
    </i>
    <i>
      <x v="172"/>
      <x v="1"/>
    </i>
    <i r="1">
      <x v="65"/>
    </i>
    <i>
      <x v="174"/>
      <x v="18"/>
    </i>
    <i r="1">
      <x v="48"/>
    </i>
    <i r="1">
      <x v="80"/>
    </i>
    <i>
      <x v="175"/>
      <x v="17"/>
    </i>
    <i>
      <x v="176"/>
      <x v="38"/>
    </i>
    <i r="1">
      <x v="68"/>
    </i>
    <i>
      <x v="177"/>
      <x v="33"/>
    </i>
    <i r="1">
      <x v="64"/>
    </i>
    <i>
      <x v="179"/>
      <x v="23"/>
    </i>
    <i r="1">
      <x v="52"/>
    </i>
    <i>
      <x v="181"/>
      <x v="11"/>
    </i>
    <i>
      <x v="182"/>
      <x v="18"/>
    </i>
    <i r="1">
      <x v="59"/>
    </i>
    <i>
      <x v="183"/>
      <x v="28"/>
    </i>
    <i>
      <x v="184"/>
      <x v="9"/>
    </i>
    <i r="1">
      <x v="39"/>
    </i>
    <i>
      <x v="186"/>
      <x v="15"/>
    </i>
    <i r="1">
      <x v="60"/>
    </i>
    <i>
      <x v="189"/>
      <x v="4"/>
    </i>
    <i r="1">
      <x v="71"/>
    </i>
    <i>
      <x v="190"/>
      <x v="38"/>
    </i>
    <i r="1">
      <x v="57"/>
    </i>
    <i>
      <x v="191"/>
      <x v="35"/>
    </i>
    <i r="1">
      <x v="44"/>
    </i>
    <i>
      <x v="192"/>
      <x v="30"/>
    </i>
    <i>
      <x v="193"/>
      <x v="17"/>
    </i>
    <i>
      <x v="194"/>
      <x v="20"/>
    </i>
    <i r="1">
      <x v="41"/>
    </i>
    <i r="1">
      <x v="80"/>
    </i>
    <i>
      <x v="195"/>
      <x v="1"/>
    </i>
    <i r="1">
      <x v="54"/>
    </i>
    <i>
      <x v="196"/>
      <x v="22"/>
    </i>
    <i>
      <x v="198"/>
      <x v="1"/>
    </i>
    <i r="1">
      <x v="54"/>
    </i>
    <i r="1">
      <x v="80"/>
    </i>
    <i>
      <x v="199"/>
      <x v="30"/>
    </i>
    <i r="1">
      <x v="68"/>
    </i>
    <i r="1">
      <x v="87"/>
    </i>
    <i>
      <x v="200"/>
      <x v="32"/>
    </i>
    <i>
      <x v="202"/>
      <x v="4"/>
    </i>
    <i r="1">
      <x v="98"/>
    </i>
    <i>
      <x v="203"/>
      <x v="30"/>
    </i>
    <i>
      <x v="204"/>
      <x v="35"/>
    </i>
    <i r="1">
      <x v="48"/>
    </i>
    <i>
      <x v="205"/>
      <x v="12"/>
    </i>
    <i r="1">
      <x v="48"/>
    </i>
    <i>
      <x v="206"/>
      <x v="17"/>
    </i>
    <i r="1">
      <x v="61"/>
    </i>
    <i>
      <x v="207"/>
      <x v="20"/>
    </i>
    <i>
      <x v="208"/>
      <x v="3"/>
    </i>
    <i r="1">
      <x v="54"/>
    </i>
    <i>
      <x v="209"/>
      <x v="9"/>
    </i>
    <i r="1">
      <x v="12"/>
    </i>
    <i>
      <x v="210"/>
      <x v="28"/>
    </i>
    <i r="1">
      <x v="66"/>
    </i>
    <i r="1">
      <x v="87"/>
    </i>
    <i>
      <x v="212"/>
      <x v="4"/>
    </i>
    <i>
      <x v="213"/>
      <x v="3"/>
    </i>
    <i r="1">
      <x v="49"/>
    </i>
    <i>
      <x v="214"/>
      <x v="28"/>
    </i>
    <i>
      <x v="215"/>
      <x v="1"/>
    </i>
    <i r="1">
      <x v="56"/>
    </i>
    <i>
      <x v="216"/>
      <x v="30"/>
    </i>
    <i>
      <x v="217"/>
      <x v="20"/>
    </i>
    <i r="1">
      <x v="39"/>
    </i>
    <i r="1">
      <x v="76"/>
    </i>
    <i>
      <x v="218"/>
      <x v="3"/>
    </i>
    <i r="1">
      <x v="56"/>
    </i>
    <i>
      <x v="219"/>
      <x v="25"/>
    </i>
    <i r="1">
      <x v="53"/>
    </i>
    <i>
      <x v="220"/>
      <x v="3"/>
    </i>
    <i r="1">
      <x v="96"/>
    </i>
    <i>
      <x v="223"/>
      <x v="31"/>
    </i>
    <i>
      <x v="224"/>
      <x v="20"/>
    </i>
    <i>
      <x v="225"/>
      <x v="33"/>
    </i>
    <i r="1">
      <x v="65"/>
    </i>
    <i>
      <x v="226"/>
      <x v="33"/>
    </i>
    <i>
      <x v="227"/>
      <x v="38"/>
    </i>
    <i>
      <x v="228"/>
      <x v="18"/>
    </i>
    <i r="1">
      <x v="39"/>
    </i>
    <i>
      <x v="229"/>
      <x v="1"/>
    </i>
    <i r="1">
      <x v="56"/>
    </i>
    <i r="1">
      <x v="80"/>
    </i>
    <i>
      <x v="230"/>
      <x v="26"/>
    </i>
    <i>
      <x v="232"/>
      <x v="95"/>
    </i>
    <i>
      <x v="234"/>
      <x v="14"/>
    </i>
    <i>
      <x v="235"/>
      <x v="61"/>
    </i>
    <i>
      <x v="237"/>
      <x v="17"/>
    </i>
    <i>
      <x v="238"/>
      <x v="9"/>
    </i>
    <i r="1">
      <x v="49"/>
    </i>
    <i>
      <x v="240"/>
      <x v="1"/>
    </i>
    <i>
      <x v="241"/>
      <x v="31"/>
    </i>
    <i>
      <x v="242"/>
      <x v="15"/>
    </i>
    <i>
      <x v="243"/>
      <x v="12"/>
    </i>
    <i r="1">
      <x v="46"/>
    </i>
    <i>
      <x v="244"/>
      <x v="31"/>
    </i>
    <i>
      <x v="247"/>
      <x v="11"/>
    </i>
    <i>
      <x v="256"/>
      <x v="1"/>
    </i>
    <i r="1">
      <x v="54"/>
    </i>
    <i r="1">
      <x v="77"/>
    </i>
    <i>
      <x v="288"/>
      <x v="43"/>
    </i>
    <i r="1">
      <x v="97"/>
    </i>
    <i>
      <x v="310"/>
      <x v="17"/>
    </i>
    <i>
      <x v="321"/>
      <x v="33"/>
    </i>
    <i r="1">
      <x v="64"/>
    </i>
    <i>
      <x v="333"/>
      <x v="5"/>
    </i>
    <i r="1">
      <x v="45"/>
    </i>
    <i>
      <x v="344"/>
      <x v="19"/>
    </i>
    <i>
      <x v="366"/>
      <x v="1"/>
    </i>
    <i>
      <x v="377"/>
      <x v="7"/>
    </i>
    <i r="1">
      <x v="71"/>
    </i>
    <i>
      <x v="388"/>
      <x v="10"/>
    </i>
    <i r="1">
      <x v="40"/>
    </i>
    <i r="1">
      <x v="82"/>
    </i>
    <i>
      <x v="399"/>
      <x v="10"/>
    </i>
    <i r="1">
      <x v="50"/>
    </i>
    <i r="1">
      <x v="82"/>
    </i>
    <i>
      <x v="410"/>
      <x v="16"/>
    </i>
    <i r="1">
      <x v="60"/>
    </i>
    <i>
      <x v="432"/>
      <x v="16"/>
    </i>
    <i>
      <x v="444"/>
      <x v="2"/>
    </i>
    <i r="1">
      <x v="54"/>
    </i>
    <i>
      <x v="466"/>
      <x v="1"/>
    </i>
    <i>
      <x v="477"/>
      <x v="16"/>
    </i>
    <i>
      <x v="488"/>
      <x v="2"/>
    </i>
    <i r="1">
      <x v="50"/>
    </i>
    <i r="1">
      <x v="76"/>
    </i>
    <i>
      <x v="499"/>
      <x v="31"/>
    </i>
    <i>
      <x v="510"/>
      <x v="29"/>
    </i>
    <i>
      <x v="532"/>
      <x v="29"/>
    </i>
    <i>
      <x v="537"/>
      <x v="12"/>
    </i>
    <i r="1">
      <x v="46"/>
    </i>
    <i>
      <x v="538"/>
      <x v="29"/>
    </i>
    <i>
      <x v="539"/>
      <x v="1"/>
    </i>
    <i r="1">
      <x v="46"/>
    </i>
    <i>
      <x v="540"/>
      <x v="31"/>
    </i>
    <i>
      <x v="541"/>
      <x v="18"/>
    </i>
    <i r="1">
      <x v="57"/>
    </i>
    <i r="1">
      <x v="94"/>
    </i>
    <i>
      <x v="542"/>
      <x v="16"/>
    </i>
    <i r="1">
      <x v="60"/>
    </i>
    <i>
      <x v="543"/>
      <x v="18"/>
    </i>
    <i r="1">
      <x v="39"/>
    </i>
    <i>
      <x v="544"/>
      <x v="3"/>
    </i>
    <i r="1">
      <x v="64"/>
    </i>
    <i r="1">
      <x v="79"/>
    </i>
    <i>
      <x v="545"/>
      <x v="1"/>
    </i>
    <i r="1">
      <x v="64"/>
    </i>
    <i r="1">
      <x v="76"/>
    </i>
    <i>
      <x v="546"/>
      <x v="7"/>
    </i>
    <i r="1">
      <x v="42"/>
    </i>
    <i>
      <x v="547"/>
      <x v="2"/>
    </i>
    <i r="1">
      <x v="54"/>
    </i>
    <i>
      <x v="549"/>
      <x v="35"/>
    </i>
    <i>
      <x v="550"/>
      <x v="6"/>
    </i>
    <i>
      <x v="551"/>
      <x v="14"/>
    </i>
    <i r="1">
      <x v="46"/>
    </i>
    <i>
      <x v="552"/>
      <x v="13"/>
    </i>
    <i r="1">
      <x v="46"/>
    </i>
    <i>
      <x v="553"/>
      <x v="12"/>
    </i>
    <i r="1">
      <x v="52"/>
    </i>
    <i>
      <x v="554"/>
      <x v="9"/>
    </i>
    <i r="1">
      <x v="50"/>
    </i>
    <i>
      <x v="555"/>
      <x v="29"/>
    </i>
    <i r="1">
      <x v="66"/>
    </i>
    <i>
      <x v="556"/>
      <x v="31"/>
    </i>
    <i>
      <x v="557"/>
      <x v="35"/>
    </i>
    <i r="1">
      <x v="50"/>
    </i>
    <i>
      <x v="558"/>
      <x v="35"/>
    </i>
    <i r="1">
      <x v="57"/>
    </i>
    <i>
      <x v="561"/>
      <x v="31"/>
    </i>
    <i>
      <x v="562"/>
      <x v="31"/>
    </i>
    <i r="1">
      <x v="63"/>
    </i>
    <i r="1">
      <x v="76"/>
    </i>
    <i>
      <x v="563"/>
      <x v="38"/>
    </i>
    <i>
      <x v="564"/>
      <x v="4"/>
    </i>
    <i r="1">
      <x v="72"/>
    </i>
    <i>
      <x v="565"/>
      <x v="33"/>
    </i>
    <i>
      <x v="566"/>
      <x v="8"/>
    </i>
    <i>
      <x v="567"/>
      <x v="2"/>
    </i>
    <i r="1">
      <x v="54"/>
    </i>
    <i r="1">
      <x v="77"/>
    </i>
    <i>
      <x v="568"/>
      <x v="26"/>
    </i>
    <i r="1">
      <x v="66"/>
    </i>
    <i r="1">
      <x v="88"/>
    </i>
    <i>
      <x v="569"/>
      <x v="33"/>
    </i>
    <i r="1">
      <x v="62"/>
    </i>
    <i r="1">
      <x v="89"/>
    </i>
    <i>
      <x v="571"/>
      <x v="32"/>
    </i>
    <i r="1">
      <x v="62"/>
    </i>
    <i>
      <x v="572"/>
      <x v="23"/>
    </i>
    <i r="1">
      <x v="47"/>
    </i>
    <i r="1">
      <x v="79"/>
    </i>
    <i>
      <x v="573"/>
      <x v="1"/>
    </i>
    <i r="1">
      <x v="54"/>
    </i>
    <i>
      <x v="575"/>
      <x v="27"/>
    </i>
    <i>
      <x v="576"/>
      <x v="1"/>
    </i>
    <i r="1">
      <x v="56"/>
    </i>
    <i>
      <x v="577"/>
      <x v="33"/>
    </i>
    <i>
      <x v="578"/>
      <x v="29"/>
    </i>
    <i>
      <x v="579"/>
      <x v="23"/>
    </i>
    <i r="1">
      <x v="52"/>
    </i>
    <i>
      <x v="580"/>
      <x v="13"/>
    </i>
    <i>
      <x v="586"/>
      <x v="1"/>
    </i>
    <i r="1">
      <x v="54"/>
    </i>
    <i r="1">
      <x v="79"/>
    </i>
    <i>
      <x v="587"/>
      <x v="37"/>
    </i>
    <i r="1">
      <x v="66"/>
    </i>
  </rowItems>
  <colItems count="1">
    <i/>
  </colItems>
  <pageFields count="1">
    <pageField fld="3" hier="-1"/>
  </pageFields>
  <dataFields count="1">
    <dataField name="Сумма по полю Сумма баллов (1+2+3)" fld="39" baseField="0" baseItem="0"/>
  </dataFields>
  <formats count="284">
    <format dxfId="885">
      <pivotArea outline="0" collapsedLevelsAreSubtotals="1" fieldPosition="0"/>
    </format>
    <format dxfId="884">
      <pivotArea outline="0" collapsedLevelsAreSubtotals="1" fieldPosition="0"/>
    </format>
    <format dxfId="883">
      <pivotArea outline="0" collapsedLevelsAreSubtotals="1" fieldPosition="0"/>
    </format>
    <format dxfId="882">
      <pivotArea outline="0" collapsedLevelsAreSubtotals="1" fieldPosition="0"/>
    </format>
    <format dxfId="881">
      <pivotArea outline="0" collapsedLevelsAreSubtotals="1" fieldPosition="0"/>
    </format>
    <format dxfId="880">
      <pivotArea outline="0" collapsedLevelsAreSubtotals="1" fieldPosition="0"/>
    </format>
    <format dxfId="879">
      <pivotArea outline="0" collapsedLevelsAreSubtotals="1" fieldPosition="0"/>
    </format>
    <format dxfId="878">
      <pivotArea type="topRight" dataOnly="0" labelOnly="1" outline="0" fieldPosition="0"/>
    </format>
    <format dxfId="877">
      <pivotArea type="all" dataOnly="0" outline="0" fieldPosition="0"/>
    </format>
    <format dxfId="876">
      <pivotArea dataOnly="0" labelOnly="1" outline="0" fieldPosition="0">
        <references count="1">
          <reference field="3" count="0"/>
        </references>
      </pivotArea>
    </format>
    <format dxfId="875">
      <pivotArea type="all" dataOnly="0" outline="0" fieldPosition="0"/>
    </format>
    <format dxfId="874">
      <pivotArea type="all" dataOnly="0" outline="0" fieldPosition="0"/>
    </format>
    <format dxfId="873">
      <pivotArea dataOnly="0" labelOnly="1" outline="0" axis="axisValues" fieldPosition="0"/>
    </format>
    <format dxfId="872">
      <pivotArea dataOnly="0" labelOnly="1" outline="0" axis="axisValues" fieldPosition="0"/>
    </format>
    <format dxfId="871">
      <pivotArea dataOnly="0" labelOnly="1" outline="0" axis="axisValues" fieldPosition="0"/>
    </format>
    <format dxfId="870">
      <pivotArea outline="0" collapsedLevelsAreSubtotals="1" fieldPosition="0"/>
    </format>
    <format dxfId="869">
      <pivotArea dataOnly="0" labelOnly="1" outline="0" fieldPosition="0">
        <references count="1">
          <reference field="2" count="50">
            <x v="0"/>
            <x v="1"/>
            <x v="2"/>
            <x v="3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4"/>
            <x v="25"/>
            <x v="27"/>
            <x v="28"/>
            <x v="29"/>
            <x v="30"/>
            <x v="31"/>
            <x v="32"/>
            <x v="33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868">
      <pivotArea dataOnly="0" labelOnly="1" outline="0" fieldPosition="0">
        <references count="1">
          <reference field="2" count="50">
            <x v="54"/>
            <x v="55"/>
            <x v="57"/>
            <x v="58"/>
            <x v="59"/>
            <x v="60"/>
            <x v="61"/>
            <x v="63"/>
            <x v="64"/>
            <x v="65"/>
            <x v="66"/>
            <x v="68"/>
            <x v="69"/>
            <x v="70"/>
            <x v="71"/>
            <x v="72"/>
            <x v="73"/>
            <x v="74"/>
            <x v="75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90"/>
            <x v="91"/>
            <x v="92"/>
            <x v="93"/>
            <x v="96"/>
            <x v="97"/>
            <x v="98"/>
            <x v="99"/>
            <x v="100"/>
            <x v="101"/>
            <x v="102"/>
            <x v="103"/>
            <x v="104"/>
            <x v="106"/>
            <x v="107"/>
            <x v="108"/>
            <x v="109"/>
            <x v="111"/>
            <x v="114"/>
          </reference>
        </references>
      </pivotArea>
    </format>
    <format dxfId="867">
      <pivotArea dataOnly="0" labelOnly="1" outline="0" fieldPosition="0">
        <references count="1">
          <reference field="2" count="50">
            <x v="115"/>
            <x v="116"/>
            <x v="117"/>
            <x v="118"/>
            <x v="119"/>
            <x v="120"/>
            <x v="122"/>
            <x v="124"/>
            <x v="126"/>
            <x v="127"/>
            <x v="128"/>
            <x v="129"/>
            <x v="130"/>
            <x v="131"/>
            <x v="132"/>
            <x v="133"/>
            <x v="134"/>
            <x v="135"/>
            <x v="137"/>
            <x v="138"/>
            <x v="139"/>
            <x v="140"/>
            <x v="142"/>
            <x v="144"/>
            <x v="148"/>
            <x v="149"/>
            <x v="151"/>
            <x v="152"/>
            <x v="153"/>
            <x v="154"/>
            <x v="155"/>
            <x v="157"/>
            <x v="158"/>
            <x v="160"/>
            <x v="161"/>
            <x v="162"/>
            <x v="163"/>
            <x v="164"/>
            <x v="165"/>
            <x v="166"/>
            <x v="168"/>
            <x v="169"/>
            <x v="171"/>
            <x v="172"/>
            <x v="174"/>
            <x v="175"/>
            <x v="176"/>
            <x v="177"/>
            <x v="179"/>
            <x v="181"/>
          </reference>
        </references>
      </pivotArea>
    </format>
    <format dxfId="866">
      <pivotArea dataOnly="0" labelOnly="1" outline="0" fieldPosition="0">
        <references count="1">
          <reference field="2" count="50">
            <x v="182"/>
            <x v="183"/>
            <x v="184"/>
            <x v="186"/>
            <x v="189"/>
            <x v="190"/>
            <x v="191"/>
            <x v="192"/>
            <x v="193"/>
            <x v="194"/>
            <x v="195"/>
            <x v="196"/>
            <x v="198"/>
            <x v="199"/>
            <x v="200"/>
            <x v="202"/>
            <x v="203"/>
            <x v="204"/>
            <x v="205"/>
            <x v="206"/>
            <x v="207"/>
            <x v="208"/>
            <x v="209"/>
            <x v="210"/>
            <x v="212"/>
            <x v="213"/>
            <x v="214"/>
            <x v="215"/>
            <x v="216"/>
            <x v="217"/>
            <x v="218"/>
            <x v="219"/>
            <x v="220"/>
            <x v="223"/>
            <x v="224"/>
            <x v="225"/>
            <x v="226"/>
            <x v="227"/>
            <x v="228"/>
            <x v="229"/>
            <x v="230"/>
            <x v="232"/>
            <x v="234"/>
            <x v="235"/>
            <x v="237"/>
            <x v="238"/>
            <x v="240"/>
            <x v="241"/>
            <x v="242"/>
            <x v="243"/>
          </reference>
        </references>
      </pivotArea>
    </format>
    <format dxfId="865">
      <pivotArea dataOnly="0" labelOnly="1" outline="0" fieldPosition="0">
        <references count="1">
          <reference field="2" count="50">
            <x v="244"/>
            <x v="247"/>
            <x v="256"/>
            <x v="288"/>
            <x v="310"/>
            <x v="321"/>
            <x v="333"/>
            <x v="344"/>
            <x v="366"/>
            <x v="377"/>
            <x v="388"/>
            <x v="399"/>
            <x v="410"/>
            <x v="432"/>
            <x v="444"/>
            <x v="466"/>
            <x v="477"/>
            <x v="488"/>
            <x v="499"/>
            <x v="510"/>
            <x v="532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9"/>
            <x v="550"/>
            <x v="551"/>
            <x v="552"/>
            <x v="553"/>
            <x v="554"/>
            <x v="555"/>
            <x v="556"/>
            <x v="557"/>
            <x v="558"/>
            <x v="561"/>
            <x v="562"/>
            <x v="563"/>
            <x v="564"/>
            <x v="565"/>
            <x v="566"/>
            <x v="567"/>
            <x v="568"/>
          </reference>
        </references>
      </pivotArea>
    </format>
    <format dxfId="864">
      <pivotArea dataOnly="0" labelOnly="1" outline="0" fieldPosition="0">
        <references count="1">
          <reference field="2" count="12">
            <x v="569"/>
            <x v="571"/>
            <x v="572"/>
            <x v="573"/>
            <x v="575"/>
            <x v="576"/>
            <x v="577"/>
            <x v="578"/>
            <x v="579"/>
            <x v="580"/>
            <x v="584"/>
            <x v="585"/>
          </reference>
        </references>
      </pivotArea>
    </format>
    <format dxfId="863">
      <pivotArea dataOnly="0" labelOnly="1" outline="0" fieldPosition="0">
        <references count="2">
          <reference field="2" count="1" selected="0">
            <x v="0"/>
          </reference>
          <reference field="44" count="2">
            <x v="36"/>
            <x v="59"/>
          </reference>
        </references>
      </pivotArea>
    </format>
    <format dxfId="862">
      <pivotArea dataOnly="0" labelOnly="1" outline="0" fieldPosition="0">
        <references count="2">
          <reference field="2" count="1" selected="0">
            <x v="1"/>
          </reference>
          <reference field="44" count="1">
            <x v="7"/>
          </reference>
        </references>
      </pivotArea>
    </format>
    <format dxfId="861">
      <pivotArea dataOnly="0" labelOnly="1" outline="0" fieldPosition="0">
        <references count="2">
          <reference field="2" count="1" selected="0">
            <x v="2"/>
          </reference>
          <reference field="44" count="1">
            <x v="31"/>
          </reference>
        </references>
      </pivotArea>
    </format>
    <format dxfId="860">
      <pivotArea dataOnly="0" labelOnly="1" outline="0" fieldPosition="0">
        <references count="2">
          <reference field="2" count="1" selected="0">
            <x v="3"/>
          </reference>
          <reference field="44" count="1">
            <x v="11"/>
          </reference>
        </references>
      </pivotArea>
    </format>
    <format dxfId="859">
      <pivotArea dataOnly="0" labelOnly="1" outline="0" fieldPosition="0">
        <references count="2">
          <reference field="2" count="1" selected="0">
            <x v="5"/>
          </reference>
          <reference field="44" count="2">
            <x v="2"/>
            <x v="46"/>
          </reference>
        </references>
      </pivotArea>
    </format>
    <format dxfId="858">
      <pivotArea dataOnly="0" labelOnly="1" outline="0" fieldPosition="0">
        <references count="2">
          <reference field="2" count="1" selected="0">
            <x v="6"/>
          </reference>
          <reference field="44" count="3">
            <x v="1"/>
            <x v="54"/>
            <x v="77"/>
          </reference>
        </references>
      </pivotArea>
    </format>
    <format dxfId="857">
      <pivotArea dataOnly="0" labelOnly="1" outline="0" fieldPosition="0">
        <references count="2">
          <reference field="2" count="1" selected="0">
            <x v="7"/>
          </reference>
          <reference field="44" count="2">
            <x v="14"/>
            <x v="48"/>
          </reference>
        </references>
      </pivotArea>
    </format>
    <format dxfId="856">
      <pivotArea dataOnly="0" labelOnly="1" outline="0" fieldPosition="0">
        <references count="2">
          <reference field="2" count="1" selected="0">
            <x v="8"/>
          </reference>
          <reference field="44" count="2">
            <x v="1"/>
            <x v="54"/>
          </reference>
        </references>
      </pivotArea>
    </format>
    <format dxfId="855">
      <pivotArea dataOnly="0" labelOnly="1" outline="0" fieldPosition="0">
        <references count="2">
          <reference field="2" count="1" selected="0">
            <x v="9"/>
          </reference>
          <reference field="44" count="1">
            <x v="9"/>
          </reference>
        </references>
      </pivotArea>
    </format>
    <format dxfId="854">
      <pivotArea dataOnly="0" labelOnly="1" outline="0" fieldPosition="0">
        <references count="2">
          <reference field="2" count="1" selected="0">
            <x v="10"/>
          </reference>
          <reference field="44" count="2">
            <x v="31"/>
            <x v="62"/>
          </reference>
        </references>
      </pivotArea>
    </format>
    <format dxfId="853">
      <pivotArea dataOnly="0" labelOnly="1" outline="0" fieldPosition="0">
        <references count="2">
          <reference field="2" count="1" selected="0">
            <x v="11"/>
          </reference>
          <reference field="44" count="2">
            <x v="9"/>
            <x v="50"/>
          </reference>
        </references>
      </pivotArea>
    </format>
    <format dxfId="852">
      <pivotArea dataOnly="0" labelOnly="1" outline="0" fieldPosition="0">
        <references count="2">
          <reference field="2" count="1" selected="0">
            <x v="12"/>
          </reference>
          <reference field="44" count="2">
            <x v="1"/>
            <x v="54"/>
          </reference>
        </references>
      </pivotArea>
    </format>
    <format dxfId="851">
      <pivotArea dataOnly="0" labelOnly="1" outline="0" fieldPosition="0">
        <references count="2">
          <reference field="2" count="1" selected="0">
            <x v="13"/>
          </reference>
          <reference field="44" count="1">
            <x v="42"/>
          </reference>
        </references>
      </pivotArea>
    </format>
    <format dxfId="850">
      <pivotArea dataOnly="0" labelOnly="1" outline="0" fieldPosition="0">
        <references count="2">
          <reference field="2" count="1" selected="0">
            <x v="14"/>
          </reference>
          <reference field="44" count="2">
            <x v="28"/>
            <x v="67"/>
          </reference>
        </references>
      </pivotArea>
    </format>
    <format dxfId="849">
      <pivotArea dataOnly="0" labelOnly="1" outline="0" fieldPosition="0">
        <references count="2">
          <reference field="2" count="1" selected="0">
            <x v="15"/>
          </reference>
          <reference field="44" count="2">
            <x v="24"/>
            <x v="53"/>
          </reference>
        </references>
      </pivotArea>
    </format>
    <format dxfId="848">
      <pivotArea dataOnly="0" labelOnly="1" outline="0" fieldPosition="0">
        <references count="2">
          <reference field="2" count="1" selected="0">
            <x v="16"/>
          </reference>
          <reference field="44" count="2">
            <x v="33"/>
            <x v="62"/>
          </reference>
        </references>
      </pivotArea>
    </format>
    <format dxfId="847">
      <pivotArea dataOnly="0" labelOnly="1" outline="0" fieldPosition="0">
        <references count="2">
          <reference field="2" count="1" selected="0">
            <x v="17"/>
          </reference>
          <reference field="44" count="3">
            <x v="13"/>
            <x v="40"/>
            <x v="77"/>
          </reference>
        </references>
      </pivotArea>
    </format>
    <format dxfId="846">
      <pivotArea dataOnly="0" labelOnly="1" outline="0" fieldPosition="0">
        <references count="2">
          <reference field="2" count="1" selected="0">
            <x v="18"/>
          </reference>
          <reference field="44" count="1">
            <x v="23"/>
          </reference>
        </references>
      </pivotArea>
    </format>
    <format dxfId="845">
      <pivotArea dataOnly="0" labelOnly="1" outline="0" fieldPosition="0">
        <references count="2">
          <reference field="2" count="1" selected="0">
            <x v="19"/>
          </reference>
          <reference field="44" count="2">
            <x v="9"/>
            <x v="50"/>
          </reference>
        </references>
      </pivotArea>
    </format>
    <format dxfId="844">
      <pivotArea dataOnly="0" labelOnly="1" outline="0" fieldPosition="0">
        <references count="2">
          <reference field="2" count="1" selected="0">
            <x v="20"/>
          </reference>
          <reference field="44" count="2">
            <x v="1"/>
            <x v="54"/>
          </reference>
        </references>
      </pivotArea>
    </format>
    <format dxfId="843">
      <pivotArea dataOnly="0" labelOnly="1" outline="0" fieldPosition="0">
        <references count="2">
          <reference field="2" count="1" selected="0">
            <x v="21"/>
          </reference>
          <reference field="44" count="2">
            <x v="9"/>
            <x v="51"/>
          </reference>
        </references>
      </pivotArea>
    </format>
    <format dxfId="842">
      <pivotArea dataOnly="0" labelOnly="1" outline="0" fieldPosition="0">
        <references count="2">
          <reference field="2" count="1" selected="0">
            <x v="22"/>
          </reference>
          <reference field="44" count="2">
            <x v="2"/>
            <x v="54"/>
          </reference>
        </references>
      </pivotArea>
    </format>
    <format dxfId="841">
      <pivotArea dataOnly="0" labelOnly="1" outline="0" fieldPosition="0">
        <references count="2">
          <reference field="2" count="1" selected="0">
            <x v="24"/>
          </reference>
          <reference field="44" count="3">
            <x v="26"/>
            <x v="66"/>
            <x v="88"/>
          </reference>
        </references>
      </pivotArea>
    </format>
    <format dxfId="840">
      <pivotArea dataOnly="0" labelOnly="1" outline="0" fieldPosition="0">
        <references count="2">
          <reference field="2" count="1" selected="0">
            <x v="25"/>
          </reference>
          <reference field="44" count="2">
            <x v="31"/>
            <x v="51"/>
          </reference>
        </references>
      </pivotArea>
    </format>
    <format dxfId="839">
      <pivotArea dataOnly="0" labelOnly="1" outline="0" fieldPosition="0">
        <references count="2">
          <reference field="2" count="1" selected="0">
            <x v="27"/>
          </reference>
          <reference field="44" count="3">
            <x v="12"/>
            <x v="47"/>
            <x v="90"/>
          </reference>
        </references>
      </pivotArea>
    </format>
    <format dxfId="838">
      <pivotArea dataOnly="0" labelOnly="1" outline="0" fieldPosition="0">
        <references count="2">
          <reference field="2" count="1" selected="0">
            <x v="28"/>
          </reference>
          <reference field="44" count="1">
            <x v="17"/>
          </reference>
        </references>
      </pivotArea>
    </format>
    <format dxfId="837">
      <pivotArea dataOnly="0" labelOnly="1" outline="0" fieldPosition="0">
        <references count="2">
          <reference field="2" count="1" selected="0">
            <x v="29"/>
          </reference>
          <reference field="44" count="2">
            <x v="38"/>
            <x v="59"/>
          </reference>
        </references>
      </pivotArea>
    </format>
    <format dxfId="836">
      <pivotArea dataOnly="0" labelOnly="1" outline="0" fieldPosition="0">
        <references count="2">
          <reference field="2" count="1" selected="0">
            <x v="30"/>
          </reference>
          <reference field="44" count="3">
            <x v="3"/>
            <x v="51"/>
            <x v="82"/>
          </reference>
        </references>
      </pivotArea>
    </format>
    <format dxfId="835">
      <pivotArea dataOnly="0" labelOnly="1" outline="0" fieldPosition="0">
        <references count="2">
          <reference field="2" count="1" selected="0">
            <x v="31"/>
          </reference>
          <reference field="44" count="2">
            <x v="35"/>
            <x v="57"/>
          </reference>
        </references>
      </pivotArea>
    </format>
    <format dxfId="834">
      <pivotArea dataOnly="0" labelOnly="1" outline="0" fieldPosition="0">
        <references count="2">
          <reference field="2" count="1" selected="0">
            <x v="32"/>
          </reference>
          <reference field="44" count="1">
            <x v="1"/>
          </reference>
        </references>
      </pivotArea>
    </format>
    <format dxfId="833">
      <pivotArea dataOnly="0" labelOnly="1" outline="0" fieldPosition="0">
        <references count="2">
          <reference field="2" count="1" selected="0">
            <x v="33"/>
          </reference>
          <reference field="44" count="1">
            <x v="1"/>
          </reference>
        </references>
      </pivotArea>
    </format>
    <format dxfId="832">
      <pivotArea dataOnly="0" labelOnly="1" outline="0" fieldPosition="0">
        <references count="2">
          <reference field="2" count="1" selected="0">
            <x v="35"/>
          </reference>
          <reference field="44" count="2">
            <x v="28"/>
            <x v="48"/>
          </reference>
        </references>
      </pivotArea>
    </format>
    <format dxfId="831">
      <pivotArea dataOnly="0" labelOnly="1" outline="0" fieldPosition="0">
        <references count="2">
          <reference field="2" count="1" selected="0">
            <x v="36"/>
          </reference>
          <reference field="44" count="3">
            <x v="1"/>
            <x v="46"/>
            <x v="83"/>
          </reference>
        </references>
      </pivotArea>
    </format>
    <format dxfId="830">
      <pivotArea dataOnly="0" labelOnly="1" outline="0" fieldPosition="0">
        <references count="2">
          <reference field="2" count="1" selected="0">
            <x v="37"/>
          </reference>
          <reference field="44" count="1">
            <x v="38"/>
          </reference>
        </references>
      </pivotArea>
    </format>
    <format dxfId="829">
      <pivotArea dataOnly="0" labelOnly="1" outline="0" fieldPosition="0">
        <references count="2">
          <reference field="2" count="1" selected="0">
            <x v="38"/>
          </reference>
          <reference field="44" count="1">
            <x v="1"/>
          </reference>
        </references>
      </pivotArea>
    </format>
    <format dxfId="828">
      <pivotArea dataOnly="0" labelOnly="1" outline="0" fieldPosition="0">
        <references count="2">
          <reference field="2" count="1" selected="0">
            <x v="39"/>
          </reference>
          <reference field="44" count="1">
            <x v="4"/>
          </reference>
        </references>
      </pivotArea>
    </format>
    <format dxfId="827">
      <pivotArea dataOnly="0" labelOnly="1" outline="0" fieldPosition="0">
        <references count="2">
          <reference field="2" count="1" selected="0">
            <x v="40"/>
          </reference>
          <reference field="44" count="3">
            <x v="1"/>
            <x v="55"/>
            <x v="78"/>
          </reference>
        </references>
      </pivotArea>
    </format>
    <format dxfId="826">
      <pivotArea dataOnly="0" labelOnly="1" outline="0" fieldPosition="0">
        <references count="2">
          <reference field="2" count="1" selected="0">
            <x v="41"/>
          </reference>
          <reference field="44" count="3">
            <x v="3"/>
            <x v="54"/>
            <x v="76"/>
          </reference>
        </references>
      </pivotArea>
    </format>
    <format dxfId="825">
      <pivotArea dataOnly="0" labelOnly="1" outline="0" fieldPosition="0">
        <references count="2">
          <reference field="2" count="1" selected="0">
            <x v="42"/>
          </reference>
          <reference field="44" count="2">
            <x v="1"/>
            <x v="66"/>
          </reference>
        </references>
      </pivotArea>
    </format>
    <format dxfId="824">
      <pivotArea dataOnly="0" labelOnly="1" outline="0" fieldPosition="0">
        <references count="2">
          <reference field="2" count="1" selected="0">
            <x v="43"/>
          </reference>
          <reference field="44" count="2">
            <x v="12"/>
            <x v="48"/>
          </reference>
        </references>
      </pivotArea>
    </format>
    <format dxfId="823">
      <pivotArea dataOnly="0" labelOnly="1" outline="0" fieldPosition="0">
        <references count="2">
          <reference field="2" count="1" selected="0">
            <x v="44"/>
          </reference>
          <reference field="44" count="2">
            <x v="31"/>
            <x v="46"/>
          </reference>
        </references>
      </pivotArea>
    </format>
    <format dxfId="822">
      <pivotArea dataOnly="0" labelOnly="1" outline="0" fieldPosition="0">
        <references count="2">
          <reference field="2" count="1" selected="0">
            <x v="45"/>
          </reference>
          <reference field="44" count="1">
            <x v="4"/>
          </reference>
        </references>
      </pivotArea>
    </format>
    <format dxfId="821">
      <pivotArea dataOnly="0" labelOnly="1" outline="0" fieldPosition="0">
        <references count="2">
          <reference field="2" count="1" selected="0">
            <x v="46"/>
          </reference>
          <reference field="44" count="3">
            <x v="1"/>
            <x v="46"/>
            <x v="94"/>
          </reference>
        </references>
      </pivotArea>
    </format>
    <format dxfId="820">
      <pivotArea dataOnly="0" labelOnly="1" outline="0" fieldPosition="0">
        <references count="2">
          <reference field="2" count="1" selected="0">
            <x v="47"/>
          </reference>
          <reference field="44" count="1">
            <x v="15"/>
          </reference>
        </references>
      </pivotArea>
    </format>
    <format dxfId="819">
      <pivotArea dataOnly="0" labelOnly="1" outline="0" fieldPosition="0">
        <references count="2">
          <reference field="2" count="1" selected="0">
            <x v="48"/>
          </reference>
          <reference field="44" count="3">
            <x v="1"/>
            <x v="49"/>
            <x v="76"/>
          </reference>
        </references>
      </pivotArea>
    </format>
    <format dxfId="818">
      <pivotArea dataOnly="0" labelOnly="1" outline="0" fieldPosition="0">
        <references count="2">
          <reference field="2" count="1" selected="0">
            <x v="49"/>
          </reference>
          <reference field="44" count="3">
            <x v="35"/>
            <x v="41"/>
            <x v="85"/>
          </reference>
        </references>
      </pivotArea>
    </format>
    <format dxfId="817">
      <pivotArea dataOnly="0" labelOnly="1" outline="0" fieldPosition="0">
        <references count="2">
          <reference field="2" count="1" selected="0">
            <x v="50"/>
          </reference>
          <reference field="44" count="2">
            <x v="9"/>
            <x v="49"/>
          </reference>
        </references>
      </pivotArea>
    </format>
    <format dxfId="816">
      <pivotArea dataOnly="0" labelOnly="1" outline="0" fieldPosition="0">
        <references count="2">
          <reference field="2" count="1" selected="0">
            <x v="51"/>
          </reference>
          <reference field="44" count="2">
            <x v="18"/>
            <x v="46"/>
          </reference>
        </references>
      </pivotArea>
    </format>
    <format dxfId="815">
      <pivotArea dataOnly="0" labelOnly="1" outline="0" fieldPosition="0">
        <references count="2">
          <reference field="2" count="1" selected="0">
            <x v="52"/>
          </reference>
          <reference field="44" count="1">
            <x v="15"/>
          </reference>
        </references>
      </pivotArea>
    </format>
    <format dxfId="814">
      <pivotArea dataOnly="0" labelOnly="1" outline="0" fieldPosition="0">
        <references count="2">
          <reference field="2" count="1" selected="0">
            <x v="53"/>
          </reference>
          <reference field="44" count="2">
            <x v="15"/>
            <x v="61"/>
          </reference>
        </references>
      </pivotArea>
    </format>
    <format dxfId="813">
      <pivotArea dataOnly="0" labelOnly="1" outline="0" fieldPosition="0">
        <references count="2">
          <reference field="2" count="1" selected="0">
            <x v="54"/>
          </reference>
          <reference field="44" count="1">
            <x v="21"/>
          </reference>
        </references>
      </pivotArea>
    </format>
    <format dxfId="812">
      <pivotArea dataOnly="0" labelOnly="1" outline="0" fieldPosition="0">
        <references count="2">
          <reference field="2" count="1" selected="0">
            <x v="55"/>
          </reference>
          <reference field="44" count="2">
            <x v="1"/>
            <x v="54"/>
          </reference>
        </references>
      </pivotArea>
    </format>
    <format dxfId="811">
      <pivotArea dataOnly="0" labelOnly="1" outline="0" fieldPosition="0">
        <references count="2">
          <reference field="2" count="1" selected="0">
            <x v="57"/>
          </reference>
          <reference field="44" count="1">
            <x v="21"/>
          </reference>
        </references>
      </pivotArea>
    </format>
    <format dxfId="810">
      <pivotArea dataOnly="0" labelOnly="1" outline="0" fieldPosition="0">
        <references count="2">
          <reference field="2" count="1" selected="0">
            <x v="58"/>
          </reference>
          <reference field="44" count="3">
            <x v="11"/>
            <x v="51"/>
            <x v="85"/>
          </reference>
        </references>
      </pivotArea>
    </format>
    <format dxfId="809">
      <pivotArea dataOnly="0" labelOnly="1" outline="0" fieldPosition="0">
        <references count="2">
          <reference field="2" count="1" selected="0">
            <x v="59"/>
          </reference>
          <reference field="44" count="3">
            <x v="20"/>
            <x v="71"/>
            <x v="76"/>
          </reference>
        </references>
      </pivotArea>
    </format>
    <format dxfId="808">
      <pivotArea dataOnly="0" labelOnly="1" outline="0" fieldPosition="0">
        <references count="2">
          <reference field="2" count="1" selected="0">
            <x v="60"/>
          </reference>
          <reference field="44" count="3">
            <x v="1"/>
            <x v="42"/>
            <x v="94"/>
          </reference>
        </references>
      </pivotArea>
    </format>
    <format dxfId="807">
      <pivotArea dataOnly="0" labelOnly="1" outline="0" fieldPosition="0">
        <references count="2">
          <reference field="2" count="1" selected="0">
            <x v="61"/>
          </reference>
          <reference field="44" count="2">
            <x v="35"/>
            <x v="57"/>
          </reference>
        </references>
      </pivotArea>
    </format>
    <format dxfId="806">
      <pivotArea dataOnly="0" labelOnly="1" outline="0" fieldPosition="0">
        <references count="2">
          <reference field="2" count="1" selected="0">
            <x v="63"/>
          </reference>
          <reference field="44" count="2">
            <x v="26"/>
            <x v="66"/>
          </reference>
        </references>
      </pivotArea>
    </format>
    <format dxfId="805">
      <pivotArea dataOnly="0" labelOnly="1" outline="0" fieldPosition="0">
        <references count="2">
          <reference field="2" count="1" selected="0">
            <x v="64"/>
          </reference>
          <reference field="44" count="2">
            <x v="1"/>
            <x v="56"/>
          </reference>
        </references>
      </pivotArea>
    </format>
    <format dxfId="804">
      <pivotArea dataOnly="0" labelOnly="1" outline="0" fieldPosition="0">
        <references count="2">
          <reference field="2" count="1" selected="0">
            <x v="65"/>
          </reference>
          <reference field="44" count="3">
            <x v="28"/>
            <x v="66"/>
            <x v="82"/>
          </reference>
        </references>
      </pivotArea>
    </format>
    <format dxfId="803">
      <pivotArea dataOnly="0" labelOnly="1" outline="0" fieldPosition="0">
        <references count="2">
          <reference field="2" count="1" selected="0">
            <x v="66"/>
          </reference>
          <reference field="44" count="2">
            <x v="31"/>
            <x v="64"/>
          </reference>
        </references>
      </pivotArea>
    </format>
    <format dxfId="802">
      <pivotArea dataOnly="0" labelOnly="1" outline="0" fieldPosition="0">
        <references count="2">
          <reference field="2" count="1" selected="0">
            <x v="68"/>
          </reference>
          <reference field="44" count="1">
            <x v="31"/>
          </reference>
        </references>
      </pivotArea>
    </format>
    <format dxfId="801">
      <pivotArea dataOnly="0" labelOnly="1" outline="0" fieldPosition="0">
        <references count="2">
          <reference field="2" count="1" selected="0">
            <x v="69"/>
          </reference>
          <reference field="44" count="1">
            <x v="33"/>
          </reference>
        </references>
      </pivotArea>
    </format>
    <format dxfId="800">
      <pivotArea dataOnly="0" labelOnly="1" outline="0" fieldPosition="0">
        <references count="2">
          <reference field="2" count="1" selected="0">
            <x v="70"/>
          </reference>
          <reference field="44" count="2">
            <x v="23"/>
            <x v="52"/>
          </reference>
        </references>
      </pivotArea>
    </format>
    <format dxfId="799">
      <pivotArea dataOnly="0" labelOnly="1" outline="0" fieldPosition="0">
        <references count="2">
          <reference field="2" count="1" selected="0">
            <x v="71"/>
          </reference>
          <reference field="44" count="2">
            <x v="33"/>
            <x v="64"/>
          </reference>
        </references>
      </pivotArea>
    </format>
    <format dxfId="798">
      <pivotArea dataOnly="0" labelOnly="1" outline="0" fieldPosition="0">
        <references count="2">
          <reference field="2" count="1" selected="0">
            <x v="72"/>
          </reference>
          <reference field="44" count="2">
            <x v="25"/>
            <x v="52"/>
          </reference>
        </references>
      </pivotArea>
    </format>
    <format dxfId="797">
      <pivotArea dataOnly="0" labelOnly="1" outline="0" fieldPosition="0">
        <references count="2">
          <reference field="2" count="1" selected="0">
            <x v="73"/>
          </reference>
          <reference field="44" count="2">
            <x v="3"/>
            <x v="54"/>
          </reference>
        </references>
      </pivotArea>
    </format>
    <format dxfId="796">
      <pivotArea dataOnly="0" labelOnly="1" outline="0" fieldPosition="0">
        <references count="2">
          <reference field="2" count="1" selected="0">
            <x v="74"/>
          </reference>
          <reference field="44" count="2">
            <x v="1"/>
            <x v="56"/>
          </reference>
        </references>
      </pivotArea>
    </format>
    <format dxfId="795">
      <pivotArea dataOnly="0" labelOnly="1" outline="0" fieldPosition="0">
        <references count="2">
          <reference field="2" count="1" selected="0">
            <x v="75"/>
          </reference>
          <reference field="44" count="3">
            <x v="1"/>
            <x v="54"/>
            <x v="76"/>
          </reference>
        </references>
      </pivotArea>
    </format>
    <format dxfId="794">
      <pivotArea dataOnly="0" labelOnly="1" outline="0" fieldPosition="0">
        <references count="2">
          <reference field="2" count="1" selected="0">
            <x v="77"/>
          </reference>
          <reference field="44" count="2">
            <x v="30"/>
            <x v="66"/>
          </reference>
        </references>
      </pivotArea>
    </format>
    <format dxfId="793">
      <pivotArea dataOnly="0" labelOnly="1" outline="0" fieldPosition="0">
        <references count="2">
          <reference field="2" count="1" selected="0">
            <x v="78"/>
          </reference>
          <reference field="44" count="3">
            <x v="35"/>
            <x v="58"/>
            <x v="79"/>
          </reference>
        </references>
      </pivotArea>
    </format>
    <format dxfId="792">
      <pivotArea dataOnly="0" labelOnly="1" outline="0" fieldPosition="0">
        <references count="2">
          <reference field="2" count="1" selected="0">
            <x v="79"/>
          </reference>
          <reference field="44" count="1">
            <x v="35"/>
          </reference>
        </references>
      </pivotArea>
    </format>
    <format dxfId="791">
      <pivotArea dataOnly="0" labelOnly="1" outline="0" fieldPosition="0">
        <references count="2">
          <reference field="2" count="1" selected="0">
            <x v="80"/>
          </reference>
          <reference field="44" count="2">
            <x v="38"/>
            <x v="49"/>
          </reference>
        </references>
      </pivotArea>
    </format>
    <format dxfId="790">
      <pivotArea dataOnly="0" labelOnly="1" outline="0" fieldPosition="0">
        <references count="2">
          <reference field="2" count="1" selected="0">
            <x v="81"/>
          </reference>
          <reference field="44" count="3">
            <x v="6"/>
            <x v="46"/>
            <x v="80"/>
          </reference>
        </references>
      </pivotArea>
    </format>
    <format dxfId="789">
      <pivotArea dataOnly="0" labelOnly="1" outline="0" fieldPosition="0">
        <references count="2">
          <reference field="2" count="1" selected="0">
            <x v="82"/>
          </reference>
          <reference field="44" count="1">
            <x v="21"/>
          </reference>
        </references>
      </pivotArea>
    </format>
    <format dxfId="788">
      <pivotArea dataOnly="0" labelOnly="1" outline="0" fieldPosition="0">
        <references count="2">
          <reference field="2" count="1" selected="0">
            <x v="83"/>
          </reference>
          <reference field="44" count="1">
            <x v="21"/>
          </reference>
        </references>
      </pivotArea>
    </format>
    <format dxfId="787">
      <pivotArea dataOnly="0" labelOnly="1" outline="0" fieldPosition="0">
        <references count="2">
          <reference field="2" count="1" selected="0">
            <x v="84"/>
          </reference>
          <reference field="44" count="3">
            <x v="18"/>
            <x v="46"/>
            <x v="90"/>
          </reference>
        </references>
      </pivotArea>
    </format>
    <format dxfId="786">
      <pivotArea dataOnly="0" labelOnly="1" outline="0" fieldPosition="0">
        <references count="2">
          <reference field="2" count="1" selected="0">
            <x v="85"/>
          </reference>
          <reference field="44" count="2">
            <x v="1"/>
            <x v="56"/>
          </reference>
        </references>
      </pivotArea>
    </format>
    <format dxfId="785">
      <pivotArea dataOnly="0" labelOnly="1" outline="0" fieldPosition="0">
        <references count="2">
          <reference field="2" count="1" selected="0">
            <x v="86"/>
          </reference>
          <reference field="44" count="1">
            <x v="31"/>
          </reference>
        </references>
      </pivotArea>
    </format>
    <format dxfId="784">
      <pivotArea dataOnly="0" labelOnly="1" outline="0" fieldPosition="0">
        <references count="2">
          <reference field="2" count="1" selected="0">
            <x v="87"/>
          </reference>
          <reference field="44" count="2">
            <x v="1"/>
            <x v="54"/>
          </reference>
        </references>
      </pivotArea>
    </format>
    <format dxfId="783">
      <pivotArea dataOnly="0" labelOnly="1" outline="0" fieldPosition="0">
        <references count="2">
          <reference field="2" count="1" selected="0">
            <x v="88"/>
          </reference>
          <reference field="44" count="1">
            <x v="15"/>
          </reference>
        </references>
      </pivotArea>
    </format>
    <format dxfId="782">
      <pivotArea dataOnly="0" labelOnly="1" outline="0" fieldPosition="0">
        <references count="2">
          <reference field="2" count="1" selected="0">
            <x v="90"/>
          </reference>
          <reference field="44" count="3">
            <x v="3"/>
            <x v="56"/>
            <x v="81"/>
          </reference>
        </references>
      </pivotArea>
    </format>
    <format dxfId="781">
      <pivotArea dataOnly="0" labelOnly="1" outline="0" fieldPosition="0">
        <references count="2">
          <reference field="2" count="1" selected="0">
            <x v="91"/>
          </reference>
          <reference field="44" count="1">
            <x v="31"/>
          </reference>
        </references>
      </pivotArea>
    </format>
    <format dxfId="780">
      <pivotArea dataOnly="0" labelOnly="1" outline="0" fieldPosition="0">
        <references count="2">
          <reference field="2" count="1" selected="0">
            <x v="92"/>
          </reference>
          <reference field="44" count="3">
            <x v="1"/>
            <x v="56"/>
            <x v="76"/>
          </reference>
        </references>
      </pivotArea>
    </format>
    <format dxfId="779">
      <pivotArea dataOnly="0" labelOnly="1" outline="0" fieldPosition="0">
        <references count="2">
          <reference field="2" count="1" selected="0">
            <x v="93"/>
          </reference>
          <reference field="44" count="2">
            <x v="38"/>
            <x v="51"/>
          </reference>
        </references>
      </pivotArea>
    </format>
    <format dxfId="778">
      <pivotArea dataOnly="0" labelOnly="1" outline="0" fieldPosition="0">
        <references count="2">
          <reference field="2" count="1" selected="0">
            <x v="96"/>
          </reference>
          <reference field="44" count="3">
            <x v="1"/>
            <x v="54"/>
            <x v="78"/>
          </reference>
        </references>
      </pivotArea>
    </format>
    <format dxfId="777">
      <pivotArea dataOnly="0" labelOnly="1" outline="0" fieldPosition="0">
        <references count="2">
          <reference field="2" count="1" selected="0">
            <x v="97"/>
          </reference>
          <reference field="44" count="1">
            <x v="28"/>
          </reference>
        </references>
      </pivotArea>
    </format>
    <format dxfId="776">
      <pivotArea dataOnly="0" labelOnly="1" outline="0" fieldPosition="0">
        <references count="2">
          <reference field="2" count="1" selected="0">
            <x v="98"/>
          </reference>
          <reference field="44" count="2">
            <x v="11"/>
            <x v="49"/>
          </reference>
        </references>
      </pivotArea>
    </format>
    <format dxfId="775">
      <pivotArea dataOnly="0" labelOnly="1" outline="0" fieldPosition="0">
        <references count="2">
          <reference field="2" count="1" selected="0">
            <x v="99"/>
          </reference>
          <reference field="44" count="2">
            <x v="14"/>
            <x v="46"/>
          </reference>
        </references>
      </pivotArea>
    </format>
    <format dxfId="774">
      <pivotArea dataOnly="0" labelOnly="1" outline="0" fieldPosition="0">
        <references count="2">
          <reference field="2" count="1" selected="0">
            <x v="100"/>
          </reference>
          <reference field="44" count="1">
            <x v="1"/>
          </reference>
        </references>
      </pivotArea>
    </format>
    <format dxfId="773">
      <pivotArea dataOnly="0" labelOnly="1" outline="0" fieldPosition="0">
        <references count="2">
          <reference field="2" count="1" selected="0">
            <x v="101"/>
          </reference>
          <reference field="44" count="1">
            <x v="1"/>
          </reference>
        </references>
      </pivotArea>
    </format>
    <format dxfId="772">
      <pivotArea dataOnly="0" labelOnly="1" outline="0" fieldPosition="0">
        <references count="2">
          <reference field="2" count="1" selected="0">
            <x v="102"/>
          </reference>
          <reference field="44" count="3">
            <x v="38"/>
            <x v="57"/>
            <x v="74"/>
          </reference>
        </references>
      </pivotArea>
    </format>
    <format dxfId="771">
      <pivotArea dataOnly="0" labelOnly="1" outline="0" fieldPosition="0">
        <references count="2">
          <reference field="2" count="1" selected="0">
            <x v="103"/>
          </reference>
          <reference field="44" count="3">
            <x v="38"/>
            <x v="57"/>
            <x v="75"/>
          </reference>
        </references>
      </pivotArea>
    </format>
    <format dxfId="770">
      <pivotArea dataOnly="0" labelOnly="1" outline="0" fieldPosition="0">
        <references count="2">
          <reference field="2" count="1" selected="0">
            <x v="104"/>
          </reference>
          <reference field="44" count="3">
            <x v="11"/>
            <x v="51"/>
            <x v="82"/>
          </reference>
        </references>
      </pivotArea>
    </format>
    <format dxfId="769">
      <pivotArea dataOnly="0" labelOnly="1" outline="0" fieldPosition="0">
        <references count="2">
          <reference field="2" count="1" selected="0">
            <x v="106"/>
          </reference>
          <reference field="44" count="2">
            <x v="28"/>
            <x v="66"/>
          </reference>
        </references>
      </pivotArea>
    </format>
    <format dxfId="768">
      <pivotArea dataOnly="0" labelOnly="1" outline="0" fieldPosition="0">
        <references count="2">
          <reference field="2" count="1" selected="0">
            <x v="107"/>
          </reference>
          <reference field="44" count="1">
            <x v="35"/>
          </reference>
        </references>
      </pivotArea>
    </format>
    <format dxfId="767">
      <pivotArea dataOnly="0" labelOnly="1" outline="0" fieldPosition="0">
        <references count="2">
          <reference field="2" count="1" selected="0">
            <x v="108"/>
          </reference>
          <reference field="44" count="1">
            <x v="6"/>
          </reference>
        </references>
      </pivotArea>
    </format>
    <format dxfId="766">
      <pivotArea dataOnly="0" labelOnly="1" outline="0" fieldPosition="0">
        <references count="2">
          <reference field="2" count="1" selected="0">
            <x v="109"/>
          </reference>
          <reference field="44" count="1">
            <x v="17"/>
          </reference>
        </references>
      </pivotArea>
    </format>
    <format dxfId="765">
      <pivotArea dataOnly="0" labelOnly="1" outline="0" fieldPosition="0">
        <references count="2">
          <reference field="2" count="1" selected="0">
            <x v="111"/>
          </reference>
          <reference field="44" count="3">
            <x v="14"/>
            <x v="46"/>
            <x v="83"/>
          </reference>
        </references>
      </pivotArea>
    </format>
    <format dxfId="764">
      <pivotArea dataOnly="0" labelOnly="1" outline="0" fieldPosition="0">
        <references count="2">
          <reference field="2" count="1" selected="0">
            <x v="114"/>
          </reference>
          <reference field="44" count="2">
            <x v="17"/>
            <x v="61"/>
          </reference>
        </references>
      </pivotArea>
    </format>
    <format dxfId="763">
      <pivotArea dataOnly="0" labelOnly="1" outline="0" fieldPosition="0">
        <references count="2">
          <reference field="2" count="1" selected="0">
            <x v="115"/>
          </reference>
          <reference field="44" count="3">
            <x v="11"/>
            <x v="41"/>
            <x v="84"/>
          </reference>
        </references>
      </pivotArea>
    </format>
    <format dxfId="762">
      <pivotArea dataOnly="0" labelOnly="1" outline="0" fieldPosition="0">
        <references count="2">
          <reference field="2" count="1" selected="0">
            <x v="116"/>
          </reference>
          <reference field="44" count="1">
            <x v="4"/>
          </reference>
        </references>
      </pivotArea>
    </format>
    <format dxfId="761">
      <pivotArea dataOnly="0" labelOnly="1" outline="0" fieldPosition="0">
        <references count="2">
          <reference field="2" count="1" selected="0">
            <x v="117"/>
          </reference>
          <reference field="44" count="3">
            <x v="3"/>
            <x v="46"/>
            <x v="82"/>
          </reference>
        </references>
      </pivotArea>
    </format>
    <format dxfId="760">
      <pivotArea dataOnly="0" labelOnly="1" outline="0" fieldPosition="0">
        <references count="2">
          <reference field="2" count="1" selected="0">
            <x v="118"/>
          </reference>
          <reference field="44" count="1">
            <x v="31"/>
          </reference>
        </references>
      </pivotArea>
    </format>
    <format dxfId="759">
      <pivotArea dataOnly="0" labelOnly="1" outline="0" fieldPosition="0">
        <references count="2">
          <reference field="2" count="1" selected="0">
            <x v="119"/>
          </reference>
          <reference field="44" count="3">
            <x v="20"/>
            <x v="48"/>
            <x v="80"/>
          </reference>
        </references>
      </pivotArea>
    </format>
    <format dxfId="758">
      <pivotArea dataOnly="0" labelOnly="1" outline="0" fieldPosition="0">
        <references count="2">
          <reference field="2" count="1" selected="0">
            <x v="120"/>
          </reference>
          <reference field="44" count="1">
            <x v="21"/>
          </reference>
        </references>
      </pivotArea>
    </format>
    <format dxfId="757">
      <pivotArea dataOnly="0" labelOnly="1" outline="0" fieldPosition="0">
        <references count="2">
          <reference field="2" count="1" selected="0">
            <x v="122"/>
          </reference>
          <reference field="44" count="2">
            <x v="17"/>
            <x v="60"/>
          </reference>
        </references>
      </pivotArea>
    </format>
    <format dxfId="756">
      <pivotArea dataOnly="0" labelOnly="1" outline="0" fieldPosition="0">
        <references count="2">
          <reference field="2" count="1" selected="0">
            <x v="124"/>
          </reference>
          <reference field="44" count="2">
            <x v="12"/>
            <x v="48"/>
          </reference>
        </references>
      </pivotArea>
    </format>
    <format dxfId="755">
      <pivotArea dataOnly="0" labelOnly="1" outline="0" fieldPosition="0">
        <references count="2">
          <reference field="2" count="1" selected="0">
            <x v="126"/>
          </reference>
          <reference field="44" count="1">
            <x v="33"/>
          </reference>
        </references>
      </pivotArea>
    </format>
    <format dxfId="754">
      <pivotArea dataOnly="0" labelOnly="1" outline="0" fieldPosition="0">
        <references count="2">
          <reference field="2" count="1" selected="0">
            <x v="127"/>
          </reference>
          <reference field="44" count="3">
            <x v="21"/>
            <x v="46"/>
            <x v="79"/>
          </reference>
        </references>
      </pivotArea>
    </format>
    <format dxfId="753">
      <pivotArea dataOnly="0" labelOnly="1" outline="0" fieldPosition="0">
        <references count="2">
          <reference field="2" count="1" selected="0">
            <x v="128"/>
          </reference>
          <reference field="44" count="2">
            <x v="9"/>
            <x v="51"/>
          </reference>
        </references>
      </pivotArea>
    </format>
    <format dxfId="752">
      <pivotArea dataOnly="0" labelOnly="1" outline="0" fieldPosition="0">
        <references count="2">
          <reference field="2" count="1" selected="0">
            <x v="129"/>
          </reference>
          <reference field="44" count="2">
            <x v="11"/>
            <x v="49"/>
          </reference>
        </references>
      </pivotArea>
    </format>
    <format dxfId="751">
      <pivotArea dataOnly="0" labelOnly="1" outline="0" fieldPosition="0">
        <references count="2">
          <reference field="2" count="1" selected="0">
            <x v="130"/>
          </reference>
          <reference field="44" count="3">
            <x v="11"/>
            <x v="51"/>
            <x v="84"/>
          </reference>
        </references>
      </pivotArea>
    </format>
    <format dxfId="750">
      <pivotArea dataOnly="0" labelOnly="1" outline="0" fieldPosition="0">
        <references count="2">
          <reference field="2" count="1" selected="0">
            <x v="131"/>
          </reference>
          <reference field="44" count="1">
            <x v="33"/>
          </reference>
        </references>
      </pivotArea>
    </format>
    <format dxfId="749">
      <pivotArea dataOnly="0" labelOnly="1" outline="0" fieldPosition="0">
        <references count="2">
          <reference field="2" count="1" selected="0">
            <x v="132"/>
          </reference>
          <reference field="44" count="1">
            <x v="17"/>
          </reference>
        </references>
      </pivotArea>
    </format>
    <format dxfId="748">
      <pivotArea dataOnly="0" labelOnly="1" outline="0" fieldPosition="0">
        <references count="2">
          <reference field="2" count="1" selected="0">
            <x v="133"/>
          </reference>
          <reference field="44" count="3">
            <x v="18"/>
            <x v="39"/>
            <x v="76"/>
          </reference>
        </references>
      </pivotArea>
    </format>
    <format dxfId="747">
      <pivotArea dataOnly="0" labelOnly="1" outline="0" fieldPosition="0">
        <references count="2">
          <reference field="2" count="1" selected="0">
            <x v="134"/>
          </reference>
          <reference field="44" count="1">
            <x v="24"/>
          </reference>
        </references>
      </pivotArea>
    </format>
    <format dxfId="746">
      <pivotArea dataOnly="0" labelOnly="1" outline="0" fieldPosition="0">
        <references count="2">
          <reference field="2" count="1" selected="0">
            <x v="135"/>
          </reference>
          <reference field="44" count="1">
            <x v="35"/>
          </reference>
        </references>
      </pivotArea>
    </format>
    <format dxfId="745">
      <pivotArea dataOnly="0" labelOnly="1" outline="0" fieldPosition="0">
        <references count="2">
          <reference field="2" count="1" selected="0">
            <x v="137"/>
          </reference>
          <reference field="44" count="2">
            <x v="15"/>
            <x v="60"/>
          </reference>
        </references>
      </pivotArea>
    </format>
    <format dxfId="744">
      <pivotArea dataOnly="0" labelOnly="1" outline="0" fieldPosition="0">
        <references count="2">
          <reference field="2" count="1" selected="0">
            <x v="138"/>
          </reference>
          <reference field="44" count="2">
            <x v="16"/>
            <x v="60"/>
          </reference>
        </references>
      </pivotArea>
    </format>
    <format dxfId="743">
      <pivotArea dataOnly="0" labelOnly="1" outline="0" fieldPosition="0">
        <references count="2">
          <reference field="2" count="1" selected="0">
            <x v="139"/>
          </reference>
          <reference field="44" count="3">
            <x v="21"/>
            <x v="54"/>
            <x v="78"/>
          </reference>
        </references>
      </pivotArea>
    </format>
    <format dxfId="742">
      <pivotArea dataOnly="0" labelOnly="1" outline="0" fieldPosition="0">
        <references count="2">
          <reference field="2" count="1" selected="0">
            <x v="140"/>
          </reference>
          <reference field="44" count="3">
            <x v="31"/>
            <x v="64"/>
            <x v="86"/>
          </reference>
        </references>
      </pivotArea>
    </format>
    <format dxfId="741">
      <pivotArea dataOnly="0" labelOnly="1" outline="0" fieldPosition="0">
        <references count="2">
          <reference field="2" count="1" selected="0">
            <x v="142"/>
          </reference>
          <reference field="44" count="3">
            <x v="12"/>
            <x v="59"/>
            <x v="78"/>
          </reference>
        </references>
      </pivotArea>
    </format>
    <format dxfId="740">
      <pivotArea dataOnly="0" labelOnly="1" outline="0" fieldPosition="0">
        <references count="2">
          <reference field="2" count="1" selected="0">
            <x v="144"/>
          </reference>
          <reference field="44" count="3">
            <x v="9"/>
            <x v="39"/>
            <x v="80"/>
          </reference>
        </references>
      </pivotArea>
    </format>
    <format dxfId="739">
      <pivotArea dataOnly="0" labelOnly="1" outline="0" fieldPosition="0">
        <references count="2">
          <reference field="2" count="1" selected="0">
            <x v="148"/>
          </reference>
          <reference field="44" count="2">
            <x v="25"/>
            <x v="52"/>
          </reference>
        </references>
      </pivotArea>
    </format>
    <format dxfId="738">
      <pivotArea dataOnly="0" labelOnly="1" outline="0" fieldPosition="0">
        <references count="2">
          <reference field="2" count="1" selected="0">
            <x v="149"/>
          </reference>
          <reference field="44" count="2">
            <x v="38"/>
            <x v="59"/>
          </reference>
        </references>
      </pivotArea>
    </format>
    <format dxfId="737">
      <pivotArea dataOnly="0" labelOnly="1" outline="0" fieldPosition="0">
        <references count="2">
          <reference field="2" count="1" selected="0">
            <x v="151"/>
          </reference>
          <reference field="44" count="3">
            <x v="30"/>
            <x v="48"/>
            <x v="80"/>
          </reference>
        </references>
      </pivotArea>
    </format>
    <format dxfId="736">
      <pivotArea dataOnly="0" labelOnly="1" outline="0" fieldPosition="0">
        <references count="2">
          <reference field="2" count="1" selected="0">
            <x v="152"/>
          </reference>
          <reference field="44" count="2">
            <x v="1"/>
            <x v="56"/>
          </reference>
        </references>
      </pivotArea>
    </format>
    <format dxfId="735">
      <pivotArea dataOnly="0" labelOnly="1" outline="0" fieldPosition="0">
        <references count="2">
          <reference field="2" count="1" selected="0">
            <x v="153"/>
          </reference>
          <reference field="44" count="1">
            <x v="3"/>
          </reference>
        </references>
      </pivotArea>
    </format>
    <format dxfId="734">
      <pivotArea dataOnly="0" labelOnly="1" outline="0" fieldPosition="0">
        <references count="2">
          <reference field="2" count="1" selected="0">
            <x v="154"/>
          </reference>
          <reference field="44" count="1">
            <x v="15"/>
          </reference>
        </references>
      </pivotArea>
    </format>
    <format dxfId="733">
      <pivotArea dataOnly="0" labelOnly="1" outline="0" fieldPosition="0">
        <references count="2">
          <reference field="2" count="1" selected="0">
            <x v="155"/>
          </reference>
          <reference field="44" count="2">
            <x v="21"/>
            <x v="73"/>
          </reference>
        </references>
      </pivotArea>
    </format>
    <format dxfId="732">
      <pivotArea dataOnly="0" labelOnly="1" outline="0" fieldPosition="0">
        <references count="2">
          <reference field="2" count="1" selected="0">
            <x v="157"/>
          </reference>
          <reference field="44" count="2">
            <x v="38"/>
            <x v="45"/>
          </reference>
        </references>
      </pivotArea>
    </format>
    <format dxfId="731">
      <pivotArea dataOnly="0" labelOnly="1" outline="0" fieldPosition="0">
        <references count="2">
          <reference field="2" count="1" selected="0">
            <x v="158"/>
          </reference>
          <reference field="44" count="2">
            <x v="9"/>
            <x v="49"/>
          </reference>
        </references>
      </pivotArea>
    </format>
    <format dxfId="730">
      <pivotArea dataOnly="0" labelOnly="1" outline="0" fieldPosition="0">
        <references count="2">
          <reference field="2" count="1" selected="0">
            <x v="160"/>
          </reference>
          <reference field="44" count="2">
            <x v="14"/>
            <x v="71"/>
          </reference>
        </references>
      </pivotArea>
    </format>
    <format dxfId="729">
      <pivotArea dataOnly="0" labelOnly="1" outline="0" fieldPosition="0">
        <references count="2">
          <reference field="2" count="1" selected="0">
            <x v="161"/>
          </reference>
          <reference field="44" count="1">
            <x v="20"/>
          </reference>
        </references>
      </pivotArea>
    </format>
    <format dxfId="728">
      <pivotArea dataOnly="0" labelOnly="1" outline="0" fieldPosition="0">
        <references count="2">
          <reference field="2" count="1" selected="0">
            <x v="162"/>
          </reference>
          <reference field="44" count="3">
            <x v="28"/>
            <x v="66"/>
            <x v="80"/>
          </reference>
        </references>
      </pivotArea>
    </format>
    <format dxfId="727">
      <pivotArea dataOnly="0" labelOnly="1" outline="0" fieldPosition="0">
        <references count="2">
          <reference field="2" count="1" selected="0">
            <x v="163"/>
          </reference>
          <reference field="44" count="3">
            <x v="3"/>
            <x v="56"/>
            <x v="78"/>
          </reference>
        </references>
      </pivotArea>
    </format>
    <format dxfId="726">
      <pivotArea dataOnly="0" labelOnly="1" outline="0" fieldPosition="0">
        <references count="2">
          <reference field="2" count="1" selected="0">
            <x v="164"/>
          </reference>
          <reference field="44" count="2">
            <x v="17"/>
            <x v="60"/>
          </reference>
        </references>
      </pivotArea>
    </format>
    <format dxfId="725">
      <pivotArea dataOnly="0" labelOnly="1" outline="0" fieldPosition="0">
        <references count="2">
          <reference field="2" count="1" selected="0">
            <x v="165"/>
          </reference>
          <reference field="44" count="1">
            <x v="33"/>
          </reference>
        </references>
      </pivotArea>
    </format>
    <format dxfId="724">
      <pivotArea dataOnly="0" labelOnly="1" outline="0" fieldPosition="0">
        <references count="2">
          <reference field="2" count="1" selected="0">
            <x v="166"/>
          </reference>
          <reference field="44" count="2">
            <x v="38"/>
            <x v="59"/>
          </reference>
        </references>
      </pivotArea>
    </format>
    <format dxfId="723">
      <pivotArea dataOnly="0" labelOnly="1" outline="0" fieldPosition="0">
        <references count="2">
          <reference field="2" count="1" selected="0">
            <x v="168"/>
          </reference>
          <reference field="44" count="2">
            <x v="18"/>
            <x v="48"/>
          </reference>
        </references>
      </pivotArea>
    </format>
    <format dxfId="722">
      <pivotArea dataOnly="0" labelOnly="1" outline="0" fieldPosition="0">
        <references count="2">
          <reference field="2" count="1" selected="0">
            <x v="169"/>
          </reference>
          <reference field="44" count="2">
            <x v="3"/>
            <x v="56"/>
          </reference>
        </references>
      </pivotArea>
    </format>
    <format dxfId="721">
      <pivotArea dataOnly="0" labelOnly="1" outline="0" fieldPosition="0">
        <references count="2">
          <reference field="2" count="1" selected="0">
            <x v="171"/>
          </reference>
          <reference field="44" count="1">
            <x v="31"/>
          </reference>
        </references>
      </pivotArea>
    </format>
    <format dxfId="720">
      <pivotArea dataOnly="0" labelOnly="1" outline="0" fieldPosition="0">
        <references count="2">
          <reference field="2" count="1" selected="0">
            <x v="172"/>
          </reference>
          <reference field="44" count="2">
            <x v="1"/>
            <x v="65"/>
          </reference>
        </references>
      </pivotArea>
    </format>
    <format dxfId="719">
      <pivotArea dataOnly="0" labelOnly="1" outline="0" fieldPosition="0">
        <references count="2">
          <reference field="2" count="1" selected="0">
            <x v="174"/>
          </reference>
          <reference field="44" count="3">
            <x v="18"/>
            <x v="48"/>
            <x v="80"/>
          </reference>
        </references>
      </pivotArea>
    </format>
    <format dxfId="718">
      <pivotArea dataOnly="0" labelOnly="1" outline="0" fieldPosition="0">
        <references count="2">
          <reference field="2" count="1" selected="0">
            <x v="175"/>
          </reference>
          <reference field="44" count="1">
            <x v="17"/>
          </reference>
        </references>
      </pivotArea>
    </format>
    <format dxfId="717">
      <pivotArea dataOnly="0" labelOnly="1" outline="0" fieldPosition="0">
        <references count="2">
          <reference field="2" count="1" selected="0">
            <x v="176"/>
          </reference>
          <reference field="44" count="2">
            <x v="38"/>
            <x v="68"/>
          </reference>
        </references>
      </pivotArea>
    </format>
    <format dxfId="716">
      <pivotArea dataOnly="0" labelOnly="1" outline="0" fieldPosition="0">
        <references count="2">
          <reference field="2" count="1" selected="0">
            <x v="177"/>
          </reference>
          <reference field="44" count="2">
            <x v="33"/>
            <x v="64"/>
          </reference>
        </references>
      </pivotArea>
    </format>
    <format dxfId="715">
      <pivotArea dataOnly="0" labelOnly="1" outline="0" fieldPosition="0">
        <references count="2">
          <reference field="2" count="1" selected="0">
            <x v="179"/>
          </reference>
          <reference field="44" count="2">
            <x v="23"/>
            <x v="52"/>
          </reference>
        </references>
      </pivotArea>
    </format>
    <format dxfId="714">
      <pivotArea dataOnly="0" labelOnly="1" outline="0" fieldPosition="0">
        <references count="2">
          <reference field="2" count="1" selected="0">
            <x v="181"/>
          </reference>
          <reference field="44" count="1">
            <x v="11"/>
          </reference>
        </references>
      </pivotArea>
    </format>
    <format dxfId="713">
      <pivotArea dataOnly="0" labelOnly="1" outline="0" fieldPosition="0">
        <references count="2">
          <reference field="2" count="1" selected="0">
            <x v="182"/>
          </reference>
          <reference field="44" count="2">
            <x v="18"/>
            <x v="59"/>
          </reference>
        </references>
      </pivotArea>
    </format>
    <format dxfId="712">
      <pivotArea dataOnly="0" labelOnly="1" outline="0" fieldPosition="0">
        <references count="2">
          <reference field="2" count="1" selected="0">
            <x v="183"/>
          </reference>
          <reference field="44" count="1">
            <x v="28"/>
          </reference>
        </references>
      </pivotArea>
    </format>
    <format dxfId="711">
      <pivotArea dataOnly="0" labelOnly="1" outline="0" fieldPosition="0">
        <references count="2">
          <reference field="2" count="1" selected="0">
            <x v="184"/>
          </reference>
          <reference field="44" count="2">
            <x v="9"/>
            <x v="39"/>
          </reference>
        </references>
      </pivotArea>
    </format>
    <format dxfId="710">
      <pivotArea dataOnly="0" labelOnly="1" outline="0" fieldPosition="0">
        <references count="2">
          <reference field="2" count="1" selected="0">
            <x v="186"/>
          </reference>
          <reference field="44" count="2">
            <x v="15"/>
            <x v="60"/>
          </reference>
        </references>
      </pivotArea>
    </format>
    <format dxfId="709">
      <pivotArea dataOnly="0" labelOnly="1" outline="0" fieldPosition="0">
        <references count="2">
          <reference field="2" count="1" selected="0">
            <x v="189"/>
          </reference>
          <reference field="44" count="2">
            <x v="4"/>
            <x v="42"/>
          </reference>
        </references>
      </pivotArea>
    </format>
    <format dxfId="708">
      <pivotArea dataOnly="0" labelOnly="1" outline="0" fieldPosition="0">
        <references count="2">
          <reference field="2" count="1" selected="0">
            <x v="190"/>
          </reference>
          <reference field="44" count="2">
            <x v="38"/>
            <x v="57"/>
          </reference>
        </references>
      </pivotArea>
    </format>
    <format dxfId="707">
      <pivotArea dataOnly="0" labelOnly="1" outline="0" fieldPosition="0">
        <references count="2">
          <reference field="2" count="1" selected="0">
            <x v="191"/>
          </reference>
          <reference field="44" count="2">
            <x v="35"/>
            <x v="44"/>
          </reference>
        </references>
      </pivotArea>
    </format>
    <format dxfId="706">
      <pivotArea dataOnly="0" labelOnly="1" outline="0" fieldPosition="0">
        <references count="2">
          <reference field="2" count="1" selected="0">
            <x v="192"/>
          </reference>
          <reference field="44" count="1">
            <x v="30"/>
          </reference>
        </references>
      </pivotArea>
    </format>
    <format dxfId="705">
      <pivotArea dataOnly="0" labelOnly="1" outline="0" fieldPosition="0">
        <references count="2">
          <reference field="2" count="1" selected="0">
            <x v="193"/>
          </reference>
          <reference field="44" count="1">
            <x v="17"/>
          </reference>
        </references>
      </pivotArea>
    </format>
    <format dxfId="704">
      <pivotArea dataOnly="0" labelOnly="1" outline="0" fieldPosition="0">
        <references count="2">
          <reference field="2" count="1" selected="0">
            <x v="194"/>
          </reference>
          <reference field="44" count="3">
            <x v="20"/>
            <x v="41"/>
            <x v="80"/>
          </reference>
        </references>
      </pivotArea>
    </format>
    <format dxfId="703">
      <pivotArea dataOnly="0" labelOnly="1" outline="0" fieldPosition="0">
        <references count="2">
          <reference field="2" count="1" selected="0">
            <x v="195"/>
          </reference>
          <reference field="44" count="2">
            <x v="1"/>
            <x v="54"/>
          </reference>
        </references>
      </pivotArea>
    </format>
    <format dxfId="702">
      <pivotArea dataOnly="0" labelOnly="1" outline="0" fieldPosition="0">
        <references count="2">
          <reference field="2" count="1" selected="0">
            <x v="196"/>
          </reference>
          <reference field="44" count="1">
            <x v="22"/>
          </reference>
        </references>
      </pivotArea>
    </format>
    <format dxfId="701">
      <pivotArea dataOnly="0" labelOnly="1" outline="0" fieldPosition="0">
        <references count="2">
          <reference field="2" count="1" selected="0">
            <x v="198"/>
          </reference>
          <reference field="44" count="3">
            <x v="1"/>
            <x v="54"/>
            <x v="80"/>
          </reference>
        </references>
      </pivotArea>
    </format>
    <format dxfId="700">
      <pivotArea dataOnly="0" labelOnly="1" outline="0" fieldPosition="0">
        <references count="2">
          <reference field="2" count="1" selected="0">
            <x v="199"/>
          </reference>
          <reference field="44" count="3">
            <x v="30"/>
            <x v="68"/>
            <x v="87"/>
          </reference>
        </references>
      </pivotArea>
    </format>
    <format dxfId="699">
      <pivotArea dataOnly="0" labelOnly="1" outline="0" fieldPosition="0">
        <references count="2">
          <reference field="2" count="1" selected="0">
            <x v="200"/>
          </reference>
          <reference field="44" count="1">
            <x v="32"/>
          </reference>
        </references>
      </pivotArea>
    </format>
    <format dxfId="698">
      <pivotArea dataOnly="0" labelOnly="1" outline="0" fieldPosition="0">
        <references count="2">
          <reference field="2" count="1" selected="0">
            <x v="202"/>
          </reference>
          <reference field="44" count="2">
            <x v="4"/>
            <x v="45"/>
          </reference>
        </references>
      </pivotArea>
    </format>
    <format dxfId="697">
      <pivotArea dataOnly="0" labelOnly="1" outline="0" fieldPosition="0">
        <references count="2">
          <reference field="2" count="1" selected="0">
            <x v="203"/>
          </reference>
          <reference field="44" count="1">
            <x v="30"/>
          </reference>
        </references>
      </pivotArea>
    </format>
    <format dxfId="696">
      <pivotArea dataOnly="0" labelOnly="1" outline="0" fieldPosition="0">
        <references count="2">
          <reference field="2" count="1" selected="0">
            <x v="204"/>
          </reference>
          <reference field="44" count="2">
            <x v="35"/>
            <x v="48"/>
          </reference>
        </references>
      </pivotArea>
    </format>
    <format dxfId="695">
      <pivotArea dataOnly="0" labelOnly="1" outline="0" fieldPosition="0">
        <references count="2">
          <reference field="2" count="1" selected="0">
            <x v="205"/>
          </reference>
          <reference field="44" count="2">
            <x v="12"/>
            <x v="48"/>
          </reference>
        </references>
      </pivotArea>
    </format>
    <format dxfId="694">
      <pivotArea dataOnly="0" labelOnly="1" outline="0" fieldPosition="0">
        <references count="2">
          <reference field="2" count="1" selected="0">
            <x v="206"/>
          </reference>
          <reference field="44" count="2">
            <x v="17"/>
            <x v="61"/>
          </reference>
        </references>
      </pivotArea>
    </format>
    <format dxfId="693">
      <pivotArea dataOnly="0" labelOnly="1" outline="0" fieldPosition="0">
        <references count="2">
          <reference field="2" count="1" selected="0">
            <x v="207"/>
          </reference>
          <reference field="44" count="1">
            <x v="20"/>
          </reference>
        </references>
      </pivotArea>
    </format>
    <format dxfId="692">
      <pivotArea dataOnly="0" labelOnly="1" outline="0" fieldPosition="0">
        <references count="2">
          <reference field="2" count="1" selected="0">
            <x v="208"/>
          </reference>
          <reference field="44" count="2">
            <x v="3"/>
            <x v="54"/>
          </reference>
        </references>
      </pivotArea>
    </format>
    <format dxfId="691">
      <pivotArea dataOnly="0" labelOnly="1" outline="0" fieldPosition="0">
        <references count="2">
          <reference field="2" count="1" selected="0">
            <x v="209"/>
          </reference>
          <reference field="44" count="2">
            <x v="9"/>
            <x v="12"/>
          </reference>
        </references>
      </pivotArea>
    </format>
    <format dxfId="690">
      <pivotArea dataOnly="0" labelOnly="1" outline="0" fieldPosition="0">
        <references count="2">
          <reference field="2" count="1" selected="0">
            <x v="210"/>
          </reference>
          <reference field="44" count="3">
            <x v="28"/>
            <x v="66"/>
            <x v="87"/>
          </reference>
        </references>
      </pivotArea>
    </format>
    <format dxfId="689">
      <pivotArea dataOnly="0" labelOnly="1" outline="0" fieldPosition="0">
        <references count="2">
          <reference field="2" count="1" selected="0">
            <x v="212"/>
          </reference>
          <reference field="44" count="1">
            <x v="4"/>
          </reference>
        </references>
      </pivotArea>
    </format>
    <format dxfId="688">
      <pivotArea dataOnly="0" labelOnly="1" outline="0" fieldPosition="0">
        <references count="2">
          <reference field="2" count="1" selected="0">
            <x v="213"/>
          </reference>
          <reference field="44" count="2">
            <x v="3"/>
            <x v="49"/>
          </reference>
        </references>
      </pivotArea>
    </format>
    <format dxfId="687">
      <pivotArea dataOnly="0" labelOnly="1" outline="0" fieldPosition="0">
        <references count="2">
          <reference field="2" count="1" selected="0">
            <x v="214"/>
          </reference>
          <reference field="44" count="1">
            <x v="28"/>
          </reference>
        </references>
      </pivotArea>
    </format>
    <format dxfId="686">
      <pivotArea dataOnly="0" labelOnly="1" outline="0" fieldPosition="0">
        <references count="2">
          <reference field="2" count="1" selected="0">
            <x v="215"/>
          </reference>
          <reference field="44" count="2">
            <x v="1"/>
            <x v="56"/>
          </reference>
        </references>
      </pivotArea>
    </format>
    <format dxfId="685">
      <pivotArea dataOnly="0" labelOnly="1" outline="0" fieldPosition="0">
        <references count="2">
          <reference field="2" count="1" selected="0">
            <x v="216"/>
          </reference>
          <reference field="44" count="1">
            <x v="30"/>
          </reference>
        </references>
      </pivotArea>
    </format>
    <format dxfId="684">
      <pivotArea dataOnly="0" labelOnly="1" outline="0" fieldPosition="0">
        <references count="2">
          <reference field="2" count="1" selected="0">
            <x v="217"/>
          </reference>
          <reference field="44" count="3">
            <x v="20"/>
            <x v="39"/>
            <x v="76"/>
          </reference>
        </references>
      </pivotArea>
    </format>
    <format dxfId="683">
      <pivotArea dataOnly="0" labelOnly="1" outline="0" fieldPosition="0">
        <references count="2">
          <reference field="2" count="1" selected="0">
            <x v="218"/>
          </reference>
          <reference field="44" count="2">
            <x v="3"/>
            <x v="56"/>
          </reference>
        </references>
      </pivotArea>
    </format>
    <format dxfId="682">
      <pivotArea dataOnly="0" labelOnly="1" outline="0" fieldPosition="0">
        <references count="2">
          <reference field="2" count="1" selected="0">
            <x v="219"/>
          </reference>
          <reference field="44" count="2">
            <x v="25"/>
            <x v="53"/>
          </reference>
        </references>
      </pivotArea>
    </format>
    <format dxfId="681">
      <pivotArea dataOnly="0" labelOnly="1" outline="0" fieldPosition="0">
        <references count="2">
          <reference field="2" count="1" selected="0">
            <x v="220"/>
          </reference>
          <reference field="44" count="2">
            <x v="3"/>
            <x v="96"/>
          </reference>
        </references>
      </pivotArea>
    </format>
    <format dxfId="680">
      <pivotArea dataOnly="0" labelOnly="1" outline="0" fieldPosition="0">
        <references count="2">
          <reference field="2" count="1" selected="0">
            <x v="223"/>
          </reference>
          <reference field="44" count="1">
            <x v="31"/>
          </reference>
        </references>
      </pivotArea>
    </format>
    <format dxfId="679">
      <pivotArea dataOnly="0" labelOnly="1" outline="0" fieldPosition="0">
        <references count="2">
          <reference field="2" count="1" selected="0">
            <x v="224"/>
          </reference>
          <reference field="44" count="1">
            <x v="20"/>
          </reference>
        </references>
      </pivotArea>
    </format>
    <format dxfId="678">
      <pivotArea dataOnly="0" labelOnly="1" outline="0" fieldPosition="0">
        <references count="2">
          <reference field="2" count="1" selected="0">
            <x v="225"/>
          </reference>
          <reference field="44" count="2">
            <x v="33"/>
            <x v="65"/>
          </reference>
        </references>
      </pivotArea>
    </format>
    <format dxfId="677">
      <pivotArea dataOnly="0" labelOnly="1" outline="0" fieldPosition="0">
        <references count="2">
          <reference field="2" count="1" selected="0">
            <x v="226"/>
          </reference>
          <reference field="44" count="1">
            <x v="33"/>
          </reference>
        </references>
      </pivotArea>
    </format>
    <format dxfId="676">
      <pivotArea dataOnly="0" labelOnly="1" outline="0" fieldPosition="0">
        <references count="2">
          <reference field="2" count="1" selected="0">
            <x v="227"/>
          </reference>
          <reference field="44" count="1">
            <x v="38"/>
          </reference>
        </references>
      </pivotArea>
    </format>
    <format dxfId="675">
      <pivotArea dataOnly="0" labelOnly="1" outline="0" fieldPosition="0">
        <references count="2">
          <reference field="2" count="1" selected="0">
            <x v="228"/>
          </reference>
          <reference field="44" count="2">
            <x v="18"/>
            <x v="39"/>
          </reference>
        </references>
      </pivotArea>
    </format>
    <format dxfId="674">
      <pivotArea dataOnly="0" labelOnly="1" outline="0" fieldPosition="0">
        <references count="2">
          <reference field="2" count="1" selected="0">
            <x v="229"/>
          </reference>
          <reference field="44" count="3">
            <x v="1"/>
            <x v="56"/>
            <x v="80"/>
          </reference>
        </references>
      </pivotArea>
    </format>
    <format dxfId="673">
      <pivotArea dataOnly="0" labelOnly="1" outline="0" fieldPosition="0">
        <references count="2">
          <reference field="2" count="1" selected="0">
            <x v="230"/>
          </reference>
          <reference field="44" count="1">
            <x v="26"/>
          </reference>
        </references>
      </pivotArea>
    </format>
    <format dxfId="672">
      <pivotArea dataOnly="0" labelOnly="1" outline="0" fieldPosition="0">
        <references count="2">
          <reference field="2" count="1" selected="0">
            <x v="232"/>
          </reference>
          <reference field="44" count="1">
            <x v="95"/>
          </reference>
        </references>
      </pivotArea>
    </format>
    <format dxfId="671">
      <pivotArea dataOnly="0" labelOnly="1" outline="0" fieldPosition="0">
        <references count="2">
          <reference field="2" count="1" selected="0">
            <x v="234"/>
          </reference>
          <reference field="44" count="1">
            <x v="14"/>
          </reference>
        </references>
      </pivotArea>
    </format>
    <format dxfId="670">
      <pivotArea dataOnly="0" labelOnly="1" outline="0" fieldPosition="0">
        <references count="2">
          <reference field="2" count="1" selected="0">
            <x v="235"/>
          </reference>
          <reference field="44" count="1">
            <x v="61"/>
          </reference>
        </references>
      </pivotArea>
    </format>
    <format dxfId="669">
      <pivotArea dataOnly="0" labelOnly="1" outline="0" fieldPosition="0">
        <references count="2">
          <reference field="2" count="1" selected="0">
            <x v="237"/>
          </reference>
          <reference field="44" count="1">
            <x v="17"/>
          </reference>
        </references>
      </pivotArea>
    </format>
    <format dxfId="668">
      <pivotArea dataOnly="0" labelOnly="1" outline="0" fieldPosition="0">
        <references count="2">
          <reference field="2" count="1" selected="0">
            <x v="238"/>
          </reference>
          <reference field="44" count="2">
            <x v="9"/>
            <x v="49"/>
          </reference>
        </references>
      </pivotArea>
    </format>
    <format dxfId="667">
      <pivotArea dataOnly="0" labelOnly="1" outline="0" fieldPosition="0">
        <references count="2">
          <reference field="2" count="1" selected="0">
            <x v="240"/>
          </reference>
          <reference field="44" count="1">
            <x v="1"/>
          </reference>
        </references>
      </pivotArea>
    </format>
    <format dxfId="666">
      <pivotArea dataOnly="0" labelOnly="1" outline="0" fieldPosition="0">
        <references count="2">
          <reference field="2" count="1" selected="0">
            <x v="241"/>
          </reference>
          <reference field="44" count="1">
            <x v="31"/>
          </reference>
        </references>
      </pivotArea>
    </format>
    <format dxfId="665">
      <pivotArea dataOnly="0" labelOnly="1" outline="0" fieldPosition="0">
        <references count="2">
          <reference field="2" count="1" selected="0">
            <x v="242"/>
          </reference>
          <reference field="44" count="1">
            <x v="15"/>
          </reference>
        </references>
      </pivotArea>
    </format>
    <format dxfId="664">
      <pivotArea dataOnly="0" labelOnly="1" outline="0" fieldPosition="0">
        <references count="2">
          <reference field="2" count="1" selected="0">
            <x v="243"/>
          </reference>
          <reference field="44" count="2">
            <x v="12"/>
            <x v="46"/>
          </reference>
        </references>
      </pivotArea>
    </format>
    <format dxfId="663">
      <pivotArea dataOnly="0" labelOnly="1" outline="0" fieldPosition="0">
        <references count="2">
          <reference field="2" count="1" selected="0">
            <x v="244"/>
          </reference>
          <reference field="44" count="1">
            <x v="31"/>
          </reference>
        </references>
      </pivotArea>
    </format>
    <format dxfId="662">
      <pivotArea dataOnly="0" labelOnly="1" outline="0" fieldPosition="0">
        <references count="2">
          <reference field="2" count="1" selected="0">
            <x v="247"/>
          </reference>
          <reference field="44" count="1">
            <x v="11"/>
          </reference>
        </references>
      </pivotArea>
    </format>
    <format dxfId="661">
      <pivotArea dataOnly="0" labelOnly="1" outline="0" fieldPosition="0">
        <references count="2">
          <reference field="2" count="1" selected="0">
            <x v="256"/>
          </reference>
          <reference field="44" count="3">
            <x v="1"/>
            <x v="54"/>
            <x v="77"/>
          </reference>
        </references>
      </pivotArea>
    </format>
    <format dxfId="660">
      <pivotArea dataOnly="0" labelOnly="1" outline="0" fieldPosition="0">
        <references count="2">
          <reference field="2" count="1" selected="0">
            <x v="288"/>
          </reference>
          <reference field="44" count="2">
            <x v="7"/>
            <x v="43"/>
          </reference>
        </references>
      </pivotArea>
    </format>
    <format dxfId="659">
      <pivotArea dataOnly="0" labelOnly="1" outline="0" fieldPosition="0">
        <references count="2">
          <reference field="2" count="1" selected="0">
            <x v="310"/>
          </reference>
          <reference field="44" count="1">
            <x v="17"/>
          </reference>
        </references>
      </pivotArea>
    </format>
    <format dxfId="658">
      <pivotArea dataOnly="0" labelOnly="1" outline="0" fieldPosition="0">
        <references count="2">
          <reference field="2" count="1" selected="0">
            <x v="321"/>
          </reference>
          <reference field="44" count="2">
            <x v="33"/>
            <x v="64"/>
          </reference>
        </references>
      </pivotArea>
    </format>
    <format dxfId="657">
      <pivotArea dataOnly="0" labelOnly="1" outline="0" fieldPosition="0">
        <references count="2">
          <reference field="2" count="1" selected="0">
            <x v="333"/>
          </reference>
          <reference field="44" count="2">
            <x v="5"/>
            <x v="45"/>
          </reference>
        </references>
      </pivotArea>
    </format>
    <format dxfId="656">
      <pivotArea dataOnly="0" labelOnly="1" outline="0" fieldPosition="0">
        <references count="2">
          <reference field="2" count="1" selected="0">
            <x v="344"/>
          </reference>
          <reference field="44" count="1">
            <x v="19"/>
          </reference>
        </references>
      </pivotArea>
    </format>
    <format dxfId="655">
      <pivotArea dataOnly="0" labelOnly="1" outline="0" fieldPosition="0">
        <references count="2">
          <reference field="2" count="1" selected="0">
            <x v="366"/>
          </reference>
          <reference field="44" count="1">
            <x v="1"/>
          </reference>
        </references>
      </pivotArea>
    </format>
    <format dxfId="654">
      <pivotArea dataOnly="0" labelOnly="1" outline="0" fieldPosition="0">
        <references count="2">
          <reference field="2" count="1" selected="0">
            <x v="377"/>
          </reference>
          <reference field="44" count="2">
            <x v="7"/>
            <x v="71"/>
          </reference>
        </references>
      </pivotArea>
    </format>
    <format dxfId="653">
      <pivotArea dataOnly="0" labelOnly="1" outline="0" fieldPosition="0">
        <references count="2">
          <reference field="2" count="1" selected="0">
            <x v="388"/>
          </reference>
          <reference field="44" count="3">
            <x v="10"/>
            <x v="40"/>
            <x v="82"/>
          </reference>
        </references>
      </pivotArea>
    </format>
    <format dxfId="652">
      <pivotArea dataOnly="0" labelOnly="1" outline="0" fieldPosition="0">
        <references count="2">
          <reference field="2" count="1" selected="0">
            <x v="399"/>
          </reference>
          <reference field="44" count="3">
            <x v="10"/>
            <x v="50"/>
            <x v="82"/>
          </reference>
        </references>
      </pivotArea>
    </format>
    <format dxfId="651">
      <pivotArea dataOnly="0" labelOnly="1" outline="0" fieldPosition="0">
        <references count="2">
          <reference field="2" count="1" selected="0">
            <x v="410"/>
          </reference>
          <reference field="44" count="2">
            <x v="16"/>
            <x v="60"/>
          </reference>
        </references>
      </pivotArea>
    </format>
    <format dxfId="650">
      <pivotArea dataOnly="0" labelOnly="1" outline="0" fieldPosition="0">
        <references count="2">
          <reference field="2" count="1" selected="0">
            <x v="432"/>
          </reference>
          <reference field="44" count="1">
            <x v="16"/>
          </reference>
        </references>
      </pivotArea>
    </format>
    <format dxfId="649">
      <pivotArea dataOnly="0" labelOnly="1" outline="0" fieldPosition="0">
        <references count="2">
          <reference field="2" count="1" selected="0">
            <x v="444"/>
          </reference>
          <reference field="44" count="2">
            <x v="2"/>
            <x v="54"/>
          </reference>
        </references>
      </pivotArea>
    </format>
    <format dxfId="648">
      <pivotArea dataOnly="0" labelOnly="1" outline="0" fieldPosition="0">
        <references count="2">
          <reference field="2" count="1" selected="0">
            <x v="466"/>
          </reference>
          <reference field="44" count="1">
            <x v="1"/>
          </reference>
        </references>
      </pivotArea>
    </format>
    <format dxfId="647">
      <pivotArea dataOnly="0" labelOnly="1" outline="0" fieldPosition="0">
        <references count="2">
          <reference field="2" count="1" selected="0">
            <x v="477"/>
          </reference>
          <reference field="44" count="1">
            <x v="16"/>
          </reference>
        </references>
      </pivotArea>
    </format>
    <format dxfId="646">
      <pivotArea dataOnly="0" labelOnly="1" outline="0" fieldPosition="0">
        <references count="2">
          <reference field="2" count="1" selected="0">
            <x v="488"/>
          </reference>
          <reference field="44" count="3">
            <x v="2"/>
            <x v="50"/>
            <x v="76"/>
          </reference>
        </references>
      </pivotArea>
    </format>
    <format dxfId="645">
      <pivotArea dataOnly="0" labelOnly="1" outline="0" fieldPosition="0">
        <references count="2">
          <reference field="2" count="1" selected="0">
            <x v="499"/>
          </reference>
          <reference field="44" count="1">
            <x v="31"/>
          </reference>
        </references>
      </pivotArea>
    </format>
    <format dxfId="644">
      <pivotArea dataOnly="0" labelOnly="1" outline="0" fieldPosition="0">
        <references count="2">
          <reference field="2" count="1" selected="0">
            <x v="510"/>
          </reference>
          <reference field="44" count="1">
            <x v="29"/>
          </reference>
        </references>
      </pivotArea>
    </format>
    <format dxfId="643">
      <pivotArea dataOnly="0" labelOnly="1" outline="0" fieldPosition="0">
        <references count="2">
          <reference field="2" count="1" selected="0">
            <x v="532"/>
          </reference>
          <reference field="44" count="1">
            <x v="29"/>
          </reference>
        </references>
      </pivotArea>
    </format>
    <format dxfId="642">
      <pivotArea dataOnly="0" labelOnly="1" outline="0" fieldPosition="0">
        <references count="2">
          <reference field="2" count="1" selected="0">
            <x v="537"/>
          </reference>
          <reference field="44" count="2">
            <x v="12"/>
            <x v="46"/>
          </reference>
        </references>
      </pivotArea>
    </format>
    <format dxfId="641">
      <pivotArea dataOnly="0" labelOnly="1" outline="0" fieldPosition="0">
        <references count="2">
          <reference field="2" count="1" selected="0">
            <x v="538"/>
          </reference>
          <reference field="44" count="1">
            <x v="29"/>
          </reference>
        </references>
      </pivotArea>
    </format>
    <format dxfId="640">
      <pivotArea dataOnly="0" labelOnly="1" outline="0" fieldPosition="0">
        <references count="2">
          <reference field="2" count="1" selected="0">
            <x v="539"/>
          </reference>
          <reference field="44" count="2">
            <x v="1"/>
            <x v="46"/>
          </reference>
        </references>
      </pivotArea>
    </format>
    <format dxfId="639">
      <pivotArea dataOnly="0" labelOnly="1" outline="0" fieldPosition="0">
        <references count="2">
          <reference field="2" count="1" selected="0">
            <x v="540"/>
          </reference>
          <reference field="44" count="1">
            <x v="31"/>
          </reference>
        </references>
      </pivotArea>
    </format>
    <format dxfId="638">
      <pivotArea dataOnly="0" labelOnly="1" outline="0" fieldPosition="0">
        <references count="2">
          <reference field="2" count="1" selected="0">
            <x v="541"/>
          </reference>
          <reference field="44" count="3">
            <x v="18"/>
            <x v="57"/>
            <x v="94"/>
          </reference>
        </references>
      </pivotArea>
    </format>
    <format dxfId="637">
      <pivotArea dataOnly="0" labelOnly="1" outline="0" fieldPosition="0">
        <references count="2">
          <reference field="2" count="1" selected="0">
            <x v="542"/>
          </reference>
          <reference field="44" count="2">
            <x v="16"/>
            <x v="60"/>
          </reference>
        </references>
      </pivotArea>
    </format>
    <format dxfId="636">
      <pivotArea dataOnly="0" labelOnly="1" outline="0" fieldPosition="0">
        <references count="2">
          <reference field="2" count="1" selected="0">
            <x v="543"/>
          </reference>
          <reference field="44" count="2">
            <x v="18"/>
            <x v="39"/>
          </reference>
        </references>
      </pivotArea>
    </format>
    <format dxfId="635">
      <pivotArea dataOnly="0" labelOnly="1" outline="0" fieldPosition="0">
        <references count="2">
          <reference field="2" count="1" selected="0">
            <x v="544"/>
          </reference>
          <reference field="44" count="3">
            <x v="3"/>
            <x v="64"/>
            <x v="79"/>
          </reference>
        </references>
      </pivotArea>
    </format>
    <format dxfId="634">
      <pivotArea dataOnly="0" labelOnly="1" outline="0" fieldPosition="0">
        <references count="2">
          <reference field="2" count="1" selected="0">
            <x v="545"/>
          </reference>
          <reference field="44" count="3">
            <x v="1"/>
            <x v="64"/>
            <x v="76"/>
          </reference>
        </references>
      </pivotArea>
    </format>
    <format dxfId="633">
      <pivotArea dataOnly="0" labelOnly="1" outline="0" fieldPosition="0">
        <references count="2">
          <reference field="2" count="1" selected="0">
            <x v="546"/>
          </reference>
          <reference field="44" count="2">
            <x v="7"/>
            <x v="42"/>
          </reference>
        </references>
      </pivotArea>
    </format>
    <format dxfId="632">
      <pivotArea dataOnly="0" labelOnly="1" outline="0" fieldPosition="0">
        <references count="2">
          <reference field="2" count="1" selected="0">
            <x v="547"/>
          </reference>
          <reference field="44" count="2">
            <x v="2"/>
            <x v="54"/>
          </reference>
        </references>
      </pivotArea>
    </format>
    <format dxfId="631">
      <pivotArea dataOnly="0" labelOnly="1" outline="0" fieldPosition="0">
        <references count="2">
          <reference field="2" count="1" selected="0">
            <x v="549"/>
          </reference>
          <reference field="44" count="1">
            <x v="35"/>
          </reference>
        </references>
      </pivotArea>
    </format>
    <format dxfId="630">
      <pivotArea dataOnly="0" labelOnly="1" outline="0" fieldPosition="0">
        <references count="2">
          <reference field="2" count="1" selected="0">
            <x v="550"/>
          </reference>
          <reference field="44" count="1">
            <x v="6"/>
          </reference>
        </references>
      </pivotArea>
    </format>
    <format dxfId="629">
      <pivotArea dataOnly="0" labelOnly="1" outline="0" fieldPosition="0">
        <references count="2">
          <reference field="2" count="1" selected="0">
            <x v="551"/>
          </reference>
          <reference field="44" count="2">
            <x v="14"/>
            <x v="46"/>
          </reference>
        </references>
      </pivotArea>
    </format>
    <format dxfId="628">
      <pivotArea dataOnly="0" labelOnly="1" outline="0" fieldPosition="0">
        <references count="2">
          <reference field="2" count="1" selected="0">
            <x v="552"/>
          </reference>
          <reference field="44" count="2">
            <x v="13"/>
            <x v="46"/>
          </reference>
        </references>
      </pivotArea>
    </format>
    <format dxfId="627">
      <pivotArea dataOnly="0" labelOnly="1" outline="0" fieldPosition="0">
        <references count="2">
          <reference field="2" count="1" selected="0">
            <x v="553"/>
          </reference>
          <reference field="44" count="2">
            <x v="12"/>
            <x v="52"/>
          </reference>
        </references>
      </pivotArea>
    </format>
    <format dxfId="626">
      <pivotArea dataOnly="0" labelOnly="1" outline="0" fieldPosition="0">
        <references count="2">
          <reference field="2" count="1" selected="0">
            <x v="554"/>
          </reference>
          <reference field="44" count="2">
            <x v="9"/>
            <x v="50"/>
          </reference>
        </references>
      </pivotArea>
    </format>
    <format dxfId="625">
      <pivotArea dataOnly="0" labelOnly="1" outline="0" fieldPosition="0">
        <references count="2">
          <reference field="2" count="1" selected="0">
            <x v="555"/>
          </reference>
          <reference field="44" count="2">
            <x v="29"/>
            <x v="66"/>
          </reference>
        </references>
      </pivotArea>
    </format>
    <format dxfId="624">
      <pivotArea dataOnly="0" labelOnly="1" outline="0" fieldPosition="0">
        <references count="2">
          <reference field="2" count="1" selected="0">
            <x v="556"/>
          </reference>
          <reference field="44" count="1">
            <x v="31"/>
          </reference>
        </references>
      </pivotArea>
    </format>
    <format dxfId="623">
      <pivotArea dataOnly="0" labelOnly="1" outline="0" fieldPosition="0">
        <references count="2">
          <reference field="2" count="1" selected="0">
            <x v="557"/>
          </reference>
          <reference field="44" count="2">
            <x v="35"/>
            <x v="50"/>
          </reference>
        </references>
      </pivotArea>
    </format>
    <format dxfId="622">
      <pivotArea dataOnly="0" labelOnly="1" outline="0" fieldPosition="0">
        <references count="2">
          <reference field="2" count="1" selected="0">
            <x v="558"/>
          </reference>
          <reference field="44" count="2">
            <x v="35"/>
            <x v="57"/>
          </reference>
        </references>
      </pivotArea>
    </format>
    <format dxfId="621">
      <pivotArea dataOnly="0" labelOnly="1" outline="0" fieldPosition="0">
        <references count="2">
          <reference field="2" count="1" selected="0">
            <x v="561"/>
          </reference>
          <reference field="44" count="1">
            <x v="31"/>
          </reference>
        </references>
      </pivotArea>
    </format>
    <format dxfId="620">
      <pivotArea dataOnly="0" labelOnly="1" outline="0" fieldPosition="0">
        <references count="2">
          <reference field="2" count="1" selected="0">
            <x v="562"/>
          </reference>
          <reference field="44" count="3">
            <x v="31"/>
            <x v="63"/>
            <x v="76"/>
          </reference>
        </references>
      </pivotArea>
    </format>
    <format dxfId="619">
      <pivotArea dataOnly="0" labelOnly="1" outline="0" fieldPosition="0">
        <references count="2">
          <reference field="2" count="1" selected="0">
            <x v="563"/>
          </reference>
          <reference field="44" count="1">
            <x v="38"/>
          </reference>
        </references>
      </pivotArea>
    </format>
    <format dxfId="618">
      <pivotArea dataOnly="0" labelOnly="1" outline="0" fieldPosition="0">
        <references count="2">
          <reference field="2" count="1" selected="0">
            <x v="564"/>
          </reference>
          <reference field="44" count="2">
            <x v="4"/>
            <x v="72"/>
          </reference>
        </references>
      </pivotArea>
    </format>
    <format dxfId="617">
      <pivotArea dataOnly="0" labelOnly="1" outline="0" fieldPosition="0">
        <references count="2">
          <reference field="2" count="1" selected="0">
            <x v="565"/>
          </reference>
          <reference field="44" count="1">
            <x v="33"/>
          </reference>
        </references>
      </pivotArea>
    </format>
    <format dxfId="616">
      <pivotArea dataOnly="0" labelOnly="1" outline="0" fieldPosition="0">
        <references count="2">
          <reference field="2" count="1" selected="0">
            <x v="566"/>
          </reference>
          <reference field="44" count="1">
            <x v="8"/>
          </reference>
        </references>
      </pivotArea>
    </format>
    <format dxfId="615">
      <pivotArea dataOnly="0" labelOnly="1" outline="0" fieldPosition="0">
        <references count="2">
          <reference field="2" count="1" selected="0">
            <x v="567"/>
          </reference>
          <reference field="44" count="3">
            <x v="2"/>
            <x v="54"/>
            <x v="77"/>
          </reference>
        </references>
      </pivotArea>
    </format>
    <format dxfId="614">
      <pivotArea dataOnly="0" labelOnly="1" outline="0" fieldPosition="0">
        <references count="2">
          <reference field="2" count="1" selected="0">
            <x v="568"/>
          </reference>
          <reference field="44" count="3">
            <x v="26"/>
            <x v="66"/>
            <x v="88"/>
          </reference>
        </references>
      </pivotArea>
    </format>
    <format dxfId="613">
      <pivotArea dataOnly="0" labelOnly="1" outline="0" fieldPosition="0">
        <references count="2">
          <reference field="2" count="1" selected="0">
            <x v="569"/>
          </reference>
          <reference field="44" count="3">
            <x v="33"/>
            <x v="62"/>
            <x v="89"/>
          </reference>
        </references>
      </pivotArea>
    </format>
    <format dxfId="612">
      <pivotArea dataOnly="0" labelOnly="1" outline="0" fieldPosition="0">
        <references count="2">
          <reference field="2" count="1" selected="0">
            <x v="571"/>
          </reference>
          <reference field="44" count="2">
            <x v="32"/>
            <x v="62"/>
          </reference>
        </references>
      </pivotArea>
    </format>
    <format dxfId="611">
      <pivotArea dataOnly="0" labelOnly="1" outline="0" fieldPosition="0">
        <references count="2">
          <reference field="2" count="1" selected="0">
            <x v="572"/>
          </reference>
          <reference field="44" count="3">
            <x v="23"/>
            <x v="47"/>
            <x v="79"/>
          </reference>
        </references>
      </pivotArea>
    </format>
    <format dxfId="610">
      <pivotArea dataOnly="0" labelOnly="1" outline="0" fieldPosition="0">
        <references count="2">
          <reference field="2" count="1" selected="0">
            <x v="573"/>
          </reference>
          <reference field="44" count="2">
            <x v="1"/>
            <x v="54"/>
          </reference>
        </references>
      </pivotArea>
    </format>
    <format dxfId="609">
      <pivotArea dataOnly="0" labelOnly="1" outline="0" fieldPosition="0">
        <references count="2">
          <reference field="2" count="1" selected="0">
            <x v="575"/>
          </reference>
          <reference field="44" count="1">
            <x v="27"/>
          </reference>
        </references>
      </pivotArea>
    </format>
    <format dxfId="608">
      <pivotArea dataOnly="0" labelOnly="1" outline="0" fieldPosition="0">
        <references count="2">
          <reference field="2" count="1" selected="0">
            <x v="576"/>
          </reference>
          <reference field="44" count="2">
            <x v="1"/>
            <x v="56"/>
          </reference>
        </references>
      </pivotArea>
    </format>
    <format dxfId="607">
      <pivotArea dataOnly="0" labelOnly="1" outline="0" fieldPosition="0">
        <references count="2">
          <reference field="2" count="1" selected="0">
            <x v="577"/>
          </reference>
          <reference field="44" count="1">
            <x v="33"/>
          </reference>
        </references>
      </pivotArea>
    </format>
    <format dxfId="606">
      <pivotArea dataOnly="0" labelOnly="1" outline="0" fieldPosition="0">
        <references count="2">
          <reference field="2" count="1" selected="0">
            <x v="578"/>
          </reference>
          <reference field="44" count="1">
            <x v="29"/>
          </reference>
        </references>
      </pivotArea>
    </format>
    <format dxfId="605">
      <pivotArea dataOnly="0" labelOnly="1" outline="0" fieldPosition="0">
        <references count="2">
          <reference field="2" count="1" selected="0">
            <x v="579"/>
          </reference>
          <reference field="44" count="2">
            <x v="23"/>
            <x v="52"/>
          </reference>
        </references>
      </pivotArea>
    </format>
    <format dxfId="604">
      <pivotArea dataOnly="0" labelOnly="1" outline="0" fieldPosition="0">
        <references count="2">
          <reference field="2" count="1" selected="0">
            <x v="580"/>
          </reference>
          <reference field="44" count="1">
            <x v="13"/>
          </reference>
        </references>
      </pivotArea>
    </format>
    <format dxfId="603">
      <pivotArea dataOnly="0" labelOnly="1" outline="0" fieldPosition="0">
        <references count="2">
          <reference field="2" count="1" selected="0">
            <x v="584"/>
          </reference>
          <reference field="44" count="3">
            <x v="1"/>
            <x v="54"/>
            <x v="79"/>
          </reference>
        </references>
      </pivotArea>
    </format>
    <format dxfId="602">
      <pivotArea dataOnly="0" labelOnly="1" outline="0" fieldPosition="0">
        <references count="2">
          <reference field="2" count="1" selected="0">
            <x v="585"/>
          </reference>
          <reference field="44" count="2">
            <x v="37"/>
            <x v="66"/>
          </reference>
        </references>
      </pivotArea>
    </format>
  </formats>
  <pivotTableStyleInfo name="PivotStyleMedium10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700-000000000000}" name="СводнаяТаблица1" cacheId="0" dataOnRows="1" applyNumberFormats="0" applyBorderFormats="0" applyFontFormats="0" applyPatternFormats="0" applyAlignmentFormats="0" applyWidthHeightFormats="1" dataCaption="Данные" updatedVersion="5" minRefreshableVersion="3" showDrill="0" showMemberPropertyTips="0" rowGrandTotals="0" colGrandTotals="0" itemPrintTitles="1" mergeItem="1" createdVersion="5" indent="0" compact="0" compactData="0">
  <location ref="A5:D109" firstHeaderRow="1" firstDataRow="1" firstDataCol="4" rowPageCount="2" colPageCount="1"/>
  <pivotFields count="45">
    <pivotField compact="0" outline="0" subtotalTop="0" showAll="0" includeNewItemsInFilter="1" sortType="ascending" defaultSubtotal="0"/>
    <pivotField compact="0" outline="0" subtotalTop="0" showAll="0" includeNewItemsInFilter="1" defaultSubtotal="0"/>
    <pivotField axis="axisRow" compact="0" outline="0" showAll="0" defaultSubtotal="0">
      <items count="588">
        <item x="0"/>
        <item x="9"/>
        <item x="99"/>
        <item x="100"/>
        <item x="101"/>
        <item x="102"/>
        <item x="103"/>
        <item x="104"/>
        <item x="105"/>
        <item x="106"/>
        <item x="107"/>
        <item x="108"/>
        <item x="10"/>
        <item x="109"/>
        <item x="110"/>
        <item x="111"/>
        <item x="112"/>
        <item x="113"/>
        <item x="114"/>
        <item x="115"/>
        <item x="116"/>
        <item x="117"/>
        <item x="118"/>
        <item x="11"/>
        <item x="119"/>
        <item x="120"/>
        <item x="121"/>
        <item x="122"/>
        <item x="123"/>
        <item x="124"/>
        <item x="125"/>
        <item x="126"/>
        <item x="127"/>
        <item x="128"/>
        <item x="12"/>
        <item x="129"/>
        <item x="130"/>
        <item x="131"/>
        <item x="132"/>
        <item x="133"/>
        <item x="134"/>
        <item x="135"/>
        <item x="136"/>
        <item x="137"/>
        <item x="138"/>
        <item x="13"/>
        <item x="139"/>
        <item x="140"/>
        <item x="141"/>
        <item x="142"/>
        <item x="143"/>
        <item x="144"/>
        <item x="145"/>
        <item x="146"/>
        <item x="147"/>
        <item x="148"/>
        <item x="14"/>
        <item x="149"/>
        <item x="150"/>
        <item x="151"/>
        <item x="152"/>
        <item x="153"/>
        <item x="154"/>
        <item x="155"/>
        <item x="156"/>
        <item x="157"/>
        <item x="158"/>
        <item x="15"/>
        <item x="159"/>
        <item x="160"/>
        <item x="161"/>
        <item x="162"/>
        <item x="163"/>
        <item x="164"/>
        <item x="165"/>
        <item x="166"/>
        <item x="167"/>
        <item x="168"/>
        <item x="16"/>
        <item x="169"/>
        <item x="170"/>
        <item x="171"/>
        <item x="172"/>
        <item x="173"/>
        <item x="174"/>
        <item x="175"/>
        <item x="176"/>
        <item x="177"/>
        <item x="178"/>
        <item x="17"/>
        <item x="179"/>
        <item x="180"/>
        <item x="181"/>
        <item x="182"/>
        <item x="183"/>
        <item x="184"/>
        <item x="185"/>
        <item x="186"/>
        <item x="187"/>
        <item x="188"/>
        <item x="18"/>
        <item x="189"/>
        <item x="190"/>
        <item x="191"/>
        <item x="192"/>
        <item x="193"/>
        <item x="194"/>
        <item x="195"/>
        <item x="196"/>
        <item x="197"/>
        <item x="198"/>
        <item x="1"/>
        <item x="19"/>
        <item x="199"/>
        <item x="200"/>
        <item x="201"/>
        <item x="202"/>
        <item x="203"/>
        <item x="204"/>
        <item x="205"/>
        <item x="206"/>
        <item x="207"/>
        <item x="208"/>
        <item x="20"/>
        <item x="209"/>
        <item x="210"/>
        <item x="211"/>
        <item x="212"/>
        <item x="213"/>
        <item x="214"/>
        <item x="215"/>
        <item x="216"/>
        <item x="217"/>
        <item x="218"/>
        <item x="21"/>
        <item x="219"/>
        <item x="220"/>
        <item x="221"/>
        <item x="222"/>
        <item x="223"/>
        <item x="224"/>
        <item x="225"/>
        <item x="226"/>
        <item x="227"/>
        <item x="228"/>
        <item x="22"/>
        <item x="229"/>
        <item x="230"/>
        <item x="231"/>
        <item x="232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m="1" x="419"/>
        <item m="1" x="409"/>
        <item m="1" x="398"/>
        <item m="1" x="392"/>
        <item m="1" x="386"/>
        <item m="1" x="382"/>
        <item m="1" x="379"/>
        <item m="1" x="376"/>
        <item x="32"/>
        <item m="1" x="470"/>
        <item m="1" x="456"/>
        <item m="1" x="441"/>
        <item m="1" x="429"/>
        <item m="1" x="416"/>
        <item m="1" x="406"/>
        <item m="1" x="390"/>
        <item m="1" x="385"/>
        <item m="1" x="381"/>
        <item x="33"/>
        <item m="1" x="499"/>
        <item m="1" x="484"/>
        <item m="1" x="467"/>
        <item m="1" x="453"/>
        <item m="1" x="438"/>
        <item m="1" x="426"/>
        <item m="1" x="414"/>
        <item m="1" x="404"/>
        <item m="1" x="396"/>
        <item m="1" x="389"/>
        <item m="1" x="377"/>
        <item m="1" x="529"/>
        <item m="1" x="514"/>
        <item m="1" x="496"/>
        <item m="1" x="481"/>
        <item m="1" x="464"/>
        <item m="1" x="450"/>
        <item m="1" x="436"/>
        <item m="1" x="424"/>
        <item m="1" x="413"/>
        <item m="1" x="403"/>
        <item x="35"/>
        <item m="1" x="557"/>
        <item m="1" x="543"/>
        <item m="1" x="526"/>
        <item m="1" x="511"/>
        <item m="1" x="493"/>
        <item m="1" x="478"/>
        <item m="1" x="462"/>
        <item m="1" x="448"/>
        <item m="1" x="435"/>
        <item m="1" x="423"/>
        <item x="36"/>
        <item m="1" x="583"/>
        <item m="1" x="570"/>
        <item m="1" x="554"/>
        <item m="1" x="540"/>
        <item m="1" x="523"/>
        <item m="1" x="508"/>
        <item m="1" x="491"/>
        <item m="1" x="476"/>
        <item m="1" x="461"/>
        <item m="1" x="447"/>
        <item x="37"/>
        <item m="1" x="338"/>
        <item m="1" x="327"/>
        <item m="1" x="580"/>
        <item m="1" x="567"/>
        <item m="1" x="551"/>
        <item m="1" x="537"/>
        <item m="1" x="521"/>
        <item m="1" x="506"/>
        <item m="1" x="490"/>
        <item m="1" x="475"/>
        <item x="38"/>
        <item m="1" x="352"/>
        <item m="1" x="345"/>
        <item m="1" x="335"/>
        <item m="1" x="324"/>
        <item m="1" x="577"/>
        <item m="1" x="564"/>
        <item m="1" x="549"/>
        <item m="1" x="535"/>
        <item m="1" x="520"/>
        <item m="1" x="505"/>
        <item x="3"/>
        <item x="39"/>
        <item m="1" x="446"/>
        <item m="1" x="434"/>
        <item m="1" x="422"/>
        <item m="1" x="412"/>
        <item m="1" x="402"/>
        <item m="1" x="395"/>
        <item m="1" x="388"/>
        <item m="1" x="384"/>
        <item m="1" x="380"/>
        <item m="1" x="378"/>
        <item x="40"/>
        <item m="1" x="473"/>
        <item m="1" x="459"/>
        <item m="1" x="444"/>
        <item m="1" x="432"/>
        <item m="1" x="420"/>
        <item m="1" x="410"/>
        <item m="1" x="399"/>
        <item m="1" x="393"/>
        <item m="1" x="387"/>
        <item m="1" x="383"/>
        <item m="1" x="375"/>
        <item m="1" x="502"/>
        <item m="1" x="487"/>
        <item m="1" x="471"/>
        <item m="1" x="457"/>
        <item m="1" x="442"/>
        <item m="1" x="430"/>
        <item m="1" x="417"/>
        <item m="1" x="407"/>
        <item m="1" x="397"/>
        <item m="1" x="391"/>
        <item x="42"/>
        <item m="1" x="532"/>
        <item m="1" x="517"/>
        <item m="1" x="500"/>
        <item m="1" x="485"/>
        <item m="1" x="468"/>
        <item m="1" x="454"/>
        <item m="1" x="439"/>
        <item m="1" x="427"/>
        <item m="1" x="415"/>
        <item m="1" x="405"/>
        <item x="43"/>
        <item m="1" x="560"/>
        <item m="1" x="546"/>
        <item m="1" x="530"/>
        <item m="1" x="515"/>
        <item m="1" x="497"/>
        <item m="1" x="482"/>
        <item m="1" x="465"/>
        <item m="1" x="451"/>
        <item m="1" x="437"/>
        <item m="1" x="425"/>
        <item x="44"/>
        <item m="1" x="586"/>
        <item m="1" x="573"/>
        <item m="1" x="558"/>
        <item m="1" x="544"/>
        <item m="1" x="527"/>
        <item m="1" x="512"/>
        <item m="1" x="494"/>
        <item m="1" x="479"/>
        <item m="1" x="463"/>
        <item m="1" x="449"/>
        <item x="45"/>
        <item m="1" x="341"/>
        <item m="1" x="331"/>
        <item m="1" x="584"/>
        <item m="1" x="571"/>
        <item m="1" x="555"/>
        <item m="1" x="541"/>
        <item m="1" x="524"/>
        <item m="1" x="509"/>
        <item m="1" x="492"/>
        <item m="1" x="477"/>
        <item x="46"/>
        <item m="1" x="355"/>
        <item m="1" x="348"/>
        <item m="1" x="339"/>
        <item m="1" x="328"/>
        <item m="1" x="581"/>
        <item m="1" x="568"/>
        <item m="1" x="552"/>
        <item m="1" x="538"/>
        <item m="1" x="522"/>
        <item m="1" x="507"/>
        <item x="47"/>
        <item m="1" x="363"/>
        <item m="1" x="359"/>
        <item m="1" x="353"/>
        <item m="1" x="346"/>
        <item m="1" x="336"/>
        <item m="1" x="325"/>
        <item m="1" x="578"/>
        <item m="1" x="565"/>
        <item m="1" x="550"/>
        <item m="1" x="536"/>
        <item x="48"/>
        <item m="1" x="369"/>
        <item m="1" x="366"/>
        <item m="1" x="362"/>
        <item m="1" x="358"/>
        <item m="1" x="351"/>
        <item m="1" x="344"/>
        <item m="1" x="334"/>
        <item m="1" x="323"/>
        <item m="1" x="576"/>
        <item m="1" x="563"/>
        <item x="4"/>
        <item x="49"/>
        <item m="1" x="504"/>
        <item m="1" x="489"/>
        <item m="1" x="474"/>
        <item m="1" x="460"/>
        <item m="1" x="445"/>
        <item m="1" x="433"/>
        <item m="1" x="421"/>
        <item m="1" x="411"/>
        <item m="1" x="400"/>
        <item m="1" x="394"/>
        <item x="50"/>
        <item m="1" x="534"/>
        <item m="1" x="519"/>
        <item m="1" x="503"/>
        <item m="1" x="488"/>
        <item m="1" x="472"/>
        <item m="1" x="458"/>
        <item m="1" x="443"/>
        <item m="1" x="431"/>
        <item m="1" x="418"/>
        <item m="1" x="408"/>
        <item x="51"/>
        <item m="1" x="562"/>
        <item m="1" x="548"/>
        <item m="1" x="533"/>
        <item m="1" x="518"/>
        <item m="1" x="501"/>
        <item m="1" x="486"/>
        <item m="1" x="469"/>
        <item m="1" x="455"/>
        <item m="1" x="440"/>
        <item m="1" x="428"/>
        <item x="52"/>
        <item m="1" x="322"/>
        <item m="1" x="575"/>
        <item m="1" x="561"/>
        <item m="1" x="547"/>
        <item m="1" x="531"/>
        <item m="1" x="516"/>
        <item m="1" x="498"/>
        <item m="1" x="483"/>
        <item m="1" x="466"/>
        <item m="1" x="452"/>
        <item x="53"/>
        <item m="1" x="343"/>
        <item m="1" x="333"/>
        <item m="1" x="587"/>
        <item m="1" x="574"/>
        <item m="1" x="559"/>
        <item m="1" x="545"/>
        <item m="1" x="528"/>
        <item m="1" x="513"/>
        <item m="1" x="495"/>
        <item m="1" x="480"/>
        <item x="54"/>
        <item m="1" x="357"/>
        <item m="1" x="350"/>
        <item m="1" x="342"/>
        <item m="1" x="332"/>
        <item m="1" x="585"/>
        <item m="1" x="572"/>
        <item m="1" x="556"/>
        <item m="1" x="542"/>
        <item m="1" x="525"/>
        <item m="1" x="510"/>
        <item x="55"/>
        <item m="1" x="365"/>
        <item m="1" x="361"/>
        <item m="1" x="356"/>
        <item m="1" x="349"/>
        <item m="1" x="340"/>
        <item m="1" x="329"/>
        <item m="1" x="582"/>
        <item m="1" x="569"/>
        <item m="1" x="553"/>
        <item m="1" x="539"/>
        <item x="56"/>
        <item m="1" x="371"/>
        <item m="1" x="368"/>
        <item m="1" x="364"/>
        <item m="1" x="360"/>
        <item m="1" x="354"/>
        <item m="1" x="347"/>
        <item m="1" x="337"/>
        <item m="1" x="326"/>
        <item m="1" x="579"/>
        <item m="1" x="566"/>
        <item x="57"/>
        <item m="1" x="374"/>
        <item m="1" x="372"/>
        <item m="1" x="370"/>
        <item m="1" x="367"/>
        <item x="58"/>
        <item x="59"/>
        <item x="60"/>
        <item x="61"/>
        <item x="62"/>
        <item x="63"/>
        <item x="64"/>
        <item x="65"/>
        <item x="66"/>
        <item x="67"/>
        <item x="68"/>
        <item x="6"/>
        <item x="69"/>
        <item x="70"/>
        <item x="71"/>
        <item x="72"/>
        <item x="73"/>
        <item x="74"/>
        <item x="75"/>
        <item x="76"/>
        <item x="77"/>
        <item x="78"/>
        <item x="7"/>
        <item x="79"/>
        <item x="80"/>
        <item x="81"/>
        <item x="82"/>
        <item x="83"/>
        <item x="84"/>
        <item x="85"/>
        <item x="86"/>
        <item x="87"/>
        <item x="88"/>
        <item x="8"/>
        <item x="89"/>
        <item x="90"/>
        <item x="91"/>
        <item x="92"/>
        <item x="93"/>
        <item x="94"/>
        <item x="95"/>
        <item x="96"/>
        <item x="97"/>
        <item x="98"/>
        <item x="321"/>
        <item x="5"/>
        <item m="1" x="401"/>
        <item m="1" x="330"/>
        <item m="1" x="373"/>
        <item x="34"/>
        <item x="41"/>
      </items>
    </pivotField>
    <pivotField axis="axisPage" compact="0" outline="0" subtotalTop="0" multipleItemSelectionAllowed="1" showAll="0" includeNewItemsInFilter="1" defaultSubtotal="0">
      <items count="4">
        <item h="1" x="1"/>
        <item x="0"/>
        <item h="1" x="2"/>
        <item h="1" x="3"/>
      </items>
    </pivotField>
    <pivotField axis="axisRow" compact="0" outline="0" subtotalTop="0" showAll="0" includeNewItemsInFilter="1" defaultSubtotal="0">
      <items count="10">
        <item x="5"/>
        <item x="6"/>
        <item x="7"/>
        <item x="4"/>
        <item x="0"/>
        <item x="8"/>
        <item x="3"/>
        <item x="1"/>
        <item x="2"/>
        <item x="9"/>
      </items>
    </pivotField>
    <pivotField axis="axisRow" compact="0" outline="0" subtotalTop="0" showAll="0" includeNewItemsInFilter="1" sortType="descending" defaultSubtotal="0">
      <items count="15">
        <item x="14"/>
        <item x="0"/>
        <item x="9"/>
        <item x="11"/>
        <item x="13"/>
        <item x="12"/>
        <item x="8"/>
        <item x="1"/>
        <item x="4"/>
        <item x="10"/>
        <item x="2"/>
        <item x="3"/>
        <item x="5"/>
        <item x="7"/>
        <item x="6"/>
      </items>
    </pivotField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sortType="descending" defaultSubtotal="0"/>
    <pivotField axis="axisPage" compact="0" outline="0" multipleItemSelectionAllowed="1" showAll="0" defaultSubtotal="0">
      <items count="4">
        <item x="0"/>
        <item x="2"/>
        <item h="1" x="1"/>
        <item h="1" x="3"/>
      </items>
    </pivotField>
    <pivotField axis="axisRow" compact="0" outline="0" subtotalTop="0" showAll="0" includeNewItemsInFilter="1" defaultSubtotal="0">
      <items count="9">
        <item m="1" x="4"/>
        <item m="1" x="5"/>
        <item m="1" x="3"/>
        <item m="1" x="7"/>
        <item m="1" x="8"/>
        <item m="1" x="6"/>
        <item x="0"/>
        <item x="1"/>
        <item x="2"/>
      </items>
    </pivotField>
    <pivotField compact="0" outline="0" showAll="0" defaultSubtotal="0"/>
    <pivotField compact="0" outline="0" multipleItemSelectionAllowed="1" showAll="0" defaultSubtotal="0"/>
    <pivotField compact="0" outline="0" showAll="0" defaultSubtotal="0"/>
  </pivotFields>
  <rowFields count="4">
    <field x="4"/>
    <field x="5"/>
    <field x="2"/>
    <field x="41"/>
  </rowFields>
  <rowItems count="104">
    <i>
      <x/>
      <x v="14"/>
      <x v="6"/>
      <x v="8"/>
    </i>
    <i r="2">
      <x v="48"/>
      <x v="7"/>
    </i>
    <i r="2">
      <x v="49"/>
      <x v="8"/>
    </i>
    <i r="2">
      <x v="64"/>
      <x v="7"/>
    </i>
    <i r="2">
      <x v="87"/>
      <x v="7"/>
    </i>
    <i r="2">
      <x v="100"/>
      <x v="7"/>
    </i>
    <i r="2">
      <x v="366"/>
      <x v="7"/>
    </i>
    <i r="2">
      <x v="388"/>
      <x v="7"/>
    </i>
    <i r="2">
      <x v="444"/>
      <x v="7"/>
    </i>
    <i r="2">
      <x v="466"/>
      <x v="7"/>
    </i>
    <i r="2">
      <x v="488"/>
      <x v="7"/>
    </i>
    <i r="2">
      <x v="543"/>
      <x v="7"/>
    </i>
    <i r="2">
      <x v="545"/>
      <x v="7"/>
    </i>
    <i r="2">
      <x v="547"/>
      <x v="7"/>
    </i>
    <i r="2">
      <x v="567"/>
      <x v="7"/>
    </i>
    <i r="2">
      <x v="573"/>
      <x v="7"/>
    </i>
    <i r="2">
      <x v="576"/>
      <x v="7"/>
    </i>
    <i>
      <x v="1"/>
      <x v="6"/>
      <x v="15"/>
      <x v="7"/>
    </i>
    <i r="2">
      <x v="114"/>
      <x v="7"/>
    </i>
    <i r="2">
      <x v="134"/>
      <x v="7"/>
    </i>
    <i r="2">
      <x v="410"/>
      <x v="7"/>
    </i>
    <i r="2">
      <x v="542"/>
      <x v="7"/>
    </i>
    <i r="2">
      <x v="572"/>
      <x v="7"/>
    </i>
    <i>
      <x v="2"/>
      <x v="9"/>
      <x v="53"/>
      <x v="7"/>
    </i>
    <i r="2">
      <x v="410"/>
      <x v="7"/>
    </i>
    <i r="2">
      <x v="432"/>
      <x v="7"/>
    </i>
    <i>
      <x v="3"/>
      <x v="12"/>
      <x v="333"/>
      <x v="7"/>
    </i>
    <i r="2">
      <x v="546"/>
      <x v="7"/>
    </i>
    <i>
      <x v="4"/>
      <x v="1"/>
      <x/>
      <x v="6"/>
    </i>
    <i r="2">
      <x v="78"/>
      <x v="7"/>
    </i>
    <i r="2">
      <x v="189"/>
      <x v="7"/>
    </i>
    <i r="2">
      <x v="377"/>
      <x v="7"/>
    </i>
    <i r="2">
      <x v="557"/>
      <x v="7"/>
    </i>
    <i r="2">
      <x v="564"/>
      <x v="7"/>
    </i>
    <i r="2">
      <x v="587"/>
      <x v="7"/>
    </i>
    <i r="1">
      <x v="13"/>
      <x v="45"/>
      <x v="7"/>
    </i>
    <i r="2">
      <x v="189"/>
      <x v="7"/>
    </i>
    <i r="2">
      <x v="202"/>
      <x v="7"/>
    </i>
    <i r="2">
      <x v="333"/>
      <x v="7"/>
    </i>
    <i r="2">
      <x v="564"/>
      <x v="7"/>
    </i>
    <i>
      <x v="6"/>
      <x v="2"/>
      <x v="10"/>
      <x v="7"/>
    </i>
    <i r="2">
      <x v="27"/>
      <x v="7"/>
    </i>
    <i r="2">
      <x v="66"/>
      <x v="7"/>
    </i>
    <i r="2">
      <x v="71"/>
      <x v="8"/>
    </i>
    <i r="2">
      <x v="77"/>
      <x v="7"/>
    </i>
    <i r="2">
      <x v="118"/>
      <x v="7"/>
    </i>
    <i r="2">
      <x v="223"/>
      <x v="6"/>
    </i>
    <i r="2">
      <x v="499"/>
      <x v="7"/>
    </i>
    <i r="2">
      <x v="540"/>
      <x v="7"/>
    </i>
    <i r="2">
      <x v="555"/>
      <x v="7"/>
    </i>
    <i r="2">
      <x v="556"/>
      <x v="7"/>
    </i>
    <i r="2">
      <x v="562"/>
      <x v="7"/>
    </i>
    <i r="2">
      <x v="571"/>
      <x v="7"/>
    </i>
    <i r="2">
      <x v="577"/>
      <x v="8"/>
    </i>
    <i r="2">
      <x v="587"/>
      <x v="7"/>
    </i>
    <i r="1">
      <x v="3"/>
      <x v="140"/>
      <x v="7"/>
    </i>
    <i r="2">
      <x v="321"/>
      <x v="7"/>
    </i>
    <i r="2">
      <x v="532"/>
      <x v="7"/>
    </i>
    <i r="2">
      <x v="578"/>
      <x v="7"/>
    </i>
    <i r="1">
      <x v="4"/>
      <x v="16"/>
      <x v="7"/>
    </i>
    <i r="2">
      <x v="568"/>
      <x v="7"/>
    </i>
    <i r="2">
      <x v="569"/>
      <x v="7"/>
    </i>
    <i r="2">
      <x v="571"/>
      <x v="7"/>
    </i>
    <i r="1">
      <x v="8"/>
      <x v="22"/>
      <x v="7"/>
    </i>
    <i r="2">
      <x v="55"/>
      <x v="7"/>
    </i>
    <i r="2">
      <x v="208"/>
      <x v="7"/>
    </i>
    <i r="2">
      <x v="399"/>
      <x v="7"/>
    </i>
    <i r="2">
      <x v="444"/>
      <x v="7"/>
    </i>
    <i r="2">
      <x v="573"/>
      <x v="7"/>
    </i>
    <i r="2">
      <x v="586"/>
      <x v="6"/>
    </i>
    <i>
      <x v="7"/>
      <x v="7"/>
      <x v="54"/>
      <x v="7"/>
    </i>
    <i r="2">
      <x v="61"/>
      <x v="8"/>
    </i>
    <i r="2">
      <x v="78"/>
      <x v="7"/>
    </i>
    <i r="2">
      <x v="102"/>
      <x v="7"/>
    </i>
    <i r="2">
      <x v="120"/>
      <x v="7"/>
    </i>
    <i r="2">
      <x v="558"/>
      <x v="7"/>
    </i>
    <i>
      <x v="8"/>
      <x v="10"/>
      <x v="11"/>
      <x v="7"/>
    </i>
    <i r="2">
      <x v="17"/>
      <x v="7"/>
    </i>
    <i r="2">
      <x v="98"/>
      <x v="7"/>
    </i>
    <i r="2">
      <x v="127"/>
      <x v="7"/>
    </i>
    <i r="2">
      <x v="399"/>
      <x v="7"/>
    </i>
    <i r="2">
      <x v="488"/>
      <x v="7"/>
    </i>
    <i r="2">
      <x v="554"/>
      <x v="7"/>
    </i>
    <i r="2">
      <x v="572"/>
      <x v="7"/>
    </i>
    <i r="2">
      <x v="580"/>
      <x v="7"/>
    </i>
    <i r="1">
      <x v="11"/>
      <x v="5"/>
      <x v="8"/>
    </i>
    <i r="2">
      <x v="11"/>
      <x v="7"/>
    </i>
    <i r="2">
      <x v="21"/>
      <x v="7"/>
    </i>
    <i r="2">
      <x v="27"/>
      <x v="7"/>
    </i>
    <i r="2">
      <x v="41"/>
      <x v="7"/>
    </i>
    <i r="2">
      <x v="44"/>
      <x v="7"/>
    </i>
    <i r="2">
      <x v="50"/>
      <x v="7"/>
    </i>
    <i r="2">
      <x v="111"/>
      <x v="7"/>
    </i>
    <i r="2">
      <x v="127"/>
      <x v="7"/>
    </i>
    <i r="2">
      <x v="133"/>
      <x v="7"/>
    </i>
    <i r="2">
      <x v="217"/>
      <x v="7"/>
    </i>
    <i r="2">
      <x v="388"/>
      <x v="7"/>
    </i>
    <i r="2">
      <x v="399"/>
      <x v="7"/>
    </i>
    <i r="2">
      <x v="488"/>
      <x v="7"/>
    </i>
    <i r="2">
      <x v="539"/>
      <x v="7"/>
    </i>
    <i r="2">
      <x v="545"/>
      <x v="7"/>
    </i>
    <i r="2">
      <x v="551"/>
      <x v="7"/>
    </i>
    <i r="2">
      <x v="552"/>
      <x v="8"/>
    </i>
    <i r="2">
      <x v="572"/>
      <x v="7"/>
    </i>
  </rowItems>
  <colItems count="1">
    <i/>
  </colItems>
  <pageFields count="2">
    <pageField fld="3" hier="-1"/>
    <pageField fld="40" hier="-1"/>
  </pageFields>
  <formats count="13">
    <format dxfId="598">
      <pivotArea outline="0" collapsedLevelsAreSubtotals="1" fieldPosition="0"/>
    </format>
    <format dxfId="597">
      <pivotArea outline="0" collapsedLevelsAreSubtotals="1" fieldPosition="0"/>
    </format>
    <format dxfId="596">
      <pivotArea outline="0" collapsedLevelsAreSubtotals="1" fieldPosition="0"/>
    </format>
    <format dxfId="595">
      <pivotArea outline="0" collapsedLevelsAreSubtotals="1" fieldPosition="0"/>
    </format>
    <format dxfId="594">
      <pivotArea outline="0" collapsedLevelsAreSubtotals="1" fieldPosition="0"/>
    </format>
    <format dxfId="593">
      <pivotArea outline="0" collapsedLevelsAreSubtotals="1" fieldPosition="0"/>
    </format>
    <format dxfId="592">
      <pivotArea outline="0" collapsedLevelsAreSubtotals="1" fieldPosition="0"/>
    </format>
    <format dxfId="591">
      <pivotArea outline="0" collapsedLevelsAreSubtotals="1" fieldPosition="0"/>
    </format>
    <format dxfId="590">
      <pivotArea type="topRight" dataOnly="0" labelOnly="1" outline="0" fieldPosition="0"/>
    </format>
    <format dxfId="589">
      <pivotArea type="all" dataOnly="0" outline="0" fieldPosition="0"/>
    </format>
    <format dxfId="588">
      <pivotArea dataOnly="0" labelOnly="1" outline="0" fieldPosition="0">
        <references count="1">
          <reference field="3" count="0"/>
        </references>
      </pivotArea>
    </format>
    <format dxfId="587">
      <pivotArea type="all" dataOnly="0" outline="0" fieldPosition="0"/>
    </format>
    <format dxfId="586">
      <pivotArea type="all" dataOnly="0" outline="0" fieldPosition="0"/>
    </format>
  </formats>
  <pivotTableStyleInfo name="PivotStyleMedium10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800-000000000000}" name="СводнаяТаблица1" cacheId="0" applyNumberFormats="0" applyBorderFormats="0" applyFontFormats="0" applyPatternFormats="0" applyAlignmentFormats="0" applyWidthHeightFormats="1" dataCaption="Значения" updatedVersion="5" minRefreshableVersion="3" showDrill="0" itemPrintTitles="1" createdVersion="5" indent="0" compact="0" compactData="0" multipleFieldFilters="0">
  <location ref="A5:G21" firstHeaderRow="1" firstDataRow="3" firstDataCol="2" rowPageCount="2" colPageCount="1"/>
  <pivotFields count="45">
    <pivotField compact="0" outline="0" showAll="0" defaultSubtotal="0"/>
    <pivotField compact="0" outline="0" showAll="0" defaultSubtotal="0"/>
    <pivotField dataField="1" compact="0" outline="0" showAll="0" defaultSubtotal="0"/>
    <pivotField axis="axisPage" compact="0" outline="0" multipleItemSelectionAllowed="1" showAll="0" defaultSubtotal="0">
      <items count="4">
        <item h="1" x="1"/>
        <item x="0"/>
        <item h="1" x="2"/>
        <item h="1" x="3"/>
      </items>
    </pivotField>
    <pivotField axis="axisRow" compact="0" outline="0" showAll="0" defaultSubtotal="0">
      <items count="10">
        <item x="5"/>
        <item x="6"/>
        <item x="7"/>
        <item x="4"/>
        <item x="0"/>
        <item x="8"/>
        <item x="3"/>
        <item x="1"/>
        <item x="2"/>
        <item x="9"/>
      </items>
    </pivotField>
    <pivotField axis="axisRow" compact="0" outline="0" subtotalTop="0" showAll="0" defaultSubtotal="0">
      <items count="15">
        <item x="6"/>
        <item x="7"/>
        <item x="5"/>
        <item x="3"/>
        <item x="2"/>
        <item x="10"/>
        <item x="4"/>
        <item x="1"/>
        <item x="8"/>
        <item x="0"/>
        <item x="13"/>
        <item x="11"/>
        <item x="9"/>
        <item x="12"/>
        <item x="14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ubtotalTop="0" showAll="0" defaultSubtotal="0">
      <items count="3">
        <item x="0"/>
        <item x="1"/>
        <item x="2"/>
      </items>
    </pivotField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ubtotalTop="0" multipleItemSelectionAllowed="1" showAll="0" defaultSubtotal="0">
      <items count="3">
        <item x="1"/>
        <item x="0"/>
        <item h="1" x="2"/>
      </items>
    </pivotField>
    <pivotField compact="0" outline="0" subtotalTop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4">
        <item x="0"/>
        <item x="2"/>
        <item x="1"/>
        <item h="1"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2">
    <field x="4"/>
    <field x="5"/>
  </rowFields>
  <rowItems count="14">
    <i>
      <x/>
      <x/>
    </i>
    <i>
      <x v="1"/>
      <x v="8"/>
    </i>
    <i>
      <x v="2"/>
      <x v="5"/>
    </i>
    <i>
      <x v="3"/>
      <x v="2"/>
    </i>
    <i>
      <x v="4"/>
      <x v="1"/>
    </i>
    <i r="1">
      <x v="9"/>
    </i>
    <i>
      <x v="6"/>
      <x v="6"/>
    </i>
    <i r="1">
      <x v="10"/>
    </i>
    <i r="1">
      <x v="11"/>
    </i>
    <i r="1">
      <x v="12"/>
    </i>
    <i>
      <x v="7"/>
      <x v="7"/>
    </i>
    <i>
      <x v="8"/>
      <x v="3"/>
    </i>
    <i r="1">
      <x v="4"/>
    </i>
    <i t="grand">
      <x/>
    </i>
  </rowItems>
  <colFields count="2">
    <field x="20"/>
    <field x="9"/>
  </colFields>
  <colItems count="5">
    <i>
      <x/>
      <x/>
    </i>
    <i r="1">
      <x v="1"/>
    </i>
    <i>
      <x v="1"/>
      <x/>
    </i>
    <i r="1">
      <x v="1"/>
    </i>
    <i t="grand">
      <x/>
    </i>
  </colItems>
  <pageFields count="2">
    <pageField fld="3" hier="-1"/>
    <pageField fld="40" hier="-1"/>
  </pageFields>
  <dataFields count="1">
    <dataField name="Количество по полю Ф.И.О." fld="2" subtotal="count" baseField="0" baseItem="0"/>
  </dataFields>
  <formats count="25">
    <format dxfId="585">
      <pivotArea dataOnly="0" labelOnly="1" outline="0" axis="axisValues" fieldPosition="0"/>
    </format>
    <format dxfId="584">
      <pivotArea dataOnly="0" labelOnly="1" outline="0" axis="axisValues" fieldPosition="0"/>
    </format>
    <format dxfId="583">
      <pivotArea outline="0" collapsedLevelsAreSubtotals="1" fieldPosition="0"/>
    </format>
    <format dxfId="582">
      <pivotArea outline="0" collapsedLevelsAreSubtotals="1" fieldPosition="0"/>
    </format>
    <format dxfId="581">
      <pivotArea outline="0" collapsedLevelsAreSubtotals="1" fieldPosition="0"/>
    </format>
    <format dxfId="580">
      <pivotArea dataOnly="0" labelOnly="1" grandCol="1" outline="0" fieldPosition="0"/>
    </format>
    <format dxfId="579">
      <pivotArea dataOnly="0" labelOnly="1" grandCol="1" outline="0" fieldPosition="0"/>
    </format>
    <format dxfId="578">
      <pivotArea dataOnly="0" labelOnly="1" outline="0" fieldPosition="0">
        <references count="1">
          <reference field="20" count="1">
            <x v="1"/>
          </reference>
        </references>
      </pivotArea>
    </format>
    <format dxfId="577">
      <pivotArea dataOnly="0" labelOnly="1" outline="0" fieldPosition="0">
        <references count="1">
          <reference field="20" count="1">
            <x v="0"/>
          </reference>
        </references>
      </pivotArea>
    </format>
    <format dxfId="576">
      <pivotArea grandCol="1" outline="0" collapsedLevelsAreSubtotals="1" fieldPosition="0"/>
    </format>
    <format dxfId="575">
      <pivotArea dataOnly="0" labelOnly="1" grandCol="1" outline="0" fieldPosition="0"/>
    </format>
    <format dxfId="574">
      <pivotArea outline="0" collapsedLevelsAreSubtotals="1" fieldPosition="0">
        <references count="2">
          <reference field="9" count="0" selected="0"/>
          <reference field="20" count="1" selected="0">
            <x v="0"/>
          </reference>
        </references>
      </pivotArea>
    </format>
    <format dxfId="573">
      <pivotArea dataOnly="0" labelOnly="1" outline="0" fieldPosition="0">
        <references count="1">
          <reference field="20" count="1">
            <x v="0"/>
          </reference>
        </references>
      </pivotArea>
    </format>
    <format dxfId="572">
      <pivotArea dataOnly="0" labelOnly="1" outline="0" fieldPosition="0">
        <references count="2">
          <reference field="9" count="0"/>
          <reference field="20" count="1" selected="0">
            <x v="0"/>
          </reference>
        </references>
      </pivotArea>
    </format>
    <format dxfId="571">
      <pivotArea outline="0" collapsedLevelsAreSubtotals="1" fieldPosition="0">
        <references count="2">
          <reference field="9" count="0" selected="0"/>
          <reference field="20" count="1" selected="0">
            <x v="1"/>
          </reference>
        </references>
      </pivotArea>
    </format>
    <format dxfId="570">
      <pivotArea dataOnly="0" labelOnly="1" outline="0" fieldPosition="0">
        <references count="1">
          <reference field="20" count="1">
            <x v="1"/>
          </reference>
        </references>
      </pivotArea>
    </format>
    <format dxfId="569">
      <pivotArea dataOnly="0" labelOnly="1" outline="0" fieldPosition="0">
        <references count="2">
          <reference field="9" count="0"/>
          <reference field="20" count="1" selected="0">
            <x v="1"/>
          </reference>
        </references>
      </pivotArea>
    </format>
    <format dxfId="568">
      <pivotArea type="all" dataOnly="0" outline="0" fieldPosition="0"/>
    </format>
    <format dxfId="567">
      <pivotArea outline="0" collapsedLevelsAreSubtotals="1" fieldPosition="0"/>
    </format>
    <format dxfId="566">
      <pivotArea dataOnly="0" labelOnly="1" outline="0" fieldPosition="0">
        <references count="1">
          <reference field="5" count="1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</reference>
        </references>
      </pivotArea>
    </format>
    <format dxfId="565">
      <pivotArea dataOnly="0" labelOnly="1" grandRow="1" outline="0" fieldPosition="0"/>
    </format>
    <format dxfId="564">
      <pivotArea dataOnly="0" labelOnly="1" outline="0" fieldPosition="0">
        <references count="1">
          <reference field="20" count="0"/>
        </references>
      </pivotArea>
    </format>
    <format dxfId="563">
      <pivotArea dataOnly="0" labelOnly="1" grandCol="1" outline="0" fieldPosition="0"/>
    </format>
    <format dxfId="562">
      <pivotArea dataOnly="0" labelOnly="1" outline="0" fieldPosition="0">
        <references count="2">
          <reference field="9" count="2">
            <x v="0"/>
            <x v="1"/>
          </reference>
          <reference field="20" count="1" selected="0">
            <x v="0"/>
          </reference>
        </references>
      </pivotArea>
    </format>
    <format dxfId="561">
      <pivotArea dataOnly="0" labelOnly="1" outline="0" fieldPosition="0">
        <references count="2">
          <reference field="9" count="2">
            <x v="0"/>
            <x v="1"/>
          </reference>
          <reference field="20" count="1" selected="0">
            <x v="1"/>
          </reference>
        </references>
      </pivotArea>
    </format>
  </formats>
  <pivotTableStyleInfo name="PivotStyleMedium10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900-000000000000}" name="СводнаяТаблица1" cacheId="0" applyNumberFormats="0" applyBorderFormats="0" applyFontFormats="0" applyPatternFormats="0" applyAlignmentFormats="0" applyWidthHeightFormats="1" dataCaption="Значения" updatedVersion="5" minRefreshableVersion="3" showDrill="0" itemPrintTitles="1" createdVersion="5" indent="0" compact="0" compactData="0" multipleFieldFilters="0">
  <location ref="A5:G21" firstHeaderRow="1" firstDataRow="3" firstDataCol="2" rowPageCount="1" colPageCount="1"/>
  <pivotFields count="45">
    <pivotField compact="0" outline="0" showAll="0" defaultSubtotal="0"/>
    <pivotField compact="0" outline="0" showAll="0" defaultSubtotal="0"/>
    <pivotField dataField="1" compact="0" outline="0" showAll="0" defaultSubtotal="0"/>
    <pivotField axis="axisPage" compact="0" outline="0" multipleItemSelectionAllowed="1" showAll="0" defaultSubtotal="0">
      <items count="4">
        <item h="1" x="1"/>
        <item x="0"/>
        <item h="1" x="2"/>
        <item h="1" x="3"/>
      </items>
    </pivotField>
    <pivotField axis="axisRow" compact="0" outline="0" showAll="0" defaultSubtotal="0">
      <items count="10">
        <item x="5"/>
        <item x="6"/>
        <item x="7"/>
        <item x="4"/>
        <item x="0"/>
        <item x="8"/>
        <item x="3"/>
        <item x="1"/>
        <item x="2"/>
        <item x="9"/>
      </items>
    </pivotField>
    <pivotField axis="axisRow" compact="0" outline="0" subtotalTop="0" showAll="0" defaultSubtotal="0">
      <items count="15">
        <item x="6"/>
        <item x="7"/>
        <item x="5"/>
        <item x="3"/>
        <item x="2"/>
        <item x="10"/>
        <item x="4"/>
        <item x="1"/>
        <item x="8"/>
        <item x="0"/>
        <item x="13"/>
        <item x="11"/>
        <item x="9"/>
        <item x="12"/>
        <item x="1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ubtotalTop="0" multipleItemSelectionAllowed="1" showAll="0" defaultSubtotal="0">
      <items count="3">
        <item x="1"/>
        <item x="0"/>
        <item h="1" x="2"/>
      </items>
    </pivotField>
    <pivotField compact="0" outline="0" subtotalTop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4">
        <item x="0"/>
        <item x="2"/>
        <item h="1" x="1"/>
        <item h="1"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2">
    <field x="4"/>
    <field x="5"/>
  </rowFields>
  <rowItems count="14">
    <i>
      <x/>
      <x/>
    </i>
    <i>
      <x v="1"/>
      <x v="8"/>
    </i>
    <i>
      <x v="2"/>
      <x v="5"/>
    </i>
    <i>
      <x v="3"/>
      <x v="2"/>
    </i>
    <i>
      <x v="4"/>
      <x v="1"/>
    </i>
    <i r="1">
      <x v="9"/>
    </i>
    <i>
      <x v="6"/>
      <x v="6"/>
    </i>
    <i r="1">
      <x v="10"/>
    </i>
    <i r="1">
      <x v="11"/>
    </i>
    <i r="1">
      <x v="12"/>
    </i>
    <i>
      <x v="7"/>
      <x v="7"/>
    </i>
    <i>
      <x v="8"/>
      <x v="3"/>
    </i>
    <i r="1">
      <x v="4"/>
    </i>
    <i t="grand">
      <x/>
    </i>
  </rowItems>
  <colFields count="2">
    <field x="20"/>
    <field x="40"/>
  </colFields>
  <colItems count="5">
    <i>
      <x/>
      <x/>
    </i>
    <i r="1">
      <x v="1"/>
    </i>
    <i>
      <x v="1"/>
      <x/>
    </i>
    <i r="1">
      <x v="1"/>
    </i>
    <i t="grand">
      <x/>
    </i>
  </colItems>
  <pageFields count="1">
    <pageField fld="3" hier="-1"/>
  </pageFields>
  <dataFields count="1">
    <dataField name="Количество по полю Ф.И.О." fld="2" subtotal="count" baseField="0" baseItem="0"/>
  </dataFields>
  <formats count="33">
    <format dxfId="560">
      <pivotArea dataOnly="0" labelOnly="1" outline="0" axis="axisValues" fieldPosition="0"/>
    </format>
    <format dxfId="559">
      <pivotArea dataOnly="0" labelOnly="1" outline="0" axis="axisValues" fieldPosition="0"/>
    </format>
    <format dxfId="558">
      <pivotArea outline="0" collapsedLevelsAreSubtotals="1" fieldPosition="0"/>
    </format>
    <format dxfId="557">
      <pivotArea outline="0" collapsedLevelsAreSubtotals="1" fieldPosition="0"/>
    </format>
    <format dxfId="556">
      <pivotArea outline="0" collapsedLevelsAreSubtotals="1" fieldPosition="0"/>
    </format>
    <format dxfId="555">
      <pivotArea dataOnly="0" labelOnly="1" grandCol="1" outline="0" fieldPosition="0"/>
    </format>
    <format dxfId="554">
      <pivotArea dataOnly="0" labelOnly="1" grandCol="1" outline="0" fieldPosition="0"/>
    </format>
    <format dxfId="553">
      <pivotArea dataOnly="0" labelOnly="1" outline="0" fieldPosition="0">
        <references count="1">
          <reference field="20" count="1">
            <x v="1"/>
          </reference>
        </references>
      </pivotArea>
    </format>
    <format dxfId="552">
      <pivotArea dataOnly="0" labelOnly="1" outline="0" fieldPosition="0">
        <references count="1">
          <reference field="20" count="1">
            <x v="0"/>
          </reference>
        </references>
      </pivotArea>
    </format>
    <format dxfId="551">
      <pivotArea grandCol="1" outline="0" collapsedLevelsAreSubtotals="1" fieldPosition="0"/>
    </format>
    <format dxfId="550">
      <pivotArea dataOnly="0" labelOnly="1" grandCol="1" outline="0" fieldPosition="0"/>
    </format>
    <format dxfId="549">
      <pivotArea dataOnly="0" labelOnly="1" grandCol="1" outline="0" fieldPosition="0"/>
    </format>
    <format dxfId="548">
      <pivotArea type="all" dataOnly="0" outline="0" fieldPosition="0"/>
    </format>
    <format dxfId="547">
      <pivotArea outline="0" collapsedLevelsAreSubtotals="1" fieldPosition="0"/>
    </format>
    <format dxfId="546">
      <pivotArea dataOnly="0" labelOnly="1" outline="0" fieldPosition="0">
        <references count="1">
          <reference field="5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45">
      <pivotArea dataOnly="0" labelOnly="1" grandRow="1" outline="0" fieldPosition="0"/>
    </format>
    <format dxfId="544">
      <pivotArea dataOnly="0" labelOnly="1" outline="0" fieldPosition="0">
        <references count="1">
          <reference field="20" count="0"/>
        </references>
      </pivotArea>
    </format>
    <format dxfId="543">
      <pivotArea dataOnly="0" labelOnly="1" grandCol="1" outline="0" fieldPosition="0"/>
    </format>
    <format dxfId="542">
      <pivotArea dataOnly="0" labelOnly="1" grandCol="1" outline="0" fieldPosition="0"/>
    </format>
    <format dxfId="541">
      <pivotArea dataOnly="0" labelOnly="1" outline="0" fieldPosition="0">
        <references count="2">
          <reference field="20" count="1" selected="0">
            <x v="0"/>
          </reference>
          <reference field="40" count="0"/>
        </references>
      </pivotArea>
    </format>
    <format dxfId="540">
      <pivotArea dataOnly="0" labelOnly="1" outline="0" fieldPosition="0">
        <references count="2">
          <reference field="20" count="1" selected="0">
            <x v="1"/>
          </reference>
          <reference field="40" count="0"/>
        </references>
      </pivotArea>
    </format>
    <format dxfId="539">
      <pivotArea dataOnly="0" labelOnly="1" grandCol="1" outline="0" fieldPosition="0"/>
    </format>
    <format dxfId="538">
      <pivotArea dataOnly="0" labelOnly="1" outline="0" fieldPosition="0">
        <references count="2">
          <reference field="20" count="1" selected="0">
            <x v="0"/>
          </reference>
          <reference field="40" count="0"/>
        </references>
      </pivotArea>
    </format>
    <format dxfId="537">
      <pivotArea dataOnly="0" labelOnly="1" outline="0" fieldPosition="0">
        <references count="2">
          <reference field="20" count="1" selected="0">
            <x v="1"/>
          </reference>
          <reference field="40" count="0"/>
        </references>
      </pivotArea>
    </format>
    <format dxfId="536">
      <pivotArea dataOnly="0" labelOnly="1" grandCol="1" outline="0" fieldPosition="0"/>
    </format>
    <format dxfId="535">
      <pivotArea dataOnly="0" labelOnly="1" outline="0" fieldPosition="0">
        <references count="2">
          <reference field="20" count="1" selected="0">
            <x v="0"/>
          </reference>
          <reference field="40" count="0"/>
        </references>
      </pivotArea>
    </format>
    <format dxfId="534">
      <pivotArea dataOnly="0" labelOnly="1" outline="0" fieldPosition="0">
        <references count="2">
          <reference field="20" count="1" selected="0">
            <x v="1"/>
          </reference>
          <reference field="40" count="0"/>
        </references>
      </pivotArea>
    </format>
    <format dxfId="533">
      <pivotArea outline="0" collapsedLevelsAreSubtotals="1" fieldPosition="0">
        <references count="2">
          <reference field="20" count="1" selected="0">
            <x v="0"/>
          </reference>
          <reference field="40" count="0" selected="0"/>
        </references>
      </pivotArea>
    </format>
    <format dxfId="532">
      <pivotArea dataOnly="0" labelOnly="1" outline="0" fieldPosition="0">
        <references count="1">
          <reference field="20" count="1">
            <x v="0"/>
          </reference>
        </references>
      </pivotArea>
    </format>
    <format dxfId="531">
      <pivotArea dataOnly="0" labelOnly="1" outline="0" fieldPosition="0">
        <references count="2">
          <reference field="20" count="1" selected="0">
            <x v="0"/>
          </reference>
          <reference field="40" count="0"/>
        </references>
      </pivotArea>
    </format>
    <format dxfId="530">
      <pivotArea outline="0" collapsedLevelsAreSubtotals="1" fieldPosition="0">
        <references count="2">
          <reference field="20" count="1" selected="0">
            <x v="1"/>
          </reference>
          <reference field="40" count="0" selected="0"/>
        </references>
      </pivotArea>
    </format>
    <format dxfId="529">
      <pivotArea dataOnly="0" labelOnly="1" outline="0" fieldPosition="0">
        <references count="1">
          <reference field="20" count="1">
            <x v="1"/>
          </reference>
        </references>
      </pivotArea>
    </format>
    <format dxfId="528">
      <pivotArea dataOnly="0" labelOnly="1" outline="0" fieldPosition="0">
        <references count="2">
          <reference field="20" count="1" selected="0">
            <x v="1"/>
          </reference>
          <reference field="40" count="0"/>
        </references>
      </pivotArea>
    </format>
  </formats>
  <pivotTableStyleInfo name="PivotStyleMedium10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A00-000001000000}" name="СводнаяТаблица2" cacheId="0" dataOnRows="1" applyNumberFormats="0" applyBorderFormats="0" applyFontFormats="0" applyPatternFormats="0" applyAlignmentFormats="0" applyWidthHeightFormats="1" dataCaption="Данные" updatedVersion="5" minRefreshableVersion="3" showDrill="0" showMemberPropertyTips="0" itemPrintTitles="1" createdVersion="5" indent="0" compact="0" compactData="0">
  <location ref="A63:D88" firstHeaderRow="1" firstDataRow="2" firstDataCol="1" rowPageCount="2" colPageCount="1"/>
  <pivotFields count="45">
    <pivotField compact="0" outline="0" showAll="0" includeNewItemsInFilter="1" sortType="ascending"/>
    <pivotField compact="0" outline="0" showAll="0" includeNewItemsInFilter="1"/>
    <pivotField dataField="1" compact="0" outline="0" showAll="0" defaultSubtotal="0"/>
    <pivotField axis="axisPage" compact="0" outline="0" multipleItemSelectionAllowed="1" showAll="0" includeNewItemsInFilter="1">
      <items count="5">
        <item h="1" x="1"/>
        <item x="0"/>
        <item h="1" x="2"/>
        <item h="1" x="3"/>
        <item t="default"/>
      </items>
    </pivotField>
    <pivotField compact="0" outline="0" showAll="0" includeNewItemsInFilter="1"/>
    <pivotField compact="0" outline="0" showAll="0" includeNewItemsInFilter="1" sortType="descending"/>
    <pivotField axis="axisPage" compact="0" outline="0" multipleItemSelectionAllowed="1" showAll="0">
      <items count="6">
        <item x="0"/>
        <item h="1" x="1"/>
        <item h="1" x="2"/>
        <item h="1" x="4"/>
        <item h="1" x="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/>
    <pivotField axis="axisRow" compact="0" outline="0" showAll="0" includeNewItemsInFilter="1">
      <items count="52">
        <item x="21"/>
        <item x="14"/>
        <item x="23"/>
        <item x="43"/>
        <item x="44"/>
        <item x="19"/>
        <item x="42"/>
        <item x="5"/>
        <item x="33"/>
        <item x="39"/>
        <item x="4"/>
        <item x="2"/>
        <item x="9"/>
        <item x="38"/>
        <item x="10"/>
        <item x="20"/>
        <item x="47"/>
        <item x="32"/>
        <item x="13"/>
        <item x="16"/>
        <item x="11"/>
        <item x="37"/>
        <item x="22"/>
        <item x="41"/>
        <item x="31"/>
        <item x="28"/>
        <item x="24"/>
        <item x="29"/>
        <item x="35"/>
        <item x="7"/>
        <item x="0"/>
        <item x="45"/>
        <item x="49"/>
        <item x="26"/>
        <item x="46"/>
        <item x="30"/>
        <item x="6"/>
        <item x="17"/>
        <item x="40"/>
        <item x="18"/>
        <item x="48"/>
        <item x="1"/>
        <item x="15"/>
        <item x="8"/>
        <item x="36"/>
        <item x="34"/>
        <item x="27"/>
        <item x="12"/>
        <item x="25"/>
        <item x="3"/>
        <item x="50"/>
        <item t="default"/>
      </items>
    </pivotField>
    <pivotField compact="0" outline="0" showAll="0" includeNewItemsInFilter="1"/>
    <pivotField compact="0" outline="0" showAll="0"/>
    <pivotField compact="0" outline="0" showAll="0"/>
    <pivotField compact="0" outline="0" showAll="0" includeNewItemsInFilter="1"/>
    <pivotField compact="0" outline="0" showAll="0" defaultSubtotal="0"/>
    <pivotField compact="0" outline="0" showAll="0" includeNewItemsInFilter="1"/>
    <pivotField compact="0" outline="0" showAll="0"/>
    <pivotField compact="0" outline="0" showAll="0" includeNewItemsInFilter="1"/>
    <pivotField compact="0" outline="0" showAll="0" includeNewItemsInFilter="1"/>
    <pivotField compact="0" outline="0" showAll="0"/>
    <pivotField compact="0" outline="0" showAll="0" includeNewItemsInFilter="1"/>
    <pivotField compact="0" outline="0" showAll="0" includeNewItemsInFilter="1"/>
    <pivotField compact="0" outline="0" showAll="0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sortType="descending"/>
    <pivotField axis="axisCol" compact="0" outline="0" multipleItemSelectionAllowed="1" showAll="0" defaultSubtotal="0">
      <items count="4">
        <item x="0"/>
        <item x="2"/>
        <item h="1" x="1"/>
        <item h="1" x="3"/>
      </items>
    </pivotField>
    <pivotField compact="0" outline="0" showAll="0" includeNewItemsInFilter="1"/>
    <pivotField compact="0" outline="0" showAll="0"/>
    <pivotField compact="0" outline="0" multipleItemSelectionAllowed="1" showAll="0"/>
    <pivotField compact="0" outline="0" showAll="0" defaultSubtotal="0"/>
  </pivotFields>
  <rowFields count="1">
    <field x="15"/>
  </rowFields>
  <rowItems count="24">
    <i>
      <x v="1"/>
    </i>
    <i>
      <x v="5"/>
    </i>
    <i>
      <x v="7"/>
    </i>
    <i>
      <x v="8"/>
    </i>
    <i>
      <x v="10"/>
    </i>
    <i>
      <x v="11"/>
    </i>
    <i>
      <x v="12"/>
    </i>
    <i>
      <x v="14"/>
    </i>
    <i>
      <x v="15"/>
    </i>
    <i>
      <x v="17"/>
    </i>
    <i>
      <x v="19"/>
    </i>
    <i>
      <x v="21"/>
    </i>
    <i>
      <x v="27"/>
    </i>
    <i>
      <x v="29"/>
    </i>
    <i>
      <x v="30"/>
    </i>
    <i>
      <x v="35"/>
    </i>
    <i>
      <x v="36"/>
    </i>
    <i>
      <x v="39"/>
    </i>
    <i>
      <x v="41"/>
    </i>
    <i>
      <x v="42"/>
    </i>
    <i>
      <x v="46"/>
    </i>
    <i>
      <x v="47"/>
    </i>
    <i>
      <x v="49"/>
    </i>
    <i t="grand">
      <x/>
    </i>
  </rowItems>
  <colFields count="1">
    <field x="40"/>
  </colFields>
  <colItems count="3">
    <i>
      <x/>
    </i>
    <i>
      <x v="1"/>
    </i>
    <i t="grand">
      <x/>
    </i>
  </colItems>
  <pageFields count="2">
    <pageField fld="3" hier="-1"/>
    <pageField fld="6" hier="-1"/>
  </pageFields>
  <dataFields count="1">
    <dataField name="Количество по полю Ф.И.О." fld="2" subtotal="count" baseField="0" baseItem="0"/>
  </dataFields>
  <formats count="24">
    <format dxfId="506">
      <pivotArea outline="0" collapsedLevelsAreSubtotals="1" fieldPosition="0"/>
    </format>
    <format dxfId="505">
      <pivotArea outline="0" collapsedLevelsAreSubtotals="1" fieldPosition="0"/>
    </format>
    <format dxfId="504">
      <pivotArea outline="0" collapsedLevelsAreSubtotals="1" fieldPosition="0"/>
    </format>
    <format dxfId="503">
      <pivotArea outline="0" collapsedLevelsAreSubtotals="1" fieldPosition="0"/>
    </format>
    <format dxfId="502">
      <pivotArea outline="0" collapsedLevelsAreSubtotals="1" fieldPosition="0"/>
    </format>
    <format dxfId="501">
      <pivotArea outline="0" collapsedLevelsAreSubtotals="1" fieldPosition="0"/>
    </format>
    <format dxfId="500">
      <pivotArea outline="0" collapsedLevelsAreSubtotals="1" fieldPosition="0"/>
    </format>
    <format dxfId="499">
      <pivotArea outline="0" collapsedLevelsAreSubtotals="1" fieldPosition="0"/>
    </format>
    <format dxfId="498">
      <pivotArea type="topRight" dataOnly="0" labelOnly="1" outline="0" fieldPosition="0"/>
    </format>
    <format dxfId="497">
      <pivotArea type="all" dataOnly="0" outline="0" fieldPosition="0"/>
    </format>
    <format dxfId="496">
      <pivotArea dataOnly="0" labelOnly="1" outline="0" fieldPosition="0">
        <references count="1">
          <reference field="3" count="0"/>
        </references>
      </pivotArea>
    </format>
    <format dxfId="495">
      <pivotArea type="all" dataOnly="0" outline="0" fieldPosition="0"/>
    </format>
    <format dxfId="494">
      <pivotArea type="all" dataOnly="0" outline="0" fieldPosition="0"/>
    </format>
    <format dxfId="493">
      <pivotArea grandRow="1" outline="0" collapsedLevelsAreSubtotals="1" fieldPosition="0"/>
    </format>
    <format dxfId="492">
      <pivotArea dataOnly="0" labelOnly="1" grandRow="1" outline="0" fieldPosition="0"/>
    </format>
    <format dxfId="491">
      <pivotArea field="15" type="button" dataOnly="0" labelOnly="1" outline="0" axis="axisRow" fieldPosition="0"/>
    </format>
    <format dxfId="490">
      <pivotArea dataOnly="0" labelOnly="1" outline="0" axis="axisValues" fieldPosition="0"/>
    </format>
    <format dxfId="489">
      <pivotArea dataOnly="0" labelOnly="1" outline="0" axis="axisValues" fieldPosition="0"/>
    </format>
    <format dxfId="488">
      <pivotArea field="15" type="button" dataOnly="0" labelOnly="1" outline="0" axis="axisRow" fieldPosition="0"/>
    </format>
    <format dxfId="487">
      <pivotArea dataOnly="0" labelOnly="1" outline="0" fieldPosition="0">
        <references count="1">
          <reference field="40" count="0"/>
        </references>
      </pivotArea>
    </format>
    <format dxfId="486">
      <pivotArea dataOnly="0" labelOnly="1" grandCol="1" outline="0" fieldPosition="0"/>
    </format>
    <format dxfId="485">
      <pivotArea field="15" type="button" dataOnly="0" labelOnly="1" outline="0" axis="axisRow" fieldPosition="0"/>
    </format>
    <format dxfId="484">
      <pivotArea dataOnly="0" labelOnly="1" outline="0" fieldPosition="0">
        <references count="1">
          <reference field="40" count="0"/>
        </references>
      </pivotArea>
    </format>
    <format dxfId="483">
      <pivotArea dataOnly="0" labelOnly="1" grandCol="1" outline="0" fieldPosition="0"/>
    </format>
  </formats>
  <pivotTableStyleInfo name="PivotStyleMedium10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A00-000000000000}" name="СводнаяТаблица1" cacheId="0" dataOnRows="1" applyNumberFormats="0" applyBorderFormats="0" applyFontFormats="0" applyPatternFormats="0" applyAlignmentFormats="0" applyWidthHeightFormats="1" dataCaption="Данные" updatedVersion="5" minRefreshableVersion="3" showDrill="0" showMemberPropertyTips="0" itemPrintTitles="1" createdVersion="5" indent="0" compact="0" compactData="0">
  <location ref="A5:B54" firstHeaderRow="1" firstDataRow="1" firstDataCol="1" rowPageCount="2" colPageCount="1"/>
  <pivotFields count="45">
    <pivotField compact="0" outline="0" showAll="0" includeNewItemsInFilter="1" sortType="ascending"/>
    <pivotField compact="0" outline="0" showAll="0" includeNewItemsInFilter="1"/>
    <pivotField dataField="1" compact="0" outline="0" showAll="0" defaultSubtotal="0"/>
    <pivotField axis="axisPage" compact="0" outline="0" multipleItemSelectionAllowed="1" showAll="0" includeNewItemsInFilter="1">
      <items count="5">
        <item h="1" x="1"/>
        <item x="0"/>
        <item h="1" x="2"/>
        <item h="1" x="3"/>
        <item t="default"/>
      </items>
    </pivotField>
    <pivotField compact="0" outline="0" showAll="0" includeNewItemsInFilter="1"/>
    <pivotField compact="0" outline="0" showAll="0" includeNewItemsInFilter="1" sortType="descending"/>
    <pivotField axis="axisPage" compact="0" outline="0" multipleItemSelectionAllowed="1" showAll="0">
      <items count="6">
        <item x="0"/>
        <item h="1" x="1"/>
        <item h="1" x="2"/>
        <item h="1" x="4"/>
        <item h="1" x="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/>
    <pivotField axis="axisRow" compact="0" outline="0" showAll="0" includeNewItemsInFilter="1">
      <items count="52">
        <item x="21"/>
        <item x="14"/>
        <item x="23"/>
        <item x="43"/>
        <item x="44"/>
        <item x="19"/>
        <item x="42"/>
        <item x="5"/>
        <item x="33"/>
        <item x="39"/>
        <item x="4"/>
        <item x="2"/>
        <item x="9"/>
        <item x="38"/>
        <item x="10"/>
        <item x="20"/>
        <item x="47"/>
        <item x="32"/>
        <item x="13"/>
        <item x="16"/>
        <item x="11"/>
        <item x="37"/>
        <item x="22"/>
        <item x="41"/>
        <item x="31"/>
        <item x="28"/>
        <item x="24"/>
        <item x="29"/>
        <item x="35"/>
        <item x="7"/>
        <item x="0"/>
        <item x="45"/>
        <item x="49"/>
        <item x="26"/>
        <item x="46"/>
        <item x="30"/>
        <item x="6"/>
        <item x="17"/>
        <item x="40"/>
        <item x="18"/>
        <item x="48"/>
        <item x="1"/>
        <item x="15"/>
        <item x="8"/>
        <item x="36"/>
        <item x="34"/>
        <item x="27"/>
        <item x="12"/>
        <item x="25"/>
        <item x="3"/>
        <item x="50"/>
        <item t="default"/>
      </items>
    </pivotField>
    <pivotField compact="0" outline="0" showAll="0" includeNewItemsInFilter="1"/>
    <pivotField compact="0" outline="0" showAll="0"/>
    <pivotField compact="0" outline="0" showAll="0"/>
    <pivotField compact="0" outline="0" showAll="0" includeNewItemsInFilter="1"/>
    <pivotField compact="0" outline="0" showAll="0" defaultSubtotal="0"/>
    <pivotField compact="0" outline="0" showAll="0" includeNewItemsInFilter="1"/>
    <pivotField compact="0" outline="0" showAll="0"/>
    <pivotField compact="0" outline="0" showAll="0" includeNewItemsInFilter="1"/>
    <pivotField compact="0" outline="0" showAll="0" includeNewItemsInFilter="1"/>
    <pivotField compact="0" outline="0" showAll="0"/>
    <pivotField compact="0" outline="0" showAll="0" includeNewItemsInFilter="1"/>
    <pivotField compact="0" outline="0" showAll="0" includeNewItemsInFilter="1"/>
    <pivotField compact="0" outline="0" showAll="0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sortType="descending"/>
    <pivotField compact="0" outline="0" showAll="0" defaultSubtotal="0"/>
    <pivotField compact="0" outline="0" showAll="0" includeNewItemsInFilter="1"/>
    <pivotField compact="0" outline="0" showAll="0"/>
    <pivotField compact="0" outline="0" multipleItemSelectionAllowed="1" showAll="0"/>
    <pivotField compact="0" outline="0" showAll="0" defaultSubtotal="0"/>
  </pivotFields>
  <rowFields count="1">
    <field x="15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1"/>
    </i>
    <i>
      <x v="42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Items count="1">
    <i/>
  </colItems>
  <pageFields count="2">
    <pageField fld="3" hier="-1"/>
    <pageField fld="6" hier="-1"/>
  </pageFields>
  <dataFields count="1">
    <dataField name="Количество по полю Ф.И.О." fld="2" subtotal="count" baseField="0" baseItem="0"/>
  </dataFields>
  <formats count="19">
    <format dxfId="525">
      <pivotArea outline="0" collapsedLevelsAreSubtotals="1" fieldPosition="0"/>
    </format>
    <format dxfId="524">
      <pivotArea outline="0" collapsedLevelsAreSubtotals="1" fieldPosition="0"/>
    </format>
    <format dxfId="523">
      <pivotArea outline="0" collapsedLevelsAreSubtotals="1" fieldPosition="0"/>
    </format>
    <format dxfId="522">
      <pivotArea outline="0" collapsedLevelsAreSubtotals="1" fieldPosition="0"/>
    </format>
    <format dxfId="521">
      <pivotArea outline="0" collapsedLevelsAreSubtotals="1" fieldPosition="0"/>
    </format>
    <format dxfId="520">
      <pivotArea outline="0" collapsedLevelsAreSubtotals="1" fieldPosition="0"/>
    </format>
    <format dxfId="519">
      <pivotArea outline="0" collapsedLevelsAreSubtotals="1" fieldPosition="0"/>
    </format>
    <format dxfId="518">
      <pivotArea outline="0" collapsedLevelsAreSubtotals="1" fieldPosition="0"/>
    </format>
    <format dxfId="517">
      <pivotArea type="topRight" dataOnly="0" labelOnly="1" outline="0" fieldPosition="0"/>
    </format>
    <format dxfId="516">
      <pivotArea type="all" dataOnly="0" outline="0" fieldPosition="0"/>
    </format>
    <format dxfId="515">
      <pivotArea dataOnly="0" labelOnly="1" outline="0" fieldPosition="0">
        <references count="1">
          <reference field="3" count="0"/>
        </references>
      </pivotArea>
    </format>
    <format dxfId="514">
      <pivotArea type="all" dataOnly="0" outline="0" fieldPosition="0"/>
    </format>
    <format dxfId="513">
      <pivotArea type="all" dataOnly="0" outline="0" fieldPosition="0"/>
    </format>
    <format dxfId="512">
      <pivotArea grandRow="1" outline="0" collapsedLevelsAreSubtotals="1" fieldPosition="0"/>
    </format>
    <format dxfId="511">
      <pivotArea dataOnly="0" labelOnly="1" grandRow="1" outline="0" fieldPosition="0"/>
    </format>
    <format dxfId="510">
      <pivotArea field="15" type="button" dataOnly="0" labelOnly="1" outline="0" axis="axisRow" fieldPosition="0"/>
    </format>
    <format dxfId="509">
      <pivotArea dataOnly="0" labelOnly="1" outline="0" axis="axisValues" fieldPosition="0"/>
    </format>
    <format dxfId="508">
      <pivotArea field="15" type="button" dataOnly="0" labelOnly="1" outline="0" axis="axisRow" fieldPosition="0"/>
    </format>
    <format dxfId="507">
      <pivotArea dataOnly="0" labelOnly="1" outline="0" axis="axisValues" fieldPosition="0"/>
    </format>
  </formats>
  <pivotTableStyleInfo name="PivotStyleMedium10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B00-000000000000}" name="СводнаяТаблица2" cacheId="0" applyNumberFormats="0" applyBorderFormats="0" applyFontFormats="0" applyPatternFormats="0" applyAlignmentFormats="0" applyWidthHeightFormats="1" dataCaption="Значения" updatedVersion="5" minRefreshableVersion="3" showDrill="0" itemPrintTitles="1" createdVersion="5" indent="0" compact="0" compactData="0" multipleFieldFilters="0">
  <location ref="A61:E74" firstHeaderRow="1" firstDataRow="2" firstDataCol="2" rowPageCount="3" colPageCount="1"/>
  <pivotFields count="45">
    <pivotField compact="0" outline="0" showAll="0" defaultSubtotal="0"/>
    <pivotField compact="0" outline="0" showAll="0" defaultSubtotal="0"/>
    <pivotField dataField="1" compact="0" outline="0" showAll="0" defaultSubtotal="0"/>
    <pivotField axis="axisPage" compact="0" outline="0" multipleItemSelectionAllowed="1" showAll="0" defaultSubtotal="0">
      <items count="4">
        <item h="1" x="1"/>
        <item x="0"/>
        <item h="1" x="2"/>
        <item h="1" x="3"/>
      </items>
    </pivotField>
    <pivotField axis="axisRow" compact="0" outline="0" showAll="0" defaultSubtotal="0">
      <items count="10">
        <item x="5"/>
        <item x="6"/>
        <item x="7"/>
        <item x="4"/>
        <item x="0"/>
        <item x="8"/>
        <item x="3"/>
        <item x="1"/>
        <item x="2"/>
        <item x="9"/>
      </items>
    </pivotField>
    <pivotField axis="axisRow" compact="0" outline="0" showAll="0" defaultSubtotal="0">
      <items count="15">
        <item x="6"/>
        <item x="7"/>
        <item x="5"/>
        <item x="3"/>
        <item x="2"/>
        <item x="10"/>
        <item x="4"/>
        <item x="1"/>
        <item x="8"/>
        <item x="0"/>
        <item x="9"/>
        <item x="11"/>
        <item x="13"/>
        <item x="12"/>
        <item x="1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3">
        <item h="1" x="0"/>
        <item x="1"/>
        <item h="1" x="2"/>
      </items>
    </pivotField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multipleItemSelectionAllowed="1" showAll="0" defaultSubtotal="0">
      <items count="3">
        <item x="1"/>
        <item x="0"/>
        <item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4">
        <item x="0"/>
        <item x="2"/>
        <item h="1" x="1"/>
        <item h="1"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2">
    <field x="4"/>
    <field x="5"/>
  </rowFields>
  <rowItems count="12">
    <i>
      <x/>
      <x/>
    </i>
    <i>
      <x v="1"/>
      <x v="8"/>
    </i>
    <i>
      <x v="4"/>
      <x v="1"/>
    </i>
    <i r="1">
      <x v="9"/>
    </i>
    <i>
      <x v="6"/>
      <x v="6"/>
    </i>
    <i r="1">
      <x v="10"/>
    </i>
    <i r="1">
      <x v="11"/>
    </i>
    <i r="1">
      <x v="12"/>
    </i>
    <i>
      <x v="7"/>
      <x v="7"/>
    </i>
    <i>
      <x v="8"/>
      <x v="3"/>
    </i>
    <i r="1">
      <x v="4"/>
    </i>
    <i t="grand">
      <x/>
    </i>
  </rowItems>
  <colFields count="1">
    <field x="20"/>
  </colFields>
  <colItems count="3">
    <i>
      <x/>
    </i>
    <i>
      <x v="1"/>
    </i>
    <i t="grand">
      <x/>
    </i>
  </colItems>
  <pageFields count="3">
    <pageField fld="3" hier="-1"/>
    <pageField fld="40" hier="-1"/>
    <pageField fld="11" hier="-1"/>
  </pageFields>
  <dataFields count="1">
    <dataField name="Количество по полю Ф.И.О." fld="2" subtotal="count" baseField="0" baseItem="0"/>
  </dataFields>
  <formats count="25">
    <format dxfId="426">
      <pivotArea dataOnly="0" labelOnly="1" outline="0" axis="axisValues" fieldPosition="0"/>
    </format>
    <format dxfId="425">
      <pivotArea dataOnly="0" labelOnly="1" outline="0" axis="axisValues" fieldPosition="0"/>
    </format>
    <format dxfId="424">
      <pivotArea outline="0" collapsedLevelsAreSubtotals="1" fieldPosition="0"/>
    </format>
    <format dxfId="423">
      <pivotArea outline="0" collapsedLevelsAreSubtotals="1" fieldPosition="0"/>
    </format>
    <format dxfId="422">
      <pivotArea field="5" type="button" dataOnly="0" labelOnly="1" outline="0" axis="axisRow" fieldPosition="1"/>
    </format>
    <format dxfId="421">
      <pivotArea outline="0" collapsedLevelsAreSubtotals="1" fieldPosition="0"/>
    </format>
    <format dxfId="420">
      <pivotArea type="all" dataOnly="0" outline="0" fieldPosition="0"/>
    </format>
    <format dxfId="419">
      <pivotArea outline="0" collapsedLevelsAreSubtotals="1" fieldPosition="0"/>
    </format>
    <format dxfId="418">
      <pivotArea dataOnly="0" labelOnly="1" outline="0" fieldPosition="0">
        <references count="1">
          <reference field="5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17">
      <pivotArea dataOnly="0" labelOnly="1" grandRow="1" outline="0" fieldPosition="0"/>
    </format>
    <format dxfId="416">
      <pivotArea dataOnly="0" labelOnly="1" outline="0" fieldPosition="0">
        <references count="1">
          <reference field="20" count="2">
            <x v="0"/>
            <x v="1"/>
          </reference>
        </references>
      </pivotArea>
    </format>
    <format dxfId="415">
      <pivotArea dataOnly="0" labelOnly="1" grandCol="1" outline="0" fieldPosition="0"/>
    </format>
    <format dxfId="414">
      <pivotArea outline="0" collapsedLevelsAreSubtotals="1" fieldPosition="0"/>
    </format>
    <format dxfId="413">
      <pivotArea dataOnly="0" labelOnly="1" outline="0" fieldPosition="0">
        <references count="1">
          <reference field="4" count="8">
            <x v="0"/>
            <x v="1"/>
            <x v="2"/>
            <x v="3"/>
            <x v="4"/>
            <x v="6"/>
            <x v="7"/>
            <x v="8"/>
          </reference>
        </references>
      </pivotArea>
    </format>
    <format dxfId="412">
      <pivotArea dataOnly="0" labelOnly="1" grandRow="1" outline="0" fieldPosition="0"/>
    </format>
    <format dxfId="411">
      <pivotArea dataOnly="0" labelOnly="1" outline="0" fieldPosition="0">
        <references count="2">
          <reference field="4" count="1" selected="0">
            <x v="0"/>
          </reference>
          <reference field="5" count="1">
            <x v="0"/>
          </reference>
        </references>
      </pivotArea>
    </format>
    <format dxfId="410">
      <pivotArea dataOnly="0" labelOnly="1" outline="0" fieldPosition="0">
        <references count="2">
          <reference field="4" count="1" selected="0">
            <x v="1"/>
          </reference>
          <reference field="5" count="1">
            <x v="8"/>
          </reference>
        </references>
      </pivotArea>
    </format>
    <format dxfId="409">
      <pivotArea dataOnly="0" labelOnly="1" outline="0" fieldPosition="0">
        <references count="2">
          <reference field="4" count="1" selected="0">
            <x v="2"/>
          </reference>
          <reference field="5" count="1">
            <x v="5"/>
          </reference>
        </references>
      </pivotArea>
    </format>
    <format dxfId="408">
      <pivotArea dataOnly="0" labelOnly="1" outline="0" fieldPosition="0">
        <references count="2">
          <reference field="4" count="1" selected="0">
            <x v="3"/>
          </reference>
          <reference field="5" count="1">
            <x v="2"/>
          </reference>
        </references>
      </pivotArea>
    </format>
    <format dxfId="407">
      <pivotArea dataOnly="0" labelOnly="1" outline="0" fieldPosition="0">
        <references count="2">
          <reference field="4" count="1" selected="0">
            <x v="4"/>
          </reference>
          <reference field="5" count="2">
            <x v="1"/>
            <x v="9"/>
          </reference>
        </references>
      </pivotArea>
    </format>
    <format dxfId="406">
      <pivotArea dataOnly="0" labelOnly="1" outline="0" fieldPosition="0">
        <references count="2">
          <reference field="4" count="1" selected="0">
            <x v="6"/>
          </reference>
          <reference field="5" count="4">
            <x v="6"/>
            <x v="10"/>
            <x v="11"/>
            <x v="12"/>
          </reference>
        </references>
      </pivotArea>
    </format>
    <format dxfId="405">
      <pivotArea dataOnly="0" labelOnly="1" outline="0" fieldPosition="0">
        <references count="2">
          <reference field="4" count="1" selected="0">
            <x v="7"/>
          </reference>
          <reference field="5" count="1">
            <x v="7"/>
          </reference>
        </references>
      </pivotArea>
    </format>
    <format dxfId="404">
      <pivotArea dataOnly="0" labelOnly="1" outline="0" fieldPosition="0">
        <references count="2">
          <reference field="4" count="1" selected="0">
            <x v="8"/>
          </reference>
          <reference field="5" count="2">
            <x v="3"/>
            <x v="4"/>
          </reference>
        </references>
      </pivotArea>
    </format>
    <format dxfId="403">
      <pivotArea dataOnly="0" labelOnly="1" outline="0" fieldPosition="0">
        <references count="1">
          <reference field="20" count="2">
            <x v="0"/>
            <x v="1"/>
          </reference>
        </references>
      </pivotArea>
    </format>
    <format dxfId="402">
      <pivotArea dataOnly="0" labelOnly="1" grandCol="1" outline="0" fieldPosition="0"/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B00-000001000000}" name="СводнаяТаблица3" cacheId="0" applyNumberFormats="0" applyBorderFormats="0" applyFontFormats="0" applyPatternFormats="0" applyAlignmentFormats="0" applyWidthHeightFormats="1" dataCaption="Значения" updatedVersion="5" minRefreshableVersion="3" showDrill="0" itemPrintTitles="1" createdVersion="5" indent="0" compact="0" compactData="0" multipleFieldFilters="0">
  <location ref="A31:E46" firstHeaderRow="1" firstDataRow="2" firstDataCol="2" rowPageCount="3" colPageCount="1"/>
  <pivotFields count="45">
    <pivotField compact="0" outline="0" showAll="0" defaultSubtotal="0"/>
    <pivotField compact="0" outline="0" showAll="0" defaultSubtotal="0"/>
    <pivotField dataField="1" compact="0" outline="0" showAll="0" defaultSubtotal="0"/>
    <pivotField axis="axisPage" compact="0" outline="0" multipleItemSelectionAllowed="1" showAll="0" defaultSubtotal="0">
      <items count="4">
        <item h="1" x="1"/>
        <item x="0"/>
        <item h="1" x="2"/>
        <item h="1" x="3"/>
      </items>
    </pivotField>
    <pivotField axis="axisRow" compact="0" outline="0" showAll="0" defaultSubtotal="0">
      <items count="10">
        <item x="5"/>
        <item x="6"/>
        <item x="7"/>
        <item x="4"/>
        <item x="0"/>
        <item x="8"/>
        <item x="3"/>
        <item x="1"/>
        <item x="2"/>
        <item x="9"/>
      </items>
    </pivotField>
    <pivotField axis="axisRow" compact="0" outline="0" showAll="0" defaultSubtotal="0">
      <items count="15">
        <item x="6"/>
        <item x="7"/>
        <item x="5"/>
        <item x="3"/>
        <item x="2"/>
        <item x="10"/>
        <item x="4"/>
        <item x="1"/>
        <item x="8"/>
        <item x="0"/>
        <item x="9"/>
        <item x="11"/>
        <item x="13"/>
        <item x="12"/>
        <item x="1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3">
        <item x="0"/>
        <item h="1" x="1"/>
        <item h="1" x="2"/>
      </items>
    </pivotField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multipleItemSelectionAllowed="1" showAll="0" defaultSubtotal="0">
      <items count="3">
        <item x="1"/>
        <item x="0"/>
        <item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4">
        <item x="0"/>
        <item x="2"/>
        <item h="1" x="1"/>
        <item h="1"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2">
    <field x="4"/>
    <field x="5"/>
  </rowFields>
  <rowItems count="14">
    <i>
      <x/>
      <x/>
    </i>
    <i>
      <x v="1"/>
      <x v="8"/>
    </i>
    <i>
      <x v="2"/>
      <x v="5"/>
    </i>
    <i>
      <x v="3"/>
      <x v="2"/>
    </i>
    <i>
      <x v="4"/>
      <x v="1"/>
    </i>
    <i r="1">
      <x v="9"/>
    </i>
    <i>
      <x v="6"/>
      <x v="6"/>
    </i>
    <i r="1">
      <x v="10"/>
    </i>
    <i r="1">
      <x v="11"/>
    </i>
    <i r="1">
      <x v="12"/>
    </i>
    <i>
      <x v="7"/>
      <x v="7"/>
    </i>
    <i>
      <x v="8"/>
      <x v="3"/>
    </i>
    <i r="1">
      <x v="4"/>
    </i>
    <i t="grand">
      <x/>
    </i>
  </rowItems>
  <colFields count="1">
    <field x="20"/>
  </colFields>
  <colItems count="3">
    <i>
      <x/>
    </i>
    <i>
      <x v="1"/>
    </i>
    <i t="grand">
      <x/>
    </i>
  </colItems>
  <pageFields count="3">
    <pageField fld="3" hier="-1"/>
    <pageField fld="40" hier="-1"/>
    <pageField fld="11" hier="-1"/>
  </pageFields>
  <dataFields count="1">
    <dataField name="Количество по полю Ф.И.О." fld="2" subtotal="count" baseField="0" baseItem="0"/>
  </dataFields>
  <formats count="25">
    <format dxfId="451">
      <pivotArea dataOnly="0" labelOnly="1" outline="0" axis="axisValues" fieldPosition="0"/>
    </format>
    <format dxfId="450">
      <pivotArea dataOnly="0" labelOnly="1" outline="0" axis="axisValues" fieldPosition="0"/>
    </format>
    <format dxfId="449">
      <pivotArea outline="0" collapsedLevelsAreSubtotals="1" fieldPosition="0"/>
    </format>
    <format dxfId="448">
      <pivotArea outline="0" collapsedLevelsAreSubtotals="1" fieldPosition="0"/>
    </format>
    <format dxfId="447">
      <pivotArea field="5" type="button" dataOnly="0" labelOnly="1" outline="0" axis="axisRow" fieldPosition="1"/>
    </format>
    <format dxfId="446">
      <pivotArea outline="0" collapsedLevelsAreSubtotals="1" fieldPosition="0"/>
    </format>
    <format dxfId="445">
      <pivotArea type="all" dataOnly="0" outline="0" fieldPosition="0"/>
    </format>
    <format dxfId="444">
      <pivotArea outline="0" collapsedLevelsAreSubtotals="1" fieldPosition="0"/>
    </format>
    <format dxfId="443">
      <pivotArea dataOnly="0" labelOnly="1" outline="0" fieldPosition="0">
        <references count="1">
          <reference field="5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42">
      <pivotArea dataOnly="0" labelOnly="1" grandRow="1" outline="0" fieldPosition="0"/>
    </format>
    <format dxfId="441">
      <pivotArea dataOnly="0" labelOnly="1" outline="0" fieldPosition="0">
        <references count="1">
          <reference field="20" count="2">
            <x v="0"/>
            <x v="1"/>
          </reference>
        </references>
      </pivotArea>
    </format>
    <format dxfId="440">
      <pivotArea dataOnly="0" labelOnly="1" grandCol="1" outline="0" fieldPosition="0"/>
    </format>
    <format dxfId="439">
      <pivotArea outline="0" collapsedLevelsAreSubtotals="1" fieldPosition="0"/>
    </format>
    <format dxfId="438">
      <pivotArea dataOnly="0" labelOnly="1" outline="0" fieldPosition="0">
        <references count="1">
          <reference field="4" count="8">
            <x v="0"/>
            <x v="1"/>
            <x v="2"/>
            <x v="3"/>
            <x v="4"/>
            <x v="6"/>
            <x v="7"/>
            <x v="8"/>
          </reference>
        </references>
      </pivotArea>
    </format>
    <format dxfId="437">
      <pivotArea dataOnly="0" labelOnly="1" grandRow="1" outline="0" fieldPosition="0"/>
    </format>
    <format dxfId="436">
      <pivotArea dataOnly="0" labelOnly="1" outline="0" fieldPosition="0">
        <references count="2">
          <reference field="4" count="1" selected="0">
            <x v="0"/>
          </reference>
          <reference field="5" count="1">
            <x v="0"/>
          </reference>
        </references>
      </pivotArea>
    </format>
    <format dxfId="435">
      <pivotArea dataOnly="0" labelOnly="1" outline="0" fieldPosition="0">
        <references count="2">
          <reference field="4" count="1" selected="0">
            <x v="1"/>
          </reference>
          <reference field="5" count="1">
            <x v="8"/>
          </reference>
        </references>
      </pivotArea>
    </format>
    <format dxfId="434">
      <pivotArea dataOnly="0" labelOnly="1" outline="0" fieldPosition="0">
        <references count="2">
          <reference field="4" count="1" selected="0">
            <x v="2"/>
          </reference>
          <reference field="5" count="1">
            <x v="5"/>
          </reference>
        </references>
      </pivotArea>
    </format>
    <format dxfId="433">
      <pivotArea dataOnly="0" labelOnly="1" outline="0" fieldPosition="0">
        <references count="2">
          <reference field="4" count="1" selected="0">
            <x v="3"/>
          </reference>
          <reference field="5" count="1">
            <x v="2"/>
          </reference>
        </references>
      </pivotArea>
    </format>
    <format dxfId="432">
      <pivotArea dataOnly="0" labelOnly="1" outline="0" fieldPosition="0">
        <references count="2">
          <reference field="4" count="1" selected="0">
            <x v="4"/>
          </reference>
          <reference field="5" count="2">
            <x v="1"/>
            <x v="9"/>
          </reference>
        </references>
      </pivotArea>
    </format>
    <format dxfId="431">
      <pivotArea dataOnly="0" labelOnly="1" outline="0" fieldPosition="0">
        <references count="2">
          <reference field="4" count="1" selected="0">
            <x v="6"/>
          </reference>
          <reference field="5" count="4">
            <x v="6"/>
            <x v="10"/>
            <x v="11"/>
            <x v="12"/>
          </reference>
        </references>
      </pivotArea>
    </format>
    <format dxfId="430">
      <pivotArea dataOnly="0" labelOnly="1" outline="0" fieldPosition="0">
        <references count="2">
          <reference field="4" count="1" selected="0">
            <x v="7"/>
          </reference>
          <reference field="5" count="1">
            <x v="7"/>
          </reference>
        </references>
      </pivotArea>
    </format>
    <format dxfId="429">
      <pivotArea dataOnly="0" labelOnly="1" outline="0" fieldPosition="0">
        <references count="2">
          <reference field="4" count="1" selected="0">
            <x v="8"/>
          </reference>
          <reference field="5" count="2">
            <x v="3"/>
            <x v="4"/>
          </reference>
        </references>
      </pivotArea>
    </format>
    <format dxfId="428">
      <pivotArea dataOnly="0" labelOnly="1" outline="0" fieldPosition="0">
        <references count="1">
          <reference field="20" count="2">
            <x v="0"/>
            <x v="1"/>
          </reference>
        </references>
      </pivotArea>
    </format>
    <format dxfId="427">
      <pivotArea dataOnly="0" labelOnly="1" grandCol="1" outline="0" fieldPosition="0"/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B00-000002000000}" name="СводнаяТаблица5" cacheId="0" applyNumberFormats="0" applyBorderFormats="0" applyFontFormats="0" applyPatternFormats="0" applyAlignmentFormats="0" applyWidthHeightFormats="1" dataCaption="Значения" updatedVersion="5" minRefreshableVersion="3" showDrill="0" itemPrintTitles="1" createdVersion="5" indent="0" compact="0" compactData="0" multipleFieldFilters="0">
  <location ref="A6:E21" firstHeaderRow="1" firstDataRow="2" firstDataCol="2" rowPageCount="2" colPageCount="1"/>
  <pivotFields count="45">
    <pivotField compact="0" outline="0" showAll="0" defaultSubtotal="0"/>
    <pivotField compact="0" outline="0" showAll="0" defaultSubtotal="0"/>
    <pivotField dataField="1" compact="0" outline="0" showAll="0" defaultSubtotal="0"/>
    <pivotField axis="axisPage" compact="0" outline="0" multipleItemSelectionAllowed="1" showAll="0" defaultSubtotal="0">
      <items count="4">
        <item h="1" x="1"/>
        <item x="0"/>
        <item h="1" x="2"/>
        <item h="1" x="3"/>
      </items>
    </pivotField>
    <pivotField axis="axisRow" compact="0" outline="0" showAll="0" defaultSubtotal="0">
      <items count="10">
        <item x="5"/>
        <item x="6"/>
        <item x="7"/>
        <item x="4"/>
        <item x="0"/>
        <item x="8"/>
        <item x="3"/>
        <item x="1"/>
        <item x="2"/>
        <item x="9"/>
      </items>
    </pivotField>
    <pivotField axis="axisRow" compact="0" outline="0" showAll="0" defaultSubtotal="0">
      <items count="15">
        <item x="6"/>
        <item x="7"/>
        <item x="5"/>
        <item x="3"/>
        <item x="2"/>
        <item x="10"/>
        <item x="4"/>
        <item x="1"/>
        <item x="8"/>
        <item x="0"/>
        <item x="9"/>
        <item x="11"/>
        <item x="13"/>
        <item x="12"/>
        <item x="1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multipleItemSelectionAllowed="1" showAll="0" defaultSubtotal="0">
      <items count="3">
        <item x="0"/>
        <item x="1"/>
        <item h="1" x="2"/>
      </items>
    </pivotField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multipleItemSelectionAllowed="1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4">
        <item x="0"/>
        <item x="2"/>
        <item h="1" x="1"/>
        <item h="1"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2">
    <field x="4"/>
    <field x="5"/>
  </rowFields>
  <rowItems count="14">
    <i>
      <x/>
      <x/>
    </i>
    <i>
      <x v="1"/>
      <x v="8"/>
    </i>
    <i>
      <x v="2"/>
      <x v="5"/>
    </i>
    <i>
      <x v="3"/>
      <x v="2"/>
    </i>
    <i>
      <x v="4"/>
      <x v="1"/>
    </i>
    <i r="1">
      <x v="9"/>
    </i>
    <i>
      <x v="6"/>
      <x v="6"/>
    </i>
    <i r="1">
      <x v="10"/>
    </i>
    <i r="1">
      <x v="11"/>
    </i>
    <i r="1">
      <x v="12"/>
    </i>
    <i>
      <x v="7"/>
      <x v="7"/>
    </i>
    <i>
      <x v="8"/>
      <x v="3"/>
    </i>
    <i r="1">
      <x v="4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3" hier="-1"/>
    <pageField fld="40" hier="-1"/>
  </pageFields>
  <dataFields count="1">
    <dataField name="Количество по полю Ф.И.О." fld="2" subtotal="count" baseField="0" baseItem="0"/>
  </dataFields>
  <formats count="23">
    <format dxfId="474">
      <pivotArea dataOnly="0" labelOnly="1" outline="0" axis="axisValues" fieldPosition="0"/>
    </format>
    <format dxfId="473">
      <pivotArea dataOnly="0" labelOnly="1" outline="0" axis="axisValues" fieldPosition="0"/>
    </format>
    <format dxfId="472">
      <pivotArea outline="0" collapsedLevelsAreSubtotals="1" fieldPosition="0"/>
    </format>
    <format dxfId="471">
      <pivotArea outline="0" collapsedLevelsAreSubtotals="1" fieldPosition="0"/>
    </format>
    <format dxfId="470">
      <pivotArea field="5" type="button" dataOnly="0" labelOnly="1" outline="0" axis="axisRow" fieldPosition="1"/>
    </format>
    <format dxfId="469">
      <pivotArea outline="0" collapsedLevelsAreSubtotals="1" fieldPosition="0"/>
    </format>
    <format dxfId="468">
      <pivotArea type="all" dataOnly="0" outline="0" fieldPosition="0"/>
    </format>
    <format dxfId="467">
      <pivotArea outline="0" collapsedLevelsAreSubtotals="1" fieldPosition="0"/>
    </format>
    <format dxfId="466">
      <pivotArea dataOnly="0" labelOnly="1" outline="0" fieldPosition="0">
        <references count="1">
          <reference field="5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65">
      <pivotArea dataOnly="0" labelOnly="1" grandRow="1" outline="0" fieldPosition="0"/>
    </format>
    <format dxfId="464">
      <pivotArea dataOnly="0" labelOnly="1" grandCol="1" outline="0" fieldPosition="0"/>
    </format>
    <format dxfId="463">
      <pivotArea outline="0" collapsedLevelsAreSubtotals="1" fieldPosition="0"/>
    </format>
    <format dxfId="462">
      <pivotArea dataOnly="0" labelOnly="1" outline="0" fieldPosition="0">
        <references count="1">
          <reference field="4" count="8">
            <x v="0"/>
            <x v="1"/>
            <x v="2"/>
            <x v="3"/>
            <x v="4"/>
            <x v="6"/>
            <x v="7"/>
            <x v="8"/>
          </reference>
        </references>
      </pivotArea>
    </format>
    <format dxfId="461">
      <pivotArea dataOnly="0" labelOnly="1" grandRow="1" outline="0" fieldPosition="0"/>
    </format>
    <format dxfId="460">
      <pivotArea dataOnly="0" labelOnly="1" outline="0" fieldPosition="0">
        <references count="2">
          <reference field="4" count="1" selected="0">
            <x v="0"/>
          </reference>
          <reference field="5" count="1">
            <x v="0"/>
          </reference>
        </references>
      </pivotArea>
    </format>
    <format dxfId="459">
      <pivotArea dataOnly="0" labelOnly="1" outline="0" fieldPosition="0">
        <references count="2">
          <reference field="4" count="1" selected="0">
            <x v="1"/>
          </reference>
          <reference field="5" count="1">
            <x v="8"/>
          </reference>
        </references>
      </pivotArea>
    </format>
    <format dxfId="458">
      <pivotArea dataOnly="0" labelOnly="1" outline="0" fieldPosition="0">
        <references count="2">
          <reference field="4" count="1" selected="0">
            <x v="2"/>
          </reference>
          <reference field="5" count="1">
            <x v="5"/>
          </reference>
        </references>
      </pivotArea>
    </format>
    <format dxfId="457">
      <pivotArea dataOnly="0" labelOnly="1" outline="0" fieldPosition="0">
        <references count="2">
          <reference field="4" count="1" selected="0">
            <x v="3"/>
          </reference>
          <reference field="5" count="1">
            <x v="2"/>
          </reference>
        </references>
      </pivotArea>
    </format>
    <format dxfId="456">
      <pivotArea dataOnly="0" labelOnly="1" outline="0" fieldPosition="0">
        <references count="2">
          <reference field="4" count="1" selected="0">
            <x v="4"/>
          </reference>
          <reference field="5" count="2">
            <x v="1"/>
            <x v="9"/>
          </reference>
        </references>
      </pivotArea>
    </format>
    <format dxfId="455">
      <pivotArea dataOnly="0" labelOnly="1" outline="0" fieldPosition="0">
        <references count="2">
          <reference field="4" count="1" selected="0">
            <x v="6"/>
          </reference>
          <reference field="5" count="4">
            <x v="6"/>
            <x v="10"/>
            <x v="11"/>
            <x v="12"/>
          </reference>
        </references>
      </pivotArea>
    </format>
    <format dxfId="454">
      <pivotArea dataOnly="0" labelOnly="1" outline="0" fieldPosition="0">
        <references count="2">
          <reference field="4" count="1" selected="0">
            <x v="7"/>
          </reference>
          <reference field="5" count="1">
            <x v="7"/>
          </reference>
        </references>
      </pivotArea>
    </format>
    <format dxfId="453">
      <pivotArea dataOnly="0" labelOnly="1" outline="0" fieldPosition="0">
        <references count="2">
          <reference field="4" count="1" selected="0">
            <x v="8"/>
          </reference>
          <reference field="5" count="2">
            <x v="3"/>
            <x v="4"/>
          </reference>
        </references>
      </pivotArea>
    </format>
    <format dxfId="452">
      <pivotArea dataOnly="0" labelOnly="1" grandCol="1" outline="0" fieldPosition="0"/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C00-000001000000}" name="СводнаяТаблица2" cacheId="0" applyNumberFormats="0" applyBorderFormats="0" applyFontFormats="0" applyPatternFormats="0" applyAlignmentFormats="0" applyWidthHeightFormats="1" dataCaption="Значения" updatedVersion="5" minRefreshableVersion="3" showDrill="0" itemPrintTitles="1" createdVersion="5" indent="0" compact="0" compactData="0" multipleFieldFilters="0">
  <location ref="A49:D120" firstHeaderRow="1" firstDataRow="1" firstDataCol="3" rowPageCount="2" colPageCount="1"/>
  <pivotFields count="45">
    <pivotField compact="0" outline="0" subtotalTop="0" showAll="0"/>
    <pivotField compact="0" outline="0" subtotalTop="0" showAll="0"/>
    <pivotField dataField="1" compact="0" outline="0" subtotalTop="0" showAll="0"/>
    <pivotField axis="axisPage" compact="0" outline="0" subtotalTop="0" multipleItemSelectionAllowed="1" showAll="0">
      <items count="5">
        <item h="1" x="1"/>
        <item x="0"/>
        <item h="1" x="2"/>
        <item h="1" x="3"/>
        <item t="default"/>
      </items>
    </pivotField>
    <pivotField axis="axisRow" compact="0" outline="0" subtotalTop="0" showAll="0">
      <items count="11">
        <item x="5"/>
        <item x="6"/>
        <item x="7"/>
        <item x="4"/>
        <item x="0"/>
        <item x="8"/>
        <item x="3"/>
        <item x="1"/>
        <item x="2"/>
        <item x="9"/>
        <item t="default"/>
      </items>
    </pivotField>
    <pivotField axis="axisRow" compact="0" outline="0" subtotalTop="0" showAll="0">
      <items count="16">
        <item x="6"/>
        <item x="7"/>
        <item x="5"/>
        <item x="3"/>
        <item x="2"/>
        <item x="10"/>
        <item x="4"/>
        <item x="1"/>
        <item x="8"/>
        <item x="0"/>
        <item x="9"/>
        <item x="11"/>
        <item x="13"/>
        <item x="12"/>
        <item x="14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multipleItemSelectionAllowed="1" showAll="0"/>
    <pivotField compact="0" numFmtId="14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multipleItemSelectionAllowed="1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Page" compact="0" outline="0" subtotalTop="0" multipleItemSelectionAllowed="1" showAll="0">
      <items count="5">
        <item x="0"/>
        <item x="2"/>
        <item h="1" x="1"/>
        <item h="1" x="3"/>
        <item t="default"/>
      </items>
    </pivotField>
    <pivotField compact="0" outline="0" subtotalTop="0" showAll="0"/>
    <pivotField axis="axisRow" compact="0" outline="0" subtotalTop="0" showAll="0">
      <items count="41">
        <item m="1" x="36"/>
        <item m="1" x="37"/>
        <item x="10"/>
        <item x="1"/>
        <item x="2"/>
        <item x="3"/>
        <item x="4"/>
        <item x="20"/>
        <item x="8"/>
        <item x="21"/>
        <item x="7"/>
        <item x="22"/>
        <item x="27"/>
        <item x="15"/>
        <item x="18"/>
        <item x="6"/>
        <item x="24"/>
        <item x="14"/>
        <item x="28"/>
        <item x="0"/>
        <item x="11"/>
        <item x="12"/>
        <item x="29"/>
        <item x="5"/>
        <item x="9"/>
        <item x="32"/>
        <item m="1" x="39"/>
        <item x="17"/>
        <item x="30"/>
        <item x="19"/>
        <item x="25"/>
        <item x="23"/>
        <item x="16"/>
        <item x="13"/>
        <item x="26"/>
        <item x="33"/>
        <item m="1" x="38"/>
        <item x="35"/>
        <item x="34"/>
        <item x="31"/>
        <item t="default"/>
      </items>
    </pivotField>
    <pivotField compact="0" outline="0" subtotalTop="0" showAll="0"/>
    <pivotField compact="0" outline="0" showAll="0" defaultSubtotal="0"/>
  </pivotFields>
  <rowFields count="3">
    <field x="4"/>
    <field x="5"/>
    <field x="42"/>
  </rowFields>
  <rowItems count="71">
    <i>
      <x/>
      <x/>
      <x v="2"/>
    </i>
    <i r="2">
      <x v="3"/>
    </i>
    <i r="2">
      <x v="4"/>
    </i>
    <i r="2">
      <x v="5"/>
    </i>
    <i r="2">
      <x v="6"/>
    </i>
    <i t="default" r="1">
      <x/>
    </i>
    <i t="default">
      <x/>
    </i>
    <i>
      <x v="1"/>
      <x v="8"/>
      <x v="3"/>
    </i>
    <i r="2">
      <x v="4"/>
    </i>
    <i r="2">
      <x v="8"/>
    </i>
    <i t="default" r="1">
      <x v="8"/>
    </i>
    <i t="default">
      <x v="1"/>
    </i>
    <i>
      <x v="2"/>
      <x v="5"/>
      <x v="3"/>
    </i>
    <i r="2">
      <x v="5"/>
    </i>
    <i t="default" r="1">
      <x v="5"/>
    </i>
    <i t="default">
      <x v="2"/>
    </i>
    <i>
      <x v="3"/>
      <x v="2"/>
      <x v="4"/>
    </i>
    <i r="2">
      <x v="5"/>
    </i>
    <i t="default" r="1">
      <x v="2"/>
    </i>
    <i t="default">
      <x v="3"/>
    </i>
    <i>
      <x v="4"/>
      <x v="1"/>
      <x v="2"/>
    </i>
    <i r="2">
      <x v="3"/>
    </i>
    <i r="2">
      <x v="5"/>
    </i>
    <i t="default" r="1">
      <x v="1"/>
    </i>
    <i r="1">
      <x v="9"/>
      <x v="3"/>
    </i>
    <i r="2">
      <x v="4"/>
    </i>
    <i r="2">
      <x v="5"/>
    </i>
    <i r="2">
      <x v="7"/>
    </i>
    <i r="2">
      <x v="8"/>
    </i>
    <i r="2">
      <x v="19"/>
    </i>
    <i t="default" r="1">
      <x v="9"/>
    </i>
    <i t="default">
      <x v="4"/>
    </i>
    <i>
      <x v="6"/>
      <x v="6"/>
      <x v="2"/>
    </i>
    <i r="2">
      <x v="3"/>
    </i>
    <i r="2">
      <x v="29"/>
    </i>
    <i t="default" r="1">
      <x v="6"/>
    </i>
    <i r="1">
      <x v="10"/>
      <x v="2"/>
    </i>
    <i r="2">
      <x v="3"/>
    </i>
    <i r="2">
      <x v="4"/>
    </i>
    <i r="2">
      <x v="5"/>
    </i>
    <i r="2">
      <x v="6"/>
    </i>
    <i r="2">
      <x v="33"/>
    </i>
    <i t="default" r="1">
      <x v="10"/>
    </i>
    <i r="1">
      <x v="11"/>
      <x v="3"/>
    </i>
    <i r="2">
      <x v="4"/>
    </i>
    <i r="2">
      <x v="5"/>
    </i>
    <i t="default" r="1">
      <x v="11"/>
    </i>
    <i r="1">
      <x v="12"/>
      <x v="3"/>
    </i>
    <i r="2">
      <x v="5"/>
    </i>
    <i r="2">
      <x v="6"/>
    </i>
    <i t="default" r="1">
      <x v="12"/>
    </i>
    <i t="default">
      <x v="6"/>
    </i>
    <i>
      <x v="7"/>
      <x v="7"/>
      <x v="3"/>
    </i>
    <i r="2">
      <x v="5"/>
    </i>
    <i r="2">
      <x v="6"/>
    </i>
    <i r="2">
      <x v="7"/>
    </i>
    <i t="default" r="1">
      <x v="7"/>
    </i>
    <i t="default">
      <x v="7"/>
    </i>
    <i>
      <x v="8"/>
      <x v="3"/>
      <x v="3"/>
    </i>
    <i r="2">
      <x v="4"/>
    </i>
    <i r="2">
      <x v="5"/>
    </i>
    <i r="2">
      <x v="6"/>
    </i>
    <i r="2">
      <x v="11"/>
    </i>
    <i t="default" r="1">
      <x v="3"/>
    </i>
    <i r="1">
      <x v="4"/>
      <x v="3"/>
    </i>
    <i r="2">
      <x v="4"/>
    </i>
    <i r="2">
      <x v="5"/>
    </i>
    <i r="2">
      <x v="6"/>
    </i>
    <i t="default" r="1">
      <x v="4"/>
    </i>
    <i t="default">
      <x v="8"/>
    </i>
    <i t="grand">
      <x/>
    </i>
  </rowItems>
  <colItems count="1">
    <i/>
  </colItems>
  <pageFields count="2">
    <pageField fld="3" hier="-1"/>
    <pageField fld="40" hier="-1"/>
  </pageFields>
  <dataFields count="1">
    <dataField name="Количество по полю Ф.И.О." fld="2" subtotal="count" baseField="0" baseItem="0"/>
  </dataFields>
  <formats count="60">
    <format dxfId="342">
      <pivotArea dataOnly="0" labelOnly="1" outline="0" axis="axisValues" fieldPosition="0"/>
    </format>
    <format dxfId="341">
      <pivotArea dataOnly="0" labelOnly="1" outline="0" axis="axisValues" fieldPosition="0"/>
    </format>
    <format dxfId="340">
      <pivotArea outline="0" collapsedLevelsAreSubtotals="1" fieldPosition="0"/>
    </format>
    <format dxfId="339">
      <pivotArea outline="0" collapsedLevelsAreSubtotals="1" fieldPosition="0"/>
    </format>
    <format dxfId="338">
      <pivotArea field="5" type="button" dataOnly="0" labelOnly="1" outline="0" axis="axisRow" fieldPosition="1"/>
    </format>
    <format dxfId="337">
      <pivotArea outline="0" collapsedLevelsAreSubtotals="1" fieldPosition="0"/>
    </format>
    <format dxfId="336">
      <pivotArea type="all" dataOnly="0" outline="0" fieldPosition="0"/>
    </format>
    <format dxfId="335">
      <pivotArea outline="0" collapsedLevelsAreSubtotals="1" fieldPosition="0"/>
    </format>
    <format dxfId="334">
      <pivotArea dataOnly="0" labelOnly="1" outline="0" fieldPosition="0">
        <references count="1">
          <reference field="5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33">
      <pivotArea dataOnly="0" labelOnly="1" grandRow="1" outline="0" fieldPosition="0"/>
    </format>
    <format dxfId="332">
      <pivotArea dataOnly="0" labelOnly="1" grandCol="1" outline="0" fieldPosition="0"/>
    </format>
    <format dxfId="331">
      <pivotArea dataOnly="0" labelOnly="1" grandCol="1" outline="0" fieldPosition="0"/>
    </format>
    <format dxfId="330">
      <pivotArea outline="0" collapsedLevelsAreSubtotals="1" fieldPosition="0"/>
    </format>
    <format dxfId="329">
      <pivotArea dataOnly="0" labelOnly="1" outline="0" fieldPosition="0">
        <references count="1">
          <reference field="4" count="8">
            <x v="0"/>
            <x v="1"/>
            <x v="2"/>
            <x v="3"/>
            <x v="4"/>
            <x v="6"/>
            <x v="7"/>
            <x v="8"/>
          </reference>
        </references>
      </pivotArea>
    </format>
    <format dxfId="328">
      <pivotArea dataOnly="0" labelOnly="1" grandRow="1" outline="0" fieldPosition="0"/>
    </format>
    <format dxfId="327">
      <pivotArea dataOnly="0" labelOnly="1" outline="0" fieldPosition="0">
        <references count="2">
          <reference field="4" count="1" selected="0">
            <x v="0"/>
          </reference>
          <reference field="5" count="1">
            <x v="0"/>
          </reference>
        </references>
      </pivotArea>
    </format>
    <format dxfId="326">
      <pivotArea dataOnly="0" labelOnly="1" outline="0" fieldPosition="0">
        <references count="2">
          <reference field="4" count="1" selected="0">
            <x v="1"/>
          </reference>
          <reference field="5" count="1">
            <x v="8"/>
          </reference>
        </references>
      </pivotArea>
    </format>
    <format dxfId="325">
      <pivotArea dataOnly="0" labelOnly="1" outline="0" fieldPosition="0">
        <references count="2">
          <reference field="4" count="1" selected="0">
            <x v="2"/>
          </reference>
          <reference field="5" count="1">
            <x v="5"/>
          </reference>
        </references>
      </pivotArea>
    </format>
    <format dxfId="324">
      <pivotArea dataOnly="0" labelOnly="1" outline="0" fieldPosition="0">
        <references count="2">
          <reference field="4" count="1" selected="0">
            <x v="3"/>
          </reference>
          <reference field="5" count="1">
            <x v="2"/>
          </reference>
        </references>
      </pivotArea>
    </format>
    <format dxfId="323">
      <pivotArea dataOnly="0" labelOnly="1" outline="0" fieldPosition="0">
        <references count="2">
          <reference field="4" count="1" selected="0">
            <x v="4"/>
          </reference>
          <reference field="5" count="2">
            <x v="1"/>
            <x v="9"/>
          </reference>
        </references>
      </pivotArea>
    </format>
    <format dxfId="322">
      <pivotArea dataOnly="0" labelOnly="1" outline="0" fieldPosition="0">
        <references count="2">
          <reference field="4" count="1" selected="0">
            <x v="6"/>
          </reference>
          <reference field="5" count="4">
            <x v="6"/>
            <x v="10"/>
            <x v="11"/>
            <x v="12"/>
          </reference>
        </references>
      </pivotArea>
    </format>
    <format dxfId="321">
      <pivotArea dataOnly="0" labelOnly="1" outline="0" fieldPosition="0">
        <references count="2">
          <reference field="4" count="1" selected="0">
            <x v="7"/>
          </reference>
          <reference field="5" count="1">
            <x v="7"/>
          </reference>
        </references>
      </pivotArea>
    </format>
    <format dxfId="320">
      <pivotArea dataOnly="0" labelOnly="1" outline="0" fieldPosition="0">
        <references count="2">
          <reference field="4" count="1" selected="0">
            <x v="8"/>
          </reference>
          <reference field="5" count="2">
            <x v="3"/>
            <x v="4"/>
          </reference>
        </references>
      </pivotArea>
    </format>
    <format dxfId="319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0"/>
          </reference>
          <reference field="42" count="5">
            <x v="2"/>
            <x v="3"/>
            <x v="5"/>
            <x v="6"/>
            <x v="8"/>
          </reference>
        </references>
      </pivotArea>
    </format>
    <format dxfId="318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8"/>
          </reference>
          <reference field="42" count="4">
            <x v="3"/>
            <x v="4"/>
            <x v="6"/>
            <x v="7"/>
          </reference>
        </references>
      </pivotArea>
    </format>
    <format dxfId="317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5"/>
          </reference>
          <reference field="42" count="3">
            <x v="3"/>
            <x v="4"/>
            <x v="5"/>
          </reference>
        </references>
      </pivotArea>
    </format>
    <format dxfId="316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2"/>
          </reference>
          <reference field="42" count="3">
            <x v="3"/>
            <x v="4"/>
            <x v="5"/>
          </reference>
        </references>
      </pivotArea>
    </format>
    <format dxfId="315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1"/>
          </reference>
          <reference field="42" count="3">
            <x v="2"/>
            <x v="3"/>
            <x v="4"/>
          </reference>
        </references>
      </pivotArea>
    </format>
    <format dxfId="314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9"/>
          </reference>
          <reference field="42" count="6">
            <x v="2"/>
            <x v="3"/>
            <x v="4"/>
            <x v="5"/>
            <x v="6"/>
            <x v="21"/>
          </reference>
        </references>
      </pivotArea>
    </format>
    <format dxfId="313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6"/>
          </reference>
          <reference field="42" count="3">
            <x v="3"/>
            <x v="4"/>
            <x v="5"/>
          </reference>
        </references>
      </pivotArea>
    </format>
    <format dxfId="312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10"/>
          </reference>
          <reference field="42" count="4">
            <x v="2"/>
            <x v="3"/>
            <x v="5"/>
            <x v="8"/>
          </reference>
        </references>
      </pivotArea>
    </format>
    <format dxfId="311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11"/>
          </reference>
          <reference field="42" count="4">
            <x v="2"/>
            <x v="3"/>
            <x v="4"/>
            <x v="5"/>
          </reference>
        </references>
      </pivotArea>
    </format>
    <format dxfId="310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12"/>
          </reference>
          <reference field="42" count="3">
            <x v="2"/>
            <x v="3"/>
            <x v="5"/>
          </reference>
        </references>
      </pivotArea>
    </format>
    <format dxfId="309">
      <pivotArea dataOnly="0" labelOnly="1" outline="0" fieldPosition="0">
        <references count="3">
          <reference field="4" count="1" selected="0">
            <x v="7"/>
          </reference>
          <reference field="5" count="1" selected="0">
            <x v="7"/>
          </reference>
          <reference field="42" count="5">
            <x v="3"/>
            <x v="4"/>
            <x v="5"/>
            <x v="6"/>
            <x v="7"/>
          </reference>
        </references>
      </pivotArea>
    </format>
    <format dxfId="308">
      <pivotArea dataOnly="0" labelOnly="1" outline="0" fieldPosition="0">
        <references count="3">
          <reference field="4" count="1" selected="0">
            <x v="8"/>
          </reference>
          <reference field="5" count="1" selected="0">
            <x v="3"/>
          </reference>
          <reference field="42" count="6">
            <x v="2"/>
            <x v="3"/>
            <x v="4"/>
            <x v="5"/>
            <x v="6"/>
            <x v="7"/>
          </reference>
        </references>
      </pivotArea>
    </format>
    <format dxfId="307">
      <pivotArea dataOnly="0" labelOnly="1" outline="0" fieldPosition="0">
        <references count="3">
          <reference field="4" count="1" selected="0">
            <x v="8"/>
          </reference>
          <reference field="5" count="1" selected="0">
            <x v="4"/>
          </reference>
          <reference field="42" count="4">
            <x v="3"/>
            <x v="4"/>
            <x v="5"/>
            <x v="11"/>
          </reference>
        </references>
      </pivotArea>
    </format>
    <format dxfId="306">
      <pivotArea outline="0" collapsedLevelsAreSubtotals="1" fieldPosition="0"/>
    </format>
    <format dxfId="305">
      <pivotArea dataOnly="0" labelOnly="1" outline="0" fieldPosition="0">
        <references count="1">
          <reference field="4" count="8">
            <x v="0"/>
            <x v="1"/>
            <x v="2"/>
            <x v="3"/>
            <x v="4"/>
            <x v="6"/>
            <x v="7"/>
            <x v="8"/>
          </reference>
        </references>
      </pivotArea>
    </format>
    <format dxfId="304">
      <pivotArea dataOnly="0" labelOnly="1" grandRow="1" outline="0" fieldPosition="0"/>
    </format>
    <format dxfId="303">
      <pivotArea dataOnly="0" labelOnly="1" outline="0" fieldPosition="0">
        <references count="2">
          <reference field="4" count="1" selected="0">
            <x v="0"/>
          </reference>
          <reference field="5" count="1">
            <x v="0"/>
          </reference>
        </references>
      </pivotArea>
    </format>
    <format dxfId="302">
      <pivotArea dataOnly="0" labelOnly="1" outline="0" fieldPosition="0">
        <references count="2">
          <reference field="4" count="1" selected="0">
            <x v="1"/>
          </reference>
          <reference field="5" count="1">
            <x v="8"/>
          </reference>
        </references>
      </pivotArea>
    </format>
    <format dxfId="301">
      <pivotArea dataOnly="0" labelOnly="1" outline="0" fieldPosition="0">
        <references count="2">
          <reference field="4" count="1" selected="0">
            <x v="2"/>
          </reference>
          <reference field="5" count="1">
            <x v="5"/>
          </reference>
        </references>
      </pivotArea>
    </format>
    <format dxfId="300">
      <pivotArea dataOnly="0" labelOnly="1" outline="0" fieldPosition="0">
        <references count="2">
          <reference field="4" count="1" selected="0">
            <x v="3"/>
          </reference>
          <reference field="5" count="1">
            <x v="2"/>
          </reference>
        </references>
      </pivotArea>
    </format>
    <format dxfId="299">
      <pivotArea dataOnly="0" labelOnly="1" outline="0" fieldPosition="0">
        <references count="2">
          <reference field="4" count="1" selected="0">
            <x v="4"/>
          </reference>
          <reference field="5" count="2">
            <x v="1"/>
            <x v="9"/>
          </reference>
        </references>
      </pivotArea>
    </format>
    <format dxfId="298">
      <pivotArea dataOnly="0" labelOnly="1" outline="0" fieldPosition="0">
        <references count="2">
          <reference field="4" count="1" selected="0">
            <x v="6"/>
          </reference>
          <reference field="5" count="4">
            <x v="6"/>
            <x v="10"/>
            <x v="11"/>
            <x v="12"/>
          </reference>
        </references>
      </pivotArea>
    </format>
    <format dxfId="297">
      <pivotArea dataOnly="0" labelOnly="1" outline="0" fieldPosition="0">
        <references count="2">
          <reference field="4" count="1" selected="0">
            <x v="7"/>
          </reference>
          <reference field="5" count="1">
            <x v="7"/>
          </reference>
        </references>
      </pivotArea>
    </format>
    <format dxfId="296">
      <pivotArea dataOnly="0" labelOnly="1" outline="0" fieldPosition="0">
        <references count="2">
          <reference field="4" count="1" selected="0">
            <x v="8"/>
          </reference>
          <reference field="5" count="2">
            <x v="3"/>
            <x v="4"/>
          </reference>
        </references>
      </pivotArea>
    </format>
    <format dxfId="295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0"/>
          </reference>
          <reference field="42" count="5">
            <x v="2"/>
            <x v="3"/>
            <x v="5"/>
            <x v="6"/>
            <x v="8"/>
          </reference>
        </references>
      </pivotArea>
    </format>
    <format dxfId="294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8"/>
          </reference>
          <reference field="42" count="4">
            <x v="3"/>
            <x v="4"/>
            <x v="6"/>
            <x v="7"/>
          </reference>
        </references>
      </pivotArea>
    </format>
    <format dxfId="293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5"/>
          </reference>
          <reference field="42" count="3">
            <x v="3"/>
            <x v="4"/>
            <x v="5"/>
          </reference>
        </references>
      </pivotArea>
    </format>
    <format dxfId="292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2"/>
          </reference>
          <reference field="42" count="3">
            <x v="3"/>
            <x v="4"/>
            <x v="5"/>
          </reference>
        </references>
      </pivotArea>
    </format>
    <format dxfId="291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1"/>
          </reference>
          <reference field="42" count="3">
            <x v="2"/>
            <x v="3"/>
            <x v="4"/>
          </reference>
        </references>
      </pivotArea>
    </format>
    <format dxfId="290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9"/>
          </reference>
          <reference field="42" count="6">
            <x v="2"/>
            <x v="3"/>
            <x v="4"/>
            <x v="5"/>
            <x v="6"/>
            <x v="21"/>
          </reference>
        </references>
      </pivotArea>
    </format>
    <format dxfId="289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6"/>
          </reference>
          <reference field="42" count="3">
            <x v="3"/>
            <x v="4"/>
            <x v="5"/>
          </reference>
        </references>
      </pivotArea>
    </format>
    <format dxfId="288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10"/>
          </reference>
          <reference field="42" count="4">
            <x v="2"/>
            <x v="3"/>
            <x v="5"/>
            <x v="8"/>
          </reference>
        </references>
      </pivotArea>
    </format>
    <format dxfId="287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11"/>
          </reference>
          <reference field="42" count="4">
            <x v="2"/>
            <x v="3"/>
            <x v="4"/>
            <x v="5"/>
          </reference>
        </references>
      </pivotArea>
    </format>
    <format dxfId="286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12"/>
          </reference>
          <reference field="42" count="3">
            <x v="2"/>
            <x v="3"/>
            <x v="5"/>
          </reference>
        </references>
      </pivotArea>
    </format>
    <format dxfId="285">
      <pivotArea dataOnly="0" labelOnly="1" outline="0" fieldPosition="0">
        <references count="3">
          <reference field="4" count="1" selected="0">
            <x v="7"/>
          </reference>
          <reference field="5" count="1" selected="0">
            <x v="7"/>
          </reference>
          <reference field="42" count="5">
            <x v="3"/>
            <x v="4"/>
            <x v="5"/>
            <x v="6"/>
            <x v="7"/>
          </reference>
        </references>
      </pivotArea>
    </format>
    <format dxfId="284">
      <pivotArea dataOnly="0" labelOnly="1" outline="0" fieldPosition="0">
        <references count="3">
          <reference field="4" count="1" selected="0">
            <x v="8"/>
          </reference>
          <reference field="5" count="1" selected="0">
            <x v="3"/>
          </reference>
          <reference field="42" count="6">
            <x v="2"/>
            <x v="3"/>
            <x v="4"/>
            <x v="5"/>
            <x v="6"/>
            <x v="7"/>
          </reference>
        </references>
      </pivotArea>
    </format>
    <format dxfId="283">
      <pivotArea dataOnly="0" labelOnly="1" outline="0" fieldPosition="0">
        <references count="3">
          <reference field="4" count="1" selected="0">
            <x v="8"/>
          </reference>
          <reference field="5" count="1" selected="0">
            <x v="4"/>
          </reference>
          <reference field="42" count="4">
            <x v="3"/>
            <x v="4"/>
            <x v="5"/>
            <x v="11"/>
          </reference>
        </references>
      </pivotArea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C00-000002000000}" name="СводнаяТаблица6" cacheId="0" applyNumberFormats="0" applyBorderFormats="0" applyFontFormats="0" applyPatternFormats="0" applyAlignmentFormats="0" applyWidthHeightFormats="1" dataCaption="Значения" updatedVersion="5" minRefreshableVersion="3" showDrill="0" itemPrintTitles="1" createdVersion="5" indent="0" compact="0" compactData="0" multipleFieldFilters="0">
  <location ref="A28:F42" firstHeaderRow="1" firstDataRow="3" firstDataCol="1" rowPageCount="2" colPageCount="1"/>
  <pivotFields count="45">
    <pivotField compact="0" outline="0" showAll="0" defaultSubtotal="0"/>
    <pivotField compact="0" outline="0" showAll="0" defaultSubtotal="0"/>
    <pivotField dataField="1" compact="0" outline="0" showAll="0" defaultSubtotal="0"/>
    <pivotField axis="axisPage" compact="0" outline="0" multipleItemSelectionAllowed="1" showAll="0" defaultSubtotal="0">
      <items count="4">
        <item h="1" x="1"/>
        <item x="0"/>
        <item h="1" x="2"/>
        <item h="1" x="3"/>
      </items>
    </pivotField>
    <pivotField compact="0" outline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axis="axisCol" compact="0" outline="0" showAll="0" defaultSubtotal="0">
      <items count="3">
        <item x="0"/>
        <item x="1"/>
        <item x="2"/>
      </items>
    </pivotField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ubtotalTop="0" multipleItemSelectionAllowed="1" showAll="0" defaultSubtotal="0">
      <items count="3">
        <item x="1"/>
        <item x="0"/>
        <item x="2"/>
      </items>
    </pivotField>
    <pivotField compact="0" outline="0" subtotalTop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4">
        <item x="0"/>
        <item x="2"/>
        <item h="1" x="1"/>
        <item h="1" x="3"/>
      </items>
    </pivotField>
    <pivotField compact="0" outline="0" showAll="0" defaultSubtotal="0"/>
    <pivotField axis="axisRow" compact="0" outline="0" showAll="0" defaultSubtotal="0">
      <items count="40">
        <item m="1" x="36"/>
        <item m="1" x="37"/>
        <item x="10"/>
        <item x="1"/>
        <item x="2"/>
        <item x="3"/>
        <item x="4"/>
        <item x="20"/>
        <item x="8"/>
        <item x="21"/>
        <item x="7"/>
        <item x="22"/>
        <item x="27"/>
        <item x="15"/>
        <item x="18"/>
        <item x="6"/>
        <item x="24"/>
        <item x="14"/>
        <item x="28"/>
        <item x="0"/>
        <item x="11"/>
        <item x="12"/>
        <item x="29"/>
        <item x="5"/>
        <item x="9"/>
        <item x="32"/>
        <item m="1" x="39"/>
        <item x="17"/>
        <item x="30"/>
        <item x="19"/>
        <item x="25"/>
        <item x="23"/>
        <item x="16"/>
        <item x="13"/>
        <item x="26"/>
        <item x="33"/>
        <item m="1" x="38"/>
        <item x="35"/>
        <item x="34"/>
        <item x="31"/>
      </items>
    </pivotField>
    <pivotField compact="0" outline="0" showAll="0" defaultSubtotal="0"/>
    <pivotField compact="0" outline="0" showAll="0" defaultSubtotal="0"/>
  </pivotFields>
  <rowFields count="1">
    <field x="42"/>
  </rowFields>
  <rowItems count="12">
    <i>
      <x v="2"/>
    </i>
    <i>
      <x v="3"/>
    </i>
    <i>
      <x v="4"/>
    </i>
    <i>
      <x v="5"/>
    </i>
    <i>
      <x v="6"/>
    </i>
    <i>
      <x v="7"/>
    </i>
    <i>
      <x v="8"/>
    </i>
    <i>
      <x v="11"/>
    </i>
    <i>
      <x v="19"/>
    </i>
    <i>
      <x v="29"/>
    </i>
    <i>
      <x v="33"/>
    </i>
    <i t="grand">
      <x/>
    </i>
  </rowItems>
  <colFields count="2">
    <field x="20"/>
    <field x="11"/>
  </colFields>
  <colItems count="5">
    <i>
      <x/>
      <x/>
    </i>
    <i r="1">
      <x v="1"/>
    </i>
    <i>
      <x v="1"/>
      <x/>
    </i>
    <i r="1">
      <x v="1"/>
    </i>
    <i t="grand">
      <x/>
    </i>
  </colItems>
  <pageFields count="2">
    <pageField fld="3" hier="-1"/>
    <pageField fld="40" hier="-1"/>
  </pageFields>
  <dataFields count="1">
    <dataField name="Количество по полю Ф.И.О." fld="2" subtotal="count" baseField="0" baseItem="0"/>
  </dataFields>
  <formats count="34">
    <format dxfId="376">
      <pivotArea dataOnly="0" labelOnly="1" outline="0" axis="axisValues" fieldPosition="0"/>
    </format>
    <format dxfId="375">
      <pivotArea dataOnly="0" labelOnly="1" outline="0" axis="axisValues" fieldPosition="0"/>
    </format>
    <format dxfId="374">
      <pivotArea outline="0" collapsedLevelsAreSubtotals="1" fieldPosition="0"/>
    </format>
    <format dxfId="373">
      <pivotArea outline="0" collapsedLevelsAreSubtotals="1" fieldPosition="0"/>
    </format>
    <format dxfId="372">
      <pivotArea outline="0" collapsedLevelsAreSubtotals="1" fieldPosition="0"/>
    </format>
    <format dxfId="371">
      <pivotArea dataOnly="0" labelOnly="1" grandCol="1" outline="0" fieldPosition="0"/>
    </format>
    <format dxfId="370">
      <pivotArea dataOnly="0" labelOnly="1" grandCol="1" outline="0" fieldPosition="0"/>
    </format>
    <format dxfId="369">
      <pivotArea dataOnly="0" labelOnly="1" outline="0" fieldPosition="0">
        <references count="1">
          <reference field="20" count="1">
            <x v="1"/>
          </reference>
        </references>
      </pivotArea>
    </format>
    <format dxfId="368">
      <pivotArea dataOnly="0" labelOnly="1" outline="0" fieldPosition="0">
        <references count="1">
          <reference field="20" count="1">
            <x v="0"/>
          </reference>
        </references>
      </pivotArea>
    </format>
    <format dxfId="367">
      <pivotArea grandCol="1" outline="0" collapsedLevelsAreSubtotals="1" fieldPosition="0"/>
    </format>
    <format dxfId="366">
      <pivotArea dataOnly="0" labelOnly="1" grandCol="1" outline="0" fieldPosition="0"/>
    </format>
    <format dxfId="365">
      <pivotArea outline="0" collapsedLevelsAreSubtotals="1" fieldPosition="0">
        <references count="2">
          <reference field="11" count="0" selected="0"/>
          <reference field="20" count="1" selected="0">
            <x v="0"/>
          </reference>
        </references>
      </pivotArea>
    </format>
    <format dxfId="364">
      <pivotArea dataOnly="0" labelOnly="1" outline="0" fieldPosition="0">
        <references count="1">
          <reference field="20" count="1">
            <x v="0"/>
          </reference>
        </references>
      </pivotArea>
    </format>
    <format dxfId="363">
      <pivotArea dataOnly="0" labelOnly="1" outline="0" fieldPosition="0">
        <references count="2">
          <reference field="11" count="0"/>
          <reference field="20" count="1" selected="0">
            <x v="0"/>
          </reference>
        </references>
      </pivotArea>
    </format>
    <format dxfId="362">
      <pivotArea outline="0" collapsedLevelsAreSubtotals="1" fieldPosition="0">
        <references count="2">
          <reference field="11" count="0" selected="0"/>
          <reference field="20" count="1" selected="0">
            <x v="1"/>
          </reference>
        </references>
      </pivotArea>
    </format>
    <format dxfId="361">
      <pivotArea dataOnly="0" labelOnly="1" outline="0" fieldPosition="0">
        <references count="1">
          <reference field="20" count="1">
            <x v="1"/>
          </reference>
        </references>
      </pivotArea>
    </format>
    <format dxfId="360">
      <pivotArea dataOnly="0" labelOnly="1" outline="0" fieldPosition="0">
        <references count="2">
          <reference field="11" count="0"/>
          <reference field="20" count="1" selected="0">
            <x v="1"/>
          </reference>
        </references>
      </pivotArea>
    </format>
    <format dxfId="359">
      <pivotArea type="all" dataOnly="0" outline="0" fieldPosition="0"/>
    </format>
    <format dxfId="358">
      <pivotArea outline="0" collapsedLevelsAreSubtotals="1" fieldPosition="0"/>
    </format>
    <format dxfId="357">
      <pivotArea dataOnly="0" labelOnly="1" outline="0" fieldPosition="0">
        <references count="1">
          <reference field="42" count="9">
            <x v="2"/>
            <x v="3"/>
            <x v="4"/>
            <x v="5"/>
            <x v="6"/>
            <x v="7"/>
            <x v="8"/>
            <x v="11"/>
            <x v="21"/>
          </reference>
        </references>
      </pivotArea>
    </format>
    <format dxfId="356">
      <pivotArea dataOnly="0" labelOnly="1" grandRow="1" outline="0" fieldPosition="0"/>
    </format>
    <format dxfId="355">
      <pivotArea dataOnly="0" labelOnly="1" outline="0" fieldPosition="0">
        <references count="1">
          <reference field="20" count="2">
            <x v="0"/>
            <x v="1"/>
          </reference>
        </references>
      </pivotArea>
    </format>
    <format dxfId="354">
      <pivotArea dataOnly="0" labelOnly="1" grandCol="1" outline="0" fieldPosition="0"/>
    </format>
    <format dxfId="353">
      <pivotArea dataOnly="0" labelOnly="1" outline="0" fieldPosition="0">
        <references count="2">
          <reference field="11" count="2">
            <x v="0"/>
            <x v="1"/>
          </reference>
          <reference field="20" count="1" selected="0">
            <x v="0"/>
          </reference>
        </references>
      </pivotArea>
    </format>
    <format dxfId="352">
      <pivotArea dataOnly="0" labelOnly="1" outline="0" fieldPosition="0">
        <references count="2">
          <reference field="11" count="2">
            <x v="0"/>
            <x v="1"/>
          </reference>
          <reference field="20" count="1" selected="0">
            <x v="1"/>
          </reference>
        </references>
      </pivotArea>
    </format>
    <format dxfId="351">
      <pivotArea type="all" dataOnly="0" outline="0" fieldPosition="0"/>
    </format>
    <format dxfId="350">
      <pivotArea outline="0" collapsedLevelsAreSubtotals="1" fieldPosition="0"/>
    </format>
    <format dxfId="349">
      <pivotArea dataOnly="0" labelOnly="1" outline="0" fieldPosition="0">
        <references count="1">
          <reference field="42" count="9">
            <x v="2"/>
            <x v="3"/>
            <x v="4"/>
            <x v="5"/>
            <x v="6"/>
            <x v="7"/>
            <x v="8"/>
            <x v="11"/>
            <x v="21"/>
          </reference>
        </references>
      </pivotArea>
    </format>
    <format dxfId="348">
      <pivotArea dataOnly="0" labelOnly="1" grandRow="1" outline="0" fieldPosition="0"/>
    </format>
    <format dxfId="347">
      <pivotArea dataOnly="0" labelOnly="1" outline="0" fieldPosition="0">
        <references count="1">
          <reference field="20" count="2">
            <x v="0"/>
            <x v="1"/>
          </reference>
        </references>
      </pivotArea>
    </format>
    <format dxfId="346">
      <pivotArea dataOnly="0" labelOnly="1" grandCol="1" outline="0" fieldPosition="0"/>
    </format>
    <format dxfId="345">
      <pivotArea dataOnly="0" labelOnly="1" outline="0" fieldPosition="0">
        <references count="2">
          <reference field="11" count="2">
            <x v="0"/>
            <x v="1"/>
          </reference>
          <reference field="20" count="1" selected="0">
            <x v="0"/>
          </reference>
        </references>
      </pivotArea>
    </format>
    <format dxfId="344">
      <pivotArea dataOnly="0" labelOnly="1" outline="0" fieldPosition="0">
        <references count="2">
          <reference field="11" count="2">
            <x v="0"/>
            <x v="1"/>
          </reference>
          <reference field="20" count="1" selected="0">
            <x v="1"/>
          </reference>
        </references>
      </pivotArea>
    </format>
    <format dxfId="343">
      <pivotArea dataOnly="0" labelOnly="1" grandCol="1" outline="0" offset="IV1" fieldPosition="0"/>
    </format>
  </formats>
  <pivotTableStyleInfo name="PivotStyleMedium10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C00-000000000000}" name="СводнаяТаблица1" cacheId="0" dataOnRows="1" applyNumberFormats="0" applyBorderFormats="0" applyFontFormats="0" applyPatternFormats="0" applyAlignmentFormats="0" applyWidthHeightFormats="1" dataCaption="Данные" updatedVersion="5" minRefreshableVersion="3" showDrill="0" showMemberPropertyTips="0" itemPrintTitles="1" mergeItem="1" createdVersion="5" indent="0" compact="0" compactData="0">
  <location ref="A6:B18" firstHeaderRow="1" firstDataRow="1" firstDataCol="1" rowPageCount="2" colPageCount="1"/>
  <pivotFields count="45">
    <pivotField compact="0" outline="0" showAll="0" includeNewItemsInFilter="1" sortType="ascending"/>
    <pivotField compact="0" outline="0" showAll="0" includeNewItemsInFilter="1"/>
    <pivotField dataField="1" compact="0" outline="0" showAll="0" defaultSubtotal="0"/>
    <pivotField axis="axisPage" compact="0" outline="0" multipleItemSelectionAllowed="1" showAll="0" includeNewItemsInFilter="1">
      <items count="5">
        <item h="1" x="1"/>
        <item x="0"/>
        <item h="1" x="2"/>
        <item h="1" x="3"/>
        <item t="default"/>
      </items>
    </pivotField>
    <pivotField compact="0" outline="0" showAll="0" includeNewItemsInFilter="1"/>
    <pivotField compact="0" outline="0" showAll="0" includeNewItemsInFilter="1"/>
    <pivotField compact="0" outline="0" multipleItemSelectionAllowed="1" showAll="0"/>
    <pivotField compact="0" outline="0" showAll="0" includeNewItemsInFilter="1"/>
    <pivotField compact="0" outline="0" showAll="0" includeNewItemsInFilter="1"/>
    <pivotField compact="0" outline="0" showAll="0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/>
    <pivotField compact="0" outline="0" showAll="0" includeNewItemsInFilter="1">
      <items count="52">
        <item x="21"/>
        <item x="14"/>
        <item x="23"/>
        <item x="43"/>
        <item x="44"/>
        <item x="19"/>
        <item x="42"/>
        <item x="5"/>
        <item x="33"/>
        <item x="39"/>
        <item x="4"/>
        <item x="2"/>
        <item x="9"/>
        <item x="38"/>
        <item x="10"/>
        <item x="20"/>
        <item x="47"/>
        <item x="32"/>
        <item x="13"/>
        <item x="16"/>
        <item x="11"/>
        <item x="37"/>
        <item x="22"/>
        <item x="41"/>
        <item x="31"/>
        <item x="28"/>
        <item x="24"/>
        <item x="29"/>
        <item x="35"/>
        <item x="7"/>
        <item x="0"/>
        <item x="45"/>
        <item x="49"/>
        <item x="26"/>
        <item x="46"/>
        <item x="30"/>
        <item x="6"/>
        <item x="17"/>
        <item x="40"/>
        <item x="18"/>
        <item x="48"/>
        <item x="1"/>
        <item x="15"/>
        <item x="8"/>
        <item x="36"/>
        <item x="34"/>
        <item x="27"/>
        <item x="12"/>
        <item x="25"/>
        <item x="3"/>
        <item x="50"/>
        <item t="default"/>
      </items>
    </pivotField>
    <pivotField compact="0" outline="0" showAll="0" includeNewItemsInFilter="1"/>
    <pivotField compact="0" outline="0" showAll="0"/>
    <pivotField compact="0" outline="0" showAll="0"/>
    <pivotField compact="0" outline="0" showAll="0" includeNewItemsInFilter="1"/>
    <pivotField compact="0" outline="0" showAll="0" defaultSubtotal="0"/>
    <pivotField compact="0" outline="0" showAll="0" includeNewItemsInFilter="1"/>
    <pivotField compact="0" outline="0" showAll="0"/>
    <pivotField compact="0" outline="0" showAll="0" includeNewItemsInFilter="1"/>
    <pivotField compact="0" outline="0" showAll="0" includeNewItemsInFilter="1"/>
    <pivotField compact="0" outline="0" showAll="0"/>
    <pivotField compact="0" outline="0" showAll="0" includeNewItemsInFilter="1"/>
    <pivotField compact="0" outline="0" showAll="0" includeNewItemsInFilter="1"/>
    <pivotField compact="0" outline="0" showAll="0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sortType="descending"/>
    <pivotField axis="axisPage" compact="0" outline="0" multipleItemSelectionAllowed="1" showAll="0" defaultSubtotal="0">
      <items count="4">
        <item x="0"/>
        <item x="2"/>
        <item h="1" x="1"/>
        <item h="1" x="3"/>
      </items>
    </pivotField>
    <pivotField compact="0" outline="0" showAll="0" includeNewItemsInFilter="1"/>
    <pivotField axis="axisRow" compact="0" outline="0" showAll="0">
      <items count="41">
        <item m="1" x="36"/>
        <item m="1" x="37"/>
        <item x="10"/>
        <item x="1"/>
        <item x="2"/>
        <item x="3"/>
        <item x="4"/>
        <item x="20"/>
        <item x="8"/>
        <item x="21"/>
        <item x="7"/>
        <item x="22"/>
        <item x="27"/>
        <item x="15"/>
        <item x="18"/>
        <item x="6"/>
        <item x="24"/>
        <item x="14"/>
        <item x="28"/>
        <item x="0"/>
        <item x="11"/>
        <item x="12"/>
        <item x="29"/>
        <item x="5"/>
        <item x="9"/>
        <item x="32"/>
        <item m="1" x="39"/>
        <item x="17"/>
        <item x="30"/>
        <item x="19"/>
        <item x="25"/>
        <item x="23"/>
        <item x="16"/>
        <item x="13"/>
        <item x="26"/>
        <item x="33"/>
        <item m="1" x="38"/>
        <item x="35"/>
        <item x="34"/>
        <item x="31"/>
        <item t="default"/>
      </items>
    </pivotField>
    <pivotField compact="0" outline="0" multipleItemSelectionAllowed="1" showAll="0"/>
    <pivotField compact="0" outline="0" showAll="0" defaultSubtotal="0"/>
  </pivotFields>
  <rowFields count="1">
    <field x="42"/>
  </rowFields>
  <rowItems count="12">
    <i>
      <x v="2"/>
    </i>
    <i>
      <x v="3"/>
    </i>
    <i>
      <x v="4"/>
    </i>
    <i>
      <x v="5"/>
    </i>
    <i>
      <x v="6"/>
    </i>
    <i>
      <x v="7"/>
    </i>
    <i>
      <x v="8"/>
    </i>
    <i>
      <x v="11"/>
    </i>
    <i>
      <x v="19"/>
    </i>
    <i>
      <x v="29"/>
    </i>
    <i>
      <x v="33"/>
    </i>
    <i t="grand">
      <x/>
    </i>
  </rowItems>
  <colItems count="1">
    <i/>
  </colItems>
  <pageFields count="2">
    <pageField fld="3" hier="-1"/>
    <pageField fld="40" hier="-1"/>
  </pageFields>
  <dataFields count="1">
    <dataField name="Количество по полю Ф.И.О." fld="2" subtotal="count" baseField="0" baseItem="0"/>
  </dataFields>
  <formats count="21">
    <format dxfId="397">
      <pivotArea outline="0" collapsedLevelsAreSubtotals="1" fieldPosition="0"/>
    </format>
    <format dxfId="396">
      <pivotArea outline="0" collapsedLevelsAreSubtotals="1" fieldPosition="0"/>
    </format>
    <format dxfId="395">
      <pivotArea outline="0" collapsedLevelsAreSubtotals="1" fieldPosition="0"/>
    </format>
    <format dxfId="394">
      <pivotArea outline="0" collapsedLevelsAreSubtotals="1" fieldPosition="0"/>
    </format>
    <format dxfId="393">
      <pivotArea outline="0" collapsedLevelsAreSubtotals="1" fieldPosition="0"/>
    </format>
    <format dxfId="392">
      <pivotArea outline="0" collapsedLevelsAreSubtotals="1" fieldPosition="0"/>
    </format>
    <format dxfId="391">
      <pivotArea outline="0" collapsedLevelsAreSubtotals="1" fieldPosition="0"/>
    </format>
    <format dxfId="390">
      <pivotArea outline="0" collapsedLevelsAreSubtotals="1" fieldPosition="0"/>
    </format>
    <format dxfId="389">
      <pivotArea type="topRight" dataOnly="0" labelOnly="1" outline="0" fieldPosition="0"/>
    </format>
    <format dxfId="388">
      <pivotArea type="all" dataOnly="0" outline="0" fieldPosition="0"/>
    </format>
    <format dxfId="387">
      <pivotArea dataOnly="0" labelOnly="1" outline="0" fieldPosition="0">
        <references count="1">
          <reference field="3" count="0"/>
        </references>
      </pivotArea>
    </format>
    <format dxfId="386">
      <pivotArea type="all" dataOnly="0" outline="0" fieldPosition="0"/>
    </format>
    <format dxfId="385">
      <pivotArea type="all" dataOnly="0" outline="0" fieldPosition="0"/>
    </format>
    <format dxfId="384">
      <pivotArea grandRow="1" outline="0" collapsedLevelsAreSubtotals="1" fieldPosition="0"/>
    </format>
    <format dxfId="383">
      <pivotArea dataOnly="0" labelOnly="1" grandRow="1" outline="0" fieldPosition="0"/>
    </format>
    <format dxfId="382">
      <pivotArea field="15" type="button" dataOnly="0" labelOnly="1" outline="0"/>
    </format>
    <format dxfId="381">
      <pivotArea dataOnly="0" labelOnly="1" outline="0" axis="axisValues" fieldPosition="0"/>
    </format>
    <format dxfId="380">
      <pivotArea field="15" type="button" dataOnly="0" labelOnly="1" outline="0"/>
    </format>
    <format dxfId="379">
      <pivotArea dataOnly="0" labelOnly="1" outline="0" axis="axisValues" fieldPosition="0"/>
    </format>
    <format dxfId="378">
      <pivotArea field="42" type="button" dataOnly="0" labelOnly="1" outline="0" axis="axisRow" fieldPosition="0"/>
    </format>
    <format dxfId="377">
      <pivotArea dataOnly="0" labelOnly="1" outline="0" axis="axisValues" fieldPosition="0"/>
    </format>
  </formats>
  <pivotTableStyleInfo name="PivotStyleMedium10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D00-000000000000}" name="СводнаяТаблица5" cacheId="0" applyNumberFormats="0" applyBorderFormats="0" applyFontFormats="0" applyPatternFormats="0" applyAlignmentFormats="0" applyWidthHeightFormats="1" dataCaption="Значения" updatedVersion="5" minRefreshableVersion="3" showDrill="0" itemPrintTitles="1" createdVersion="5" indent="0" compact="0" compactData="0" multipleFieldFilters="0">
  <location ref="A6:E21" firstHeaderRow="1" firstDataRow="2" firstDataCol="2" rowPageCount="2" colPageCount="1"/>
  <pivotFields count="45">
    <pivotField compact="0" outline="0" showAll="0" defaultSubtotal="0"/>
    <pivotField compact="0" outline="0" showAll="0" defaultSubtotal="0"/>
    <pivotField dataField="1" compact="0" outline="0" showAll="0" defaultSubtotal="0"/>
    <pivotField axis="axisPage" compact="0" outline="0" multipleItemSelectionAllowed="1" showAll="0" defaultSubtotal="0">
      <items count="4">
        <item h="1" x="1"/>
        <item x="0"/>
        <item h="1" x="2"/>
        <item h="1" x="3"/>
      </items>
    </pivotField>
    <pivotField axis="axisRow" compact="0" outline="0" showAll="0" defaultSubtotal="0">
      <items count="10">
        <item x="5"/>
        <item x="6"/>
        <item x="7"/>
        <item x="4"/>
        <item x="0"/>
        <item x="8"/>
        <item x="3"/>
        <item x="1"/>
        <item x="2"/>
        <item x="9"/>
      </items>
    </pivotField>
    <pivotField axis="axisRow" compact="0" outline="0" showAll="0" defaultSubtotal="0">
      <items count="15">
        <item x="6"/>
        <item x="7"/>
        <item x="5"/>
        <item x="3"/>
        <item x="2"/>
        <item x="10"/>
        <item x="4"/>
        <item x="1"/>
        <item x="8"/>
        <item x="0"/>
        <item x="9"/>
        <item x="11"/>
        <item x="13"/>
        <item x="12"/>
        <item x="1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multipleItemSelectionAllowed="1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multipleItemSelectionAllowed="1" showAll="0" defaultSubtotal="0">
      <items count="3">
        <item x="1"/>
        <item x="0"/>
        <item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4">
        <item x="0"/>
        <item x="2"/>
        <item h="1" x="1"/>
        <item h="1"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2">
    <field x="4"/>
    <field x="5"/>
  </rowFields>
  <rowItems count="14">
    <i>
      <x/>
      <x/>
    </i>
    <i>
      <x v="1"/>
      <x v="8"/>
    </i>
    <i>
      <x v="2"/>
      <x v="5"/>
    </i>
    <i>
      <x v="3"/>
      <x v="2"/>
    </i>
    <i>
      <x v="4"/>
      <x v="1"/>
    </i>
    <i r="1">
      <x v="9"/>
    </i>
    <i>
      <x v="6"/>
      <x v="6"/>
    </i>
    <i r="1">
      <x v="10"/>
    </i>
    <i r="1">
      <x v="11"/>
    </i>
    <i r="1">
      <x v="12"/>
    </i>
    <i>
      <x v="7"/>
      <x v="7"/>
    </i>
    <i>
      <x v="8"/>
      <x v="3"/>
    </i>
    <i r="1">
      <x v="4"/>
    </i>
    <i t="grand">
      <x/>
    </i>
  </rowItems>
  <colFields count="1">
    <field x="20"/>
  </colFields>
  <colItems count="3">
    <i>
      <x/>
    </i>
    <i>
      <x v="1"/>
    </i>
    <i t="grand">
      <x/>
    </i>
  </colItems>
  <pageFields count="2">
    <pageField fld="3" hier="-1"/>
    <pageField fld="40" hier="-1"/>
  </pageFields>
  <dataFields count="1">
    <dataField name="Количество по полю Ф.И.О." fld="2" subtotal="count" baseField="0" baseItem="0"/>
  </dataFields>
  <formats count="23">
    <format dxfId="278">
      <pivotArea dataOnly="0" labelOnly="1" outline="0" axis="axisValues" fieldPosition="0"/>
    </format>
    <format dxfId="277">
      <pivotArea dataOnly="0" labelOnly="1" outline="0" axis="axisValues" fieldPosition="0"/>
    </format>
    <format dxfId="276">
      <pivotArea outline="0" collapsedLevelsAreSubtotals="1" fieldPosition="0"/>
    </format>
    <format dxfId="275">
      <pivotArea outline="0" collapsedLevelsAreSubtotals="1" fieldPosition="0"/>
    </format>
    <format dxfId="274">
      <pivotArea field="5" type="button" dataOnly="0" labelOnly="1" outline="0" axis="axisRow" fieldPosition="1"/>
    </format>
    <format dxfId="273">
      <pivotArea outline="0" collapsedLevelsAreSubtotals="1" fieldPosition="0"/>
    </format>
    <format dxfId="272">
      <pivotArea type="all" dataOnly="0" outline="0" fieldPosition="0"/>
    </format>
    <format dxfId="271">
      <pivotArea outline="0" collapsedLevelsAreSubtotals="1" fieldPosition="0"/>
    </format>
    <format dxfId="270">
      <pivotArea dataOnly="0" labelOnly="1" outline="0" fieldPosition="0">
        <references count="1">
          <reference field="5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69">
      <pivotArea dataOnly="0" labelOnly="1" grandRow="1" outline="0" fieldPosition="0"/>
    </format>
    <format dxfId="268">
      <pivotArea dataOnly="0" labelOnly="1" grandCol="1" outline="0" fieldPosition="0"/>
    </format>
    <format dxfId="267">
      <pivotArea outline="0" collapsedLevelsAreSubtotals="1" fieldPosition="0"/>
    </format>
    <format dxfId="266">
      <pivotArea dataOnly="0" labelOnly="1" outline="0" fieldPosition="0">
        <references count="1">
          <reference field="4" count="8">
            <x v="0"/>
            <x v="1"/>
            <x v="2"/>
            <x v="3"/>
            <x v="4"/>
            <x v="6"/>
            <x v="7"/>
            <x v="8"/>
          </reference>
        </references>
      </pivotArea>
    </format>
    <format dxfId="265">
      <pivotArea dataOnly="0" labelOnly="1" grandRow="1" outline="0" fieldPosition="0"/>
    </format>
    <format dxfId="264">
      <pivotArea dataOnly="0" labelOnly="1" outline="0" fieldPosition="0">
        <references count="2">
          <reference field="4" count="1" selected="0">
            <x v="0"/>
          </reference>
          <reference field="5" count="1">
            <x v="0"/>
          </reference>
        </references>
      </pivotArea>
    </format>
    <format dxfId="263">
      <pivotArea dataOnly="0" labelOnly="1" outline="0" fieldPosition="0">
        <references count="2">
          <reference field="4" count="1" selected="0">
            <x v="1"/>
          </reference>
          <reference field="5" count="1">
            <x v="8"/>
          </reference>
        </references>
      </pivotArea>
    </format>
    <format dxfId="262">
      <pivotArea dataOnly="0" labelOnly="1" outline="0" fieldPosition="0">
        <references count="2">
          <reference field="4" count="1" selected="0">
            <x v="2"/>
          </reference>
          <reference field="5" count="1">
            <x v="5"/>
          </reference>
        </references>
      </pivotArea>
    </format>
    <format dxfId="261">
      <pivotArea dataOnly="0" labelOnly="1" outline="0" fieldPosition="0">
        <references count="2">
          <reference field="4" count="1" selected="0">
            <x v="3"/>
          </reference>
          <reference field="5" count="1">
            <x v="2"/>
          </reference>
        </references>
      </pivotArea>
    </format>
    <format dxfId="260">
      <pivotArea dataOnly="0" labelOnly="1" outline="0" fieldPosition="0">
        <references count="2">
          <reference field="4" count="1" selected="0">
            <x v="4"/>
          </reference>
          <reference field="5" count="2">
            <x v="1"/>
            <x v="9"/>
          </reference>
        </references>
      </pivotArea>
    </format>
    <format dxfId="259">
      <pivotArea dataOnly="0" labelOnly="1" outline="0" fieldPosition="0">
        <references count="2">
          <reference field="4" count="1" selected="0">
            <x v="6"/>
          </reference>
          <reference field="5" count="4">
            <x v="6"/>
            <x v="10"/>
            <x v="11"/>
            <x v="12"/>
          </reference>
        </references>
      </pivotArea>
    </format>
    <format dxfId="258">
      <pivotArea dataOnly="0" labelOnly="1" outline="0" fieldPosition="0">
        <references count="2">
          <reference field="4" count="1" selected="0">
            <x v="7"/>
          </reference>
          <reference field="5" count="1">
            <x v="7"/>
          </reference>
        </references>
      </pivotArea>
    </format>
    <format dxfId="257">
      <pivotArea dataOnly="0" labelOnly="1" outline="0" fieldPosition="0">
        <references count="2">
          <reference field="4" count="1" selected="0">
            <x v="8"/>
          </reference>
          <reference field="5" count="2">
            <x v="3"/>
            <x v="4"/>
          </reference>
        </references>
      </pivotArea>
    </format>
    <format dxfId="256">
      <pivotArea dataOnly="0" labelOnly="1" grandCol="1" outline="0" fieldPosition="0"/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E00-000000000000}" name="СводнаяТаблица5" cacheId="0" applyNumberFormats="0" applyBorderFormats="0" applyFontFormats="0" applyPatternFormats="0" applyAlignmentFormats="0" applyWidthHeightFormats="1" dataCaption="Значения" updatedVersion="5" minRefreshableVersion="3" showDrill="0" itemPrintTitles="1" createdVersion="5" indent="0" compact="0" compactData="0" multipleFieldFilters="0">
  <location ref="A5:G21" firstHeaderRow="1" firstDataRow="3" firstDataCol="2" rowPageCount="1" colPageCount="1"/>
  <pivotFields count="45">
    <pivotField compact="0" outline="0" showAll="0" defaultSubtotal="0"/>
    <pivotField compact="0" outline="0" showAll="0" defaultSubtotal="0"/>
    <pivotField dataField="1" compact="0" outline="0" showAll="0" defaultSubtotal="0"/>
    <pivotField axis="axisPage" compact="0" outline="0" multipleItemSelectionAllowed="1" showAll="0" defaultSubtotal="0">
      <items count="4">
        <item h="1" x="1"/>
        <item x="0"/>
        <item h="1" x="2"/>
        <item h="1" x="3"/>
      </items>
    </pivotField>
    <pivotField axis="axisRow" compact="0" outline="0" showAll="0" defaultSubtotal="0">
      <items count="10">
        <item x="5"/>
        <item x="6"/>
        <item x="7"/>
        <item x="4"/>
        <item x="0"/>
        <item x="8"/>
        <item x="3"/>
        <item x="1"/>
        <item x="2"/>
        <item x="9"/>
      </items>
    </pivotField>
    <pivotField axis="axisRow" compact="0" outline="0" showAll="0" defaultSubtotal="0">
      <items count="15">
        <item x="6"/>
        <item x="7"/>
        <item x="5"/>
        <item x="3"/>
        <item x="2"/>
        <item x="10"/>
        <item x="4"/>
        <item x="1"/>
        <item x="8"/>
        <item x="0"/>
        <item x="9"/>
        <item x="11"/>
        <item x="13"/>
        <item x="12"/>
        <item x="1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multipleItemSelectionAllowed="1" showAll="0" defaultSubtotal="0"/>
    <pivotField compact="0" numFmtId="14" outline="0" showAll="0" defaultSubtotal="0"/>
    <pivotField axis="axisCol" compact="0" outline="0" showAll="0" defaultSubtotal="0">
      <items count="3">
        <item x="1"/>
        <item x="0"/>
        <item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multipleItemSelectionAllowed="1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multipleItemSelectionAllowed="1" showAll="0" defaultSubtotal="0">
      <items count="4">
        <item x="0"/>
        <item x="2"/>
        <item h="1" x="1"/>
        <item h="1"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2">
    <field x="4"/>
    <field x="5"/>
  </rowFields>
  <rowItems count="14">
    <i>
      <x/>
      <x/>
    </i>
    <i>
      <x v="1"/>
      <x v="8"/>
    </i>
    <i>
      <x v="2"/>
      <x v="5"/>
    </i>
    <i>
      <x v="3"/>
      <x v="2"/>
    </i>
    <i>
      <x v="4"/>
      <x v="1"/>
    </i>
    <i r="1">
      <x v="9"/>
    </i>
    <i>
      <x v="6"/>
      <x v="6"/>
    </i>
    <i r="1">
      <x v="10"/>
    </i>
    <i r="1">
      <x v="11"/>
    </i>
    <i r="1">
      <x v="12"/>
    </i>
    <i>
      <x v="7"/>
      <x v="7"/>
    </i>
    <i>
      <x v="8"/>
      <x v="3"/>
    </i>
    <i r="1">
      <x v="4"/>
    </i>
    <i t="grand">
      <x/>
    </i>
  </rowItems>
  <colFields count="2">
    <field x="13"/>
    <field x="40"/>
  </colFields>
  <colItems count="5">
    <i>
      <x/>
      <x/>
    </i>
    <i r="1">
      <x v="1"/>
    </i>
    <i>
      <x v="1"/>
      <x/>
    </i>
    <i r="1">
      <x v="1"/>
    </i>
    <i t="grand">
      <x/>
    </i>
  </colItems>
  <pageFields count="1">
    <pageField fld="3" hier="-1"/>
  </pageFields>
  <dataFields count="1">
    <dataField name="Количество по полю Ф.И.О." fld="2" subtotal="count" baseField="0" baseItem="0"/>
  </dataFields>
  <formats count="42">
    <format dxfId="253">
      <pivotArea dataOnly="0" labelOnly="1" outline="0" axis="axisValues" fieldPosition="0"/>
    </format>
    <format dxfId="252">
      <pivotArea dataOnly="0" labelOnly="1" outline="0" axis="axisValues" fieldPosition="0"/>
    </format>
    <format dxfId="251">
      <pivotArea outline="0" collapsedLevelsAreSubtotals="1" fieldPosition="0"/>
    </format>
    <format dxfId="250">
      <pivotArea outline="0" collapsedLevelsAreSubtotals="1" fieldPosition="0"/>
    </format>
    <format dxfId="249">
      <pivotArea field="5" type="button" dataOnly="0" labelOnly="1" outline="0" axis="axisRow" fieldPosition="1"/>
    </format>
    <format dxfId="248">
      <pivotArea outline="0" collapsedLevelsAreSubtotals="1" fieldPosition="0"/>
    </format>
    <format dxfId="247">
      <pivotArea type="all" dataOnly="0" outline="0" fieldPosition="0"/>
    </format>
    <format dxfId="246">
      <pivotArea outline="0" collapsedLevelsAreSubtotals="1" fieldPosition="0"/>
    </format>
    <format dxfId="245">
      <pivotArea dataOnly="0" labelOnly="1" outline="0" fieldPosition="0">
        <references count="1">
          <reference field="5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44">
      <pivotArea dataOnly="0" labelOnly="1" grandRow="1" outline="0" fieldPosition="0"/>
    </format>
    <format dxfId="243">
      <pivotArea dataOnly="0" labelOnly="1" grandCol="1" outline="0" fieldPosition="0"/>
    </format>
    <format dxfId="242">
      <pivotArea outline="0" collapsedLevelsAreSubtotals="1" fieldPosition="0"/>
    </format>
    <format dxfId="241">
      <pivotArea dataOnly="0" labelOnly="1" outline="0" fieldPosition="0">
        <references count="1">
          <reference field="4" count="8">
            <x v="0"/>
            <x v="1"/>
            <x v="2"/>
            <x v="3"/>
            <x v="4"/>
            <x v="6"/>
            <x v="7"/>
            <x v="8"/>
          </reference>
        </references>
      </pivotArea>
    </format>
    <format dxfId="240">
      <pivotArea dataOnly="0" labelOnly="1" grandRow="1" outline="0" fieldPosition="0"/>
    </format>
    <format dxfId="239">
      <pivotArea dataOnly="0" labelOnly="1" outline="0" fieldPosition="0">
        <references count="2">
          <reference field="4" count="1" selected="0">
            <x v="0"/>
          </reference>
          <reference field="5" count="1">
            <x v="0"/>
          </reference>
        </references>
      </pivotArea>
    </format>
    <format dxfId="238">
      <pivotArea dataOnly="0" labelOnly="1" outline="0" fieldPosition="0">
        <references count="2">
          <reference field="4" count="1" selected="0">
            <x v="1"/>
          </reference>
          <reference field="5" count="1">
            <x v="8"/>
          </reference>
        </references>
      </pivotArea>
    </format>
    <format dxfId="237">
      <pivotArea dataOnly="0" labelOnly="1" outline="0" fieldPosition="0">
        <references count="2">
          <reference field="4" count="1" selected="0">
            <x v="2"/>
          </reference>
          <reference field="5" count="1">
            <x v="5"/>
          </reference>
        </references>
      </pivotArea>
    </format>
    <format dxfId="236">
      <pivotArea dataOnly="0" labelOnly="1" outline="0" fieldPosition="0">
        <references count="2">
          <reference field="4" count="1" selected="0">
            <x v="3"/>
          </reference>
          <reference field="5" count="1">
            <x v="2"/>
          </reference>
        </references>
      </pivotArea>
    </format>
    <format dxfId="235">
      <pivotArea dataOnly="0" labelOnly="1" outline="0" fieldPosition="0">
        <references count="2">
          <reference field="4" count="1" selected="0">
            <x v="4"/>
          </reference>
          <reference field="5" count="2">
            <x v="1"/>
            <x v="9"/>
          </reference>
        </references>
      </pivotArea>
    </format>
    <format dxfId="234">
      <pivotArea dataOnly="0" labelOnly="1" outline="0" fieldPosition="0">
        <references count="2">
          <reference field="4" count="1" selected="0">
            <x v="6"/>
          </reference>
          <reference field="5" count="4">
            <x v="6"/>
            <x v="10"/>
            <x v="11"/>
            <x v="12"/>
          </reference>
        </references>
      </pivotArea>
    </format>
    <format dxfId="233">
      <pivotArea dataOnly="0" labelOnly="1" outline="0" fieldPosition="0">
        <references count="2">
          <reference field="4" count="1" selected="0">
            <x v="7"/>
          </reference>
          <reference field="5" count="1">
            <x v="7"/>
          </reference>
        </references>
      </pivotArea>
    </format>
    <format dxfId="232">
      <pivotArea dataOnly="0" labelOnly="1" outline="0" fieldPosition="0">
        <references count="2">
          <reference field="4" count="1" selected="0">
            <x v="8"/>
          </reference>
          <reference field="5" count="2">
            <x v="3"/>
            <x v="4"/>
          </reference>
        </references>
      </pivotArea>
    </format>
    <format dxfId="231">
      <pivotArea dataOnly="0" labelOnly="1" grandCol="1" outline="0" fieldPosition="0"/>
    </format>
    <format dxfId="230">
      <pivotArea outline="0" collapsedLevelsAreSubtotals="1" fieldPosition="0"/>
    </format>
    <format dxfId="229">
      <pivotArea dataOnly="0" labelOnly="1" outline="0" fieldPosition="0">
        <references count="1">
          <reference field="13" count="2">
            <x v="0"/>
            <x v="1"/>
          </reference>
        </references>
      </pivotArea>
    </format>
    <format dxfId="228">
      <pivotArea dataOnly="0" labelOnly="1" grandCol="1" outline="0" fieldPosition="0"/>
    </format>
    <format dxfId="227">
      <pivotArea dataOnly="0" labelOnly="1" outline="0" fieldPosition="0">
        <references count="2">
          <reference field="13" count="1" selected="0">
            <x v="0"/>
          </reference>
          <reference field="40" count="0"/>
        </references>
      </pivotArea>
    </format>
    <format dxfId="226">
      <pivotArea dataOnly="0" labelOnly="1" outline="0" fieldPosition="0">
        <references count="2">
          <reference field="13" count="1" selected="0">
            <x v="1"/>
          </reference>
          <reference field="40" count="0"/>
        </references>
      </pivotArea>
    </format>
    <format dxfId="225">
      <pivotArea dataOnly="0" labelOnly="1" grandCol="1" outline="0" fieldPosition="0"/>
    </format>
    <format dxfId="224">
      <pivotArea dataOnly="0" labelOnly="1" outline="0" fieldPosition="0">
        <references count="2">
          <reference field="13" count="1" selected="0">
            <x v="0"/>
          </reference>
          <reference field="40" count="0"/>
        </references>
      </pivotArea>
    </format>
    <format dxfId="223">
      <pivotArea dataOnly="0" labelOnly="1" outline="0" fieldPosition="0">
        <references count="2">
          <reference field="13" count="1" selected="0">
            <x v="1"/>
          </reference>
          <reference field="40" count="0"/>
        </references>
      </pivotArea>
    </format>
    <format dxfId="222">
      <pivotArea outline="0" collapsedLevelsAreSubtotals="1" fieldPosition="0">
        <references count="2">
          <reference field="13" count="1" selected="0">
            <x v="0"/>
          </reference>
          <reference field="40" count="0" selected="0"/>
        </references>
      </pivotArea>
    </format>
    <format dxfId="221">
      <pivotArea dataOnly="0" labelOnly="1" outline="0" fieldPosition="0">
        <references count="1">
          <reference field="13" count="1">
            <x v="0"/>
          </reference>
        </references>
      </pivotArea>
    </format>
    <format dxfId="220">
      <pivotArea dataOnly="0" labelOnly="1" outline="0" fieldPosition="0">
        <references count="2">
          <reference field="13" count="1" selected="0">
            <x v="0"/>
          </reference>
          <reference field="40" count="0"/>
        </references>
      </pivotArea>
    </format>
    <format dxfId="219">
      <pivotArea dataOnly="0" outline="0" fieldPosition="0">
        <references count="2">
          <reference field="13" count="1">
            <x v="1"/>
          </reference>
          <reference field="40" count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18">
      <pivotArea dataOnly="0" labelOnly="1" outline="0" fieldPosition="0">
        <references count="1">
          <reference field="13" count="1">
            <x v="0"/>
          </reference>
        </references>
      </pivotArea>
    </format>
    <format dxfId="217">
      <pivotArea grandCol="1" outline="0" collapsedLevelsAreSubtotals="1" fieldPosition="0"/>
    </format>
    <format dxfId="216">
      <pivotArea dataOnly="0" labelOnly="1" grandCol="1" outline="0" fieldPosition="0"/>
    </format>
    <format dxfId="215">
      <pivotArea dataOnly="0" labelOnly="1" grandCol="1" outline="0" offset="IV1" fieldPosition="0"/>
    </format>
    <format dxfId="214">
      <pivotArea dataOnly="0" outline="0" fieldPosition="0">
        <references count="1">
          <reference field="13" count="1">
            <x v="1"/>
          </reference>
        </references>
      </pivotArea>
    </format>
    <format dxfId="213">
      <pivotArea grandCol="1" outline="0" collapsedLevelsAreSubtotals="1" fieldPosition="0"/>
    </format>
    <format dxfId="212">
      <pivotArea dataOnly="0" labelOnly="1" grandCol="1" outline="0" fieldPosition="0"/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F00-000001000000}" name="СводнаяТаблица5" cacheId="0" applyNumberFormats="0" applyBorderFormats="0" applyFontFormats="0" applyPatternFormats="0" applyAlignmentFormats="0" applyWidthHeightFormats="1" dataCaption="Значения" updatedVersion="5" minRefreshableVersion="3" showDrill="0" itemPrintTitles="1" createdVersion="5" indent="0" compact="0" compactData="0" multipleFieldFilters="0">
  <location ref="A7:E22" firstHeaderRow="1" firstDataRow="2" firstDataCol="2" rowPageCount="2" colPageCount="1"/>
  <pivotFields count="45"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4">
        <item h="1" x="1"/>
        <item x="0"/>
        <item h="1" x="2"/>
        <item h="1" x="3"/>
      </items>
    </pivotField>
    <pivotField axis="axisRow" compact="0" outline="0" showAll="0" defaultSubtotal="0">
      <items count="10">
        <item x="5"/>
        <item x="6"/>
        <item x="7"/>
        <item x="4"/>
        <item x="0"/>
        <item x="8"/>
        <item x="3"/>
        <item x="1"/>
        <item x="2"/>
        <item x="9"/>
      </items>
    </pivotField>
    <pivotField axis="axisRow" compact="0" outline="0" showAll="0" defaultSubtotal="0">
      <items count="15">
        <item x="6"/>
        <item x="7"/>
        <item x="5"/>
        <item x="3"/>
        <item x="2"/>
        <item x="10"/>
        <item x="4"/>
        <item x="1"/>
        <item x="8"/>
        <item x="0"/>
        <item x="9"/>
        <item x="11"/>
        <item x="13"/>
        <item x="12"/>
        <item x="1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multipleItemSelectionAllowed="1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3">
        <item x="1"/>
        <item h="1" x="0"/>
        <item h="1"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multipleItemSelectionAllowed="1" showAll="0" defaultSubtotal="0">
      <items count="4">
        <item x="0"/>
        <item x="2"/>
        <item h="1" x="1"/>
        <item h="1"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2">
    <field x="4"/>
    <field x="5"/>
  </rowFields>
  <rowItems count="14">
    <i>
      <x/>
      <x/>
    </i>
    <i>
      <x v="1"/>
      <x v="8"/>
    </i>
    <i>
      <x v="2"/>
      <x v="5"/>
    </i>
    <i>
      <x v="3"/>
      <x v="2"/>
    </i>
    <i>
      <x v="4"/>
      <x v="1"/>
    </i>
    <i r="1">
      <x v="9"/>
    </i>
    <i>
      <x v="6"/>
      <x v="6"/>
    </i>
    <i r="1">
      <x v="10"/>
    </i>
    <i r="1">
      <x v="11"/>
    </i>
    <i r="1">
      <x v="12"/>
    </i>
    <i>
      <x v="7"/>
      <x v="7"/>
    </i>
    <i>
      <x v="8"/>
      <x v="3"/>
    </i>
    <i r="1">
      <x v="4"/>
    </i>
    <i t="grand">
      <x/>
    </i>
  </rowItems>
  <colFields count="1">
    <field x="40"/>
  </colFields>
  <colItems count="3">
    <i>
      <x/>
    </i>
    <i>
      <x v="1"/>
    </i>
    <i t="grand">
      <x/>
    </i>
  </colItems>
  <pageFields count="2">
    <pageField fld="3" hier="-1"/>
    <pageField fld="20" hier="-1"/>
  </pageFields>
  <dataFields count="1">
    <dataField name="Среднее по полю Вступительное испытание (балл) (1)" fld="35" subtotal="average" baseField="0" baseItem="0" numFmtId="164"/>
  </dataFields>
  <formats count="50">
    <format dxfId="155">
      <pivotArea dataOnly="0" labelOnly="1" outline="0" axis="axisValues" fieldPosition="0"/>
    </format>
    <format dxfId="154">
      <pivotArea dataOnly="0" labelOnly="1" outline="0" axis="axisValues" fieldPosition="0"/>
    </format>
    <format dxfId="153">
      <pivotArea outline="0" collapsedLevelsAreSubtotals="1" fieldPosition="0"/>
    </format>
    <format dxfId="152">
      <pivotArea outline="0" collapsedLevelsAreSubtotals="1" fieldPosition="0"/>
    </format>
    <format dxfId="151">
      <pivotArea field="5" type="button" dataOnly="0" labelOnly="1" outline="0" axis="axisRow" fieldPosition="1"/>
    </format>
    <format dxfId="150">
      <pivotArea outline="0" collapsedLevelsAreSubtotals="1" fieldPosition="0"/>
    </format>
    <format dxfId="149">
      <pivotArea type="all" dataOnly="0" outline="0" fieldPosition="0"/>
    </format>
    <format dxfId="148">
      <pivotArea outline="0" collapsedLevelsAreSubtotals="1" fieldPosition="0"/>
    </format>
    <format dxfId="147">
      <pivotArea dataOnly="0" labelOnly="1" outline="0" fieldPosition="0">
        <references count="1">
          <reference field="5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46">
      <pivotArea dataOnly="0" labelOnly="1" grandRow="1" outline="0" fieldPosition="0"/>
    </format>
    <format dxfId="145">
      <pivotArea dataOnly="0" labelOnly="1" grandCol="1" outline="0" fieldPosition="0"/>
    </format>
    <format dxfId="144">
      <pivotArea outline="0" collapsedLevelsAreSubtotals="1" fieldPosition="0"/>
    </format>
    <format dxfId="143">
      <pivotArea dataOnly="0" labelOnly="1" outline="0" fieldPosition="0">
        <references count="1">
          <reference field="4" count="8">
            <x v="0"/>
            <x v="1"/>
            <x v="2"/>
            <x v="3"/>
            <x v="4"/>
            <x v="6"/>
            <x v="7"/>
            <x v="8"/>
          </reference>
        </references>
      </pivotArea>
    </format>
    <format dxfId="142">
      <pivotArea dataOnly="0" labelOnly="1" grandRow="1" outline="0" fieldPosition="0"/>
    </format>
    <format dxfId="141">
      <pivotArea dataOnly="0" labelOnly="1" outline="0" fieldPosition="0">
        <references count="2">
          <reference field="4" count="1" selected="0">
            <x v="0"/>
          </reference>
          <reference field="5" count="1">
            <x v="0"/>
          </reference>
        </references>
      </pivotArea>
    </format>
    <format dxfId="140">
      <pivotArea dataOnly="0" labelOnly="1" outline="0" fieldPosition="0">
        <references count="2">
          <reference field="4" count="1" selected="0">
            <x v="1"/>
          </reference>
          <reference field="5" count="1">
            <x v="8"/>
          </reference>
        </references>
      </pivotArea>
    </format>
    <format dxfId="139">
      <pivotArea dataOnly="0" labelOnly="1" outline="0" fieldPosition="0">
        <references count="2">
          <reference field="4" count="1" selected="0">
            <x v="2"/>
          </reference>
          <reference field="5" count="1">
            <x v="5"/>
          </reference>
        </references>
      </pivotArea>
    </format>
    <format dxfId="138">
      <pivotArea dataOnly="0" labelOnly="1" outline="0" fieldPosition="0">
        <references count="2">
          <reference field="4" count="1" selected="0">
            <x v="3"/>
          </reference>
          <reference field="5" count="1">
            <x v="2"/>
          </reference>
        </references>
      </pivotArea>
    </format>
    <format dxfId="137">
      <pivotArea dataOnly="0" labelOnly="1" outline="0" fieldPosition="0">
        <references count="2">
          <reference field="4" count="1" selected="0">
            <x v="4"/>
          </reference>
          <reference field="5" count="2">
            <x v="1"/>
            <x v="9"/>
          </reference>
        </references>
      </pivotArea>
    </format>
    <format dxfId="136">
      <pivotArea dataOnly="0" labelOnly="1" outline="0" fieldPosition="0">
        <references count="2">
          <reference field="4" count="1" selected="0">
            <x v="6"/>
          </reference>
          <reference field="5" count="4">
            <x v="6"/>
            <x v="10"/>
            <x v="11"/>
            <x v="12"/>
          </reference>
        </references>
      </pivotArea>
    </format>
    <format dxfId="135">
      <pivotArea dataOnly="0" labelOnly="1" outline="0" fieldPosition="0">
        <references count="2">
          <reference field="4" count="1" selected="0">
            <x v="7"/>
          </reference>
          <reference field="5" count="1">
            <x v="7"/>
          </reference>
        </references>
      </pivotArea>
    </format>
    <format dxfId="134">
      <pivotArea dataOnly="0" labelOnly="1" outline="0" fieldPosition="0">
        <references count="2">
          <reference field="4" count="1" selected="0">
            <x v="8"/>
          </reference>
          <reference field="5" count="2">
            <x v="3"/>
            <x v="4"/>
          </reference>
        </references>
      </pivotArea>
    </format>
    <format dxfId="133">
      <pivotArea dataOnly="0" labelOnly="1" grandCol="1" outline="0" fieldPosition="0"/>
    </format>
    <format dxfId="132">
      <pivotArea outline="0" collapsedLevelsAreSubtotals="1" fieldPosition="0"/>
    </format>
    <format dxfId="131">
      <pivotArea dataOnly="0" labelOnly="1" outline="0" fieldPosition="0">
        <references count="1">
          <reference field="4" count="8">
            <x v="0"/>
            <x v="1"/>
            <x v="2"/>
            <x v="3"/>
            <x v="4"/>
            <x v="6"/>
            <x v="7"/>
            <x v="8"/>
          </reference>
        </references>
      </pivotArea>
    </format>
    <format dxfId="130">
      <pivotArea dataOnly="0" labelOnly="1" grandRow="1" outline="0" fieldPosition="0"/>
    </format>
    <format dxfId="129">
      <pivotArea dataOnly="0" labelOnly="1" outline="0" fieldPosition="0">
        <references count="2">
          <reference field="4" count="1" selected="0">
            <x v="0"/>
          </reference>
          <reference field="5" count="1">
            <x v="0"/>
          </reference>
        </references>
      </pivotArea>
    </format>
    <format dxfId="128">
      <pivotArea dataOnly="0" labelOnly="1" outline="0" fieldPosition="0">
        <references count="2">
          <reference field="4" count="1" selected="0">
            <x v="1"/>
          </reference>
          <reference field="5" count="1">
            <x v="8"/>
          </reference>
        </references>
      </pivotArea>
    </format>
    <format dxfId="127">
      <pivotArea dataOnly="0" labelOnly="1" outline="0" fieldPosition="0">
        <references count="2">
          <reference field="4" count="1" selected="0">
            <x v="2"/>
          </reference>
          <reference field="5" count="1">
            <x v="5"/>
          </reference>
        </references>
      </pivotArea>
    </format>
    <format dxfId="126">
      <pivotArea dataOnly="0" labelOnly="1" outline="0" fieldPosition="0">
        <references count="2">
          <reference field="4" count="1" selected="0">
            <x v="3"/>
          </reference>
          <reference field="5" count="1">
            <x v="2"/>
          </reference>
        </references>
      </pivotArea>
    </format>
    <format dxfId="125">
      <pivotArea dataOnly="0" labelOnly="1" outline="0" fieldPosition="0">
        <references count="2">
          <reference field="4" count="1" selected="0">
            <x v="4"/>
          </reference>
          <reference field="5" count="2">
            <x v="1"/>
            <x v="9"/>
          </reference>
        </references>
      </pivotArea>
    </format>
    <format dxfId="124">
      <pivotArea dataOnly="0" labelOnly="1" outline="0" fieldPosition="0">
        <references count="2">
          <reference field="4" count="1" selected="0">
            <x v="6"/>
          </reference>
          <reference field="5" count="4">
            <x v="6"/>
            <x v="10"/>
            <x v="11"/>
            <x v="12"/>
          </reference>
        </references>
      </pivotArea>
    </format>
    <format dxfId="123">
      <pivotArea dataOnly="0" labelOnly="1" outline="0" fieldPosition="0">
        <references count="2">
          <reference field="4" count="1" selected="0">
            <x v="7"/>
          </reference>
          <reference field="5" count="1">
            <x v="7"/>
          </reference>
        </references>
      </pivotArea>
    </format>
    <format dxfId="122">
      <pivotArea dataOnly="0" labelOnly="1" outline="0" fieldPosition="0">
        <references count="2">
          <reference field="4" count="1" selected="0">
            <x v="8"/>
          </reference>
          <reference field="5" count="2">
            <x v="3"/>
            <x v="4"/>
          </reference>
        </references>
      </pivotArea>
    </format>
    <format dxfId="121">
      <pivotArea dataOnly="0" labelOnly="1" outline="0" fieldPosition="0">
        <references count="1">
          <reference field="40" count="0"/>
        </references>
      </pivotArea>
    </format>
    <format dxfId="120">
      <pivotArea dataOnly="0" labelOnly="1" grandCol="1" outline="0" fieldPosition="0"/>
    </format>
    <format dxfId="119">
      <pivotArea outline="0" collapsedLevelsAreSubtotals="1" fieldPosition="0"/>
    </format>
    <format dxfId="118">
      <pivotArea dataOnly="0" labelOnly="1" outline="0" fieldPosition="0">
        <references count="1">
          <reference field="4" count="8">
            <x v="0"/>
            <x v="1"/>
            <x v="2"/>
            <x v="3"/>
            <x v="4"/>
            <x v="6"/>
            <x v="7"/>
            <x v="8"/>
          </reference>
        </references>
      </pivotArea>
    </format>
    <format dxfId="117">
      <pivotArea dataOnly="0" labelOnly="1" grandRow="1" outline="0" fieldPosition="0"/>
    </format>
    <format dxfId="116">
      <pivotArea dataOnly="0" labelOnly="1" outline="0" fieldPosition="0">
        <references count="2">
          <reference field="4" count="1" selected="0">
            <x v="0"/>
          </reference>
          <reference field="5" count="1">
            <x v="0"/>
          </reference>
        </references>
      </pivotArea>
    </format>
    <format dxfId="115">
      <pivotArea dataOnly="0" labelOnly="1" outline="0" fieldPosition="0">
        <references count="2">
          <reference field="4" count="1" selected="0">
            <x v="1"/>
          </reference>
          <reference field="5" count="1">
            <x v="8"/>
          </reference>
        </references>
      </pivotArea>
    </format>
    <format dxfId="114">
      <pivotArea dataOnly="0" labelOnly="1" outline="0" fieldPosition="0">
        <references count="2">
          <reference field="4" count="1" selected="0">
            <x v="2"/>
          </reference>
          <reference field="5" count="1">
            <x v="5"/>
          </reference>
        </references>
      </pivotArea>
    </format>
    <format dxfId="113">
      <pivotArea dataOnly="0" labelOnly="1" outline="0" fieldPosition="0">
        <references count="2">
          <reference field="4" count="1" selected="0">
            <x v="3"/>
          </reference>
          <reference field="5" count="1">
            <x v="2"/>
          </reference>
        </references>
      </pivotArea>
    </format>
    <format dxfId="112">
      <pivotArea dataOnly="0" labelOnly="1" outline="0" fieldPosition="0">
        <references count="2">
          <reference field="4" count="1" selected="0">
            <x v="4"/>
          </reference>
          <reference field="5" count="2">
            <x v="1"/>
            <x v="9"/>
          </reference>
        </references>
      </pivotArea>
    </format>
    <format dxfId="111">
      <pivotArea dataOnly="0" labelOnly="1" outline="0" fieldPosition="0">
        <references count="2">
          <reference field="4" count="1" selected="0">
            <x v="6"/>
          </reference>
          <reference field="5" count="4">
            <x v="6"/>
            <x v="10"/>
            <x v="11"/>
            <x v="12"/>
          </reference>
        </references>
      </pivotArea>
    </format>
    <format dxfId="110">
      <pivotArea dataOnly="0" labelOnly="1" outline="0" fieldPosition="0">
        <references count="2">
          <reference field="4" count="1" selected="0">
            <x v="7"/>
          </reference>
          <reference field="5" count="1">
            <x v="7"/>
          </reference>
        </references>
      </pivotArea>
    </format>
    <format dxfId="109">
      <pivotArea dataOnly="0" labelOnly="1" outline="0" fieldPosition="0">
        <references count="2">
          <reference field="4" count="1" selected="0">
            <x v="8"/>
          </reference>
          <reference field="5" count="2">
            <x v="3"/>
            <x v="4"/>
          </reference>
        </references>
      </pivotArea>
    </format>
    <format dxfId="108">
      <pivotArea dataOnly="0" labelOnly="1" outline="0" fieldPosition="0">
        <references count="1">
          <reference field="40" count="0"/>
        </references>
      </pivotArea>
    </format>
    <format dxfId="107">
      <pivotArea dataOnly="0" labelOnly="1" grandCol="1" outline="0" fieldPosition="0"/>
    </format>
    <format dxfId="106">
      <pivotArea outline="0" collapsedLevelsAreSubtotals="1" fieldPosition="0"/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F00-000000000000}" name="СводнаяТаблица1" cacheId="0" applyNumberFormats="0" applyBorderFormats="0" applyFontFormats="0" applyPatternFormats="0" applyAlignmentFormats="0" applyWidthHeightFormats="1" dataCaption="Значения" updatedVersion="5" minRefreshableVersion="3" showDrill="0" itemPrintTitles="1" createdVersion="5" indent="0" compact="0" compactData="0" multipleFieldFilters="0">
  <location ref="A38:E53" firstHeaderRow="1" firstDataRow="2" firstDataCol="2" rowPageCount="2" colPageCount="1"/>
  <pivotFields count="45"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4">
        <item h="1" x="1"/>
        <item x="0"/>
        <item h="1" x="2"/>
        <item h="1" x="3"/>
      </items>
    </pivotField>
    <pivotField axis="axisRow" compact="0" outline="0" showAll="0" defaultSubtotal="0">
      <items count="10">
        <item x="5"/>
        <item x="6"/>
        <item x="7"/>
        <item x="4"/>
        <item x="0"/>
        <item x="8"/>
        <item x="3"/>
        <item x="1"/>
        <item x="2"/>
        <item x="9"/>
      </items>
    </pivotField>
    <pivotField axis="axisRow" compact="0" outline="0" showAll="0" defaultSubtotal="0">
      <items count="15">
        <item x="6"/>
        <item x="7"/>
        <item x="5"/>
        <item x="3"/>
        <item x="2"/>
        <item x="10"/>
        <item x="4"/>
        <item x="1"/>
        <item x="8"/>
        <item x="0"/>
        <item x="9"/>
        <item x="11"/>
        <item x="13"/>
        <item x="12"/>
        <item x="1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multipleItemSelectionAllowed="1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3">
        <item x="1"/>
        <item h="1" x="0"/>
        <item h="1"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multipleItemSelectionAllowed="1" showAll="0" defaultSubtotal="0">
      <items count="4">
        <item x="0"/>
        <item x="2"/>
        <item h="1" x="1"/>
        <item h="1"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2">
    <field x="4"/>
    <field x="5"/>
  </rowFields>
  <rowItems count="14">
    <i>
      <x/>
      <x/>
    </i>
    <i>
      <x v="1"/>
      <x v="8"/>
    </i>
    <i>
      <x v="2"/>
      <x v="5"/>
    </i>
    <i>
      <x v="3"/>
      <x v="2"/>
    </i>
    <i>
      <x v="4"/>
      <x v="1"/>
    </i>
    <i r="1">
      <x v="9"/>
    </i>
    <i>
      <x v="6"/>
      <x v="6"/>
    </i>
    <i r="1">
      <x v="10"/>
    </i>
    <i r="1">
      <x v="11"/>
    </i>
    <i r="1">
      <x v="12"/>
    </i>
    <i>
      <x v="7"/>
      <x v="7"/>
    </i>
    <i>
      <x v="8"/>
      <x v="3"/>
    </i>
    <i r="1">
      <x v="4"/>
    </i>
    <i t="grand">
      <x/>
    </i>
  </rowItems>
  <colFields count="1">
    <field x="40"/>
  </colFields>
  <colItems count="3">
    <i>
      <x/>
    </i>
    <i>
      <x v="1"/>
    </i>
    <i t="grand">
      <x/>
    </i>
  </colItems>
  <pageFields count="2">
    <pageField fld="3" hier="-1"/>
    <pageField fld="20" hier="-1"/>
  </pageFields>
  <dataFields count="1">
    <dataField name="Среднее по полю Средний балл документа об образовании (2)" fld="36" subtotal="average" baseField="0" baseItem="0" numFmtId="164"/>
  </dataFields>
  <formats count="50">
    <format dxfId="205">
      <pivotArea dataOnly="0" labelOnly="1" outline="0" axis="axisValues" fieldPosition="0"/>
    </format>
    <format dxfId="204">
      <pivotArea dataOnly="0" labelOnly="1" outline="0" axis="axisValues" fieldPosition="0"/>
    </format>
    <format dxfId="203">
      <pivotArea outline="0" collapsedLevelsAreSubtotals="1" fieldPosition="0"/>
    </format>
    <format dxfId="202">
      <pivotArea outline="0" collapsedLevelsAreSubtotals="1" fieldPosition="0"/>
    </format>
    <format dxfId="201">
      <pivotArea field="5" type="button" dataOnly="0" labelOnly="1" outline="0" axis="axisRow" fieldPosition="1"/>
    </format>
    <format dxfId="200">
      <pivotArea outline="0" collapsedLevelsAreSubtotals="1" fieldPosition="0"/>
    </format>
    <format dxfId="199">
      <pivotArea type="all" dataOnly="0" outline="0" fieldPosition="0"/>
    </format>
    <format dxfId="198">
      <pivotArea outline="0" collapsedLevelsAreSubtotals="1" fieldPosition="0"/>
    </format>
    <format dxfId="197">
      <pivotArea dataOnly="0" labelOnly="1" outline="0" fieldPosition="0">
        <references count="1">
          <reference field="5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96">
      <pivotArea dataOnly="0" labelOnly="1" grandRow="1" outline="0" fieldPosition="0"/>
    </format>
    <format dxfId="195">
      <pivotArea dataOnly="0" labelOnly="1" grandCol="1" outline="0" fieldPosition="0"/>
    </format>
    <format dxfId="194">
      <pivotArea outline="0" collapsedLevelsAreSubtotals="1" fieldPosition="0"/>
    </format>
    <format dxfId="193">
      <pivotArea dataOnly="0" labelOnly="1" outline="0" fieldPosition="0">
        <references count="1">
          <reference field="4" count="8">
            <x v="0"/>
            <x v="1"/>
            <x v="2"/>
            <x v="3"/>
            <x v="4"/>
            <x v="6"/>
            <x v="7"/>
            <x v="8"/>
          </reference>
        </references>
      </pivotArea>
    </format>
    <format dxfId="192">
      <pivotArea dataOnly="0" labelOnly="1" grandRow="1" outline="0" fieldPosition="0"/>
    </format>
    <format dxfId="191">
      <pivotArea dataOnly="0" labelOnly="1" outline="0" fieldPosition="0">
        <references count="2">
          <reference field="4" count="1" selected="0">
            <x v="0"/>
          </reference>
          <reference field="5" count="1">
            <x v="0"/>
          </reference>
        </references>
      </pivotArea>
    </format>
    <format dxfId="190">
      <pivotArea dataOnly="0" labelOnly="1" outline="0" fieldPosition="0">
        <references count="2">
          <reference field="4" count="1" selected="0">
            <x v="1"/>
          </reference>
          <reference field="5" count="1">
            <x v="8"/>
          </reference>
        </references>
      </pivotArea>
    </format>
    <format dxfId="189">
      <pivotArea dataOnly="0" labelOnly="1" outline="0" fieldPosition="0">
        <references count="2">
          <reference field="4" count="1" selected="0">
            <x v="2"/>
          </reference>
          <reference field="5" count="1">
            <x v="5"/>
          </reference>
        </references>
      </pivotArea>
    </format>
    <format dxfId="188">
      <pivotArea dataOnly="0" labelOnly="1" outline="0" fieldPosition="0">
        <references count="2">
          <reference field="4" count="1" selected="0">
            <x v="3"/>
          </reference>
          <reference field="5" count="1">
            <x v="2"/>
          </reference>
        </references>
      </pivotArea>
    </format>
    <format dxfId="187">
      <pivotArea dataOnly="0" labelOnly="1" outline="0" fieldPosition="0">
        <references count="2">
          <reference field="4" count="1" selected="0">
            <x v="4"/>
          </reference>
          <reference field="5" count="2">
            <x v="1"/>
            <x v="9"/>
          </reference>
        </references>
      </pivotArea>
    </format>
    <format dxfId="186">
      <pivotArea dataOnly="0" labelOnly="1" outline="0" fieldPosition="0">
        <references count="2">
          <reference field="4" count="1" selected="0">
            <x v="6"/>
          </reference>
          <reference field="5" count="4">
            <x v="6"/>
            <x v="10"/>
            <x v="11"/>
            <x v="12"/>
          </reference>
        </references>
      </pivotArea>
    </format>
    <format dxfId="185">
      <pivotArea dataOnly="0" labelOnly="1" outline="0" fieldPosition="0">
        <references count="2">
          <reference field="4" count="1" selected="0">
            <x v="7"/>
          </reference>
          <reference field="5" count="1">
            <x v="7"/>
          </reference>
        </references>
      </pivotArea>
    </format>
    <format dxfId="184">
      <pivotArea dataOnly="0" labelOnly="1" outline="0" fieldPosition="0">
        <references count="2">
          <reference field="4" count="1" selected="0">
            <x v="8"/>
          </reference>
          <reference field="5" count="2">
            <x v="3"/>
            <x v="4"/>
          </reference>
        </references>
      </pivotArea>
    </format>
    <format dxfId="183">
      <pivotArea dataOnly="0" labelOnly="1" grandCol="1" outline="0" fieldPosition="0"/>
    </format>
    <format dxfId="182">
      <pivotArea outline="0" collapsedLevelsAreSubtotals="1" fieldPosition="0"/>
    </format>
    <format dxfId="181">
      <pivotArea dataOnly="0" labelOnly="1" outline="0" fieldPosition="0">
        <references count="1">
          <reference field="4" count="8">
            <x v="0"/>
            <x v="1"/>
            <x v="2"/>
            <x v="3"/>
            <x v="4"/>
            <x v="6"/>
            <x v="7"/>
            <x v="8"/>
          </reference>
        </references>
      </pivotArea>
    </format>
    <format dxfId="180">
      <pivotArea dataOnly="0" labelOnly="1" grandRow="1" outline="0" fieldPosition="0"/>
    </format>
    <format dxfId="179">
      <pivotArea dataOnly="0" labelOnly="1" outline="0" fieldPosition="0">
        <references count="2">
          <reference field="4" count="1" selected="0">
            <x v="0"/>
          </reference>
          <reference field="5" count="1">
            <x v="0"/>
          </reference>
        </references>
      </pivotArea>
    </format>
    <format dxfId="178">
      <pivotArea dataOnly="0" labelOnly="1" outline="0" fieldPosition="0">
        <references count="2">
          <reference field="4" count="1" selected="0">
            <x v="1"/>
          </reference>
          <reference field="5" count="1">
            <x v="8"/>
          </reference>
        </references>
      </pivotArea>
    </format>
    <format dxfId="177">
      <pivotArea dataOnly="0" labelOnly="1" outline="0" fieldPosition="0">
        <references count="2">
          <reference field="4" count="1" selected="0">
            <x v="2"/>
          </reference>
          <reference field="5" count="1">
            <x v="5"/>
          </reference>
        </references>
      </pivotArea>
    </format>
    <format dxfId="176">
      <pivotArea dataOnly="0" labelOnly="1" outline="0" fieldPosition="0">
        <references count="2">
          <reference field="4" count="1" selected="0">
            <x v="3"/>
          </reference>
          <reference field="5" count="1">
            <x v="2"/>
          </reference>
        </references>
      </pivotArea>
    </format>
    <format dxfId="175">
      <pivotArea dataOnly="0" labelOnly="1" outline="0" fieldPosition="0">
        <references count="2">
          <reference field="4" count="1" selected="0">
            <x v="4"/>
          </reference>
          <reference field="5" count="2">
            <x v="1"/>
            <x v="9"/>
          </reference>
        </references>
      </pivotArea>
    </format>
    <format dxfId="174">
      <pivotArea dataOnly="0" labelOnly="1" outline="0" fieldPosition="0">
        <references count="2">
          <reference field="4" count="1" selected="0">
            <x v="6"/>
          </reference>
          <reference field="5" count="4">
            <x v="6"/>
            <x v="10"/>
            <x v="11"/>
            <x v="12"/>
          </reference>
        </references>
      </pivotArea>
    </format>
    <format dxfId="173">
      <pivotArea dataOnly="0" labelOnly="1" outline="0" fieldPosition="0">
        <references count="2">
          <reference field="4" count="1" selected="0">
            <x v="7"/>
          </reference>
          <reference field="5" count="1">
            <x v="7"/>
          </reference>
        </references>
      </pivotArea>
    </format>
    <format dxfId="172">
      <pivotArea dataOnly="0" labelOnly="1" outline="0" fieldPosition="0">
        <references count="2">
          <reference field="4" count="1" selected="0">
            <x v="8"/>
          </reference>
          <reference field="5" count="2">
            <x v="3"/>
            <x v="4"/>
          </reference>
        </references>
      </pivotArea>
    </format>
    <format dxfId="171">
      <pivotArea dataOnly="0" labelOnly="1" outline="0" fieldPosition="0">
        <references count="1">
          <reference field="40" count="0"/>
        </references>
      </pivotArea>
    </format>
    <format dxfId="170">
      <pivotArea dataOnly="0" labelOnly="1" grandCol="1" outline="0" fieldPosition="0"/>
    </format>
    <format dxfId="169">
      <pivotArea outline="0" collapsedLevelsAreSubtotals="1" fieldPosition="0"/>
    </format>
    <format dxfId="168">
      <pivotArea dataOnly="0" labelOnly="1" outline="0" fieldPosition="0">
        <references count="1">
          <reference field="4" count="8">
            <x v="0"/>
            <x v="1"/>
            <x v="2"/>
            <x v="3"/>
            <x v="4"/>
            <x v="6"/>
            <x v="7"/>
            <x v="8"/>
          </reference>
        </references>
      </pivotArea>
    </format>
    <format dxfId="167">
      <pivotArea dataOnly="0" labelOnly="1" grandRow="1" outline="0" fieldPosition="0"/>
    </format>
    <format dxfId="166">
      <pivotArea dataOnly="0" labelOnly="1" outline="0" fieldPosition="0">
        <references count="2">
          <reference field="4" count="1" selected="0">
            <x v="0"/>
          </reference>
          <reference field="5" count="1">
            <x v="0"/>
          </reference>
        </references>
      </pivotArea>
    </format>
    <format dxfId="165">
      <pivotArea dataOnly="0" labelOnly="1" outline="0" fieldPosition="0">
        <references count="2">
          <reference field="4" count="1" selected="0">
            <x v="1"/>
          </reference>
          <reference field="5" count="1">
            <x v="8"/>
          </reference>
        </references>
      </pivotArea>
    </format>
    <format dxfId="164">
      <pivotArea dataOnly="0" labelOnly="1" outline="0" fieldPosition="0">
        <references count="2">
          <reference field="4" count="1" selected="0">
            <x v="2"/>
          </reference>
          <reference field="5" count="1">
            <x v="5"/>
          </reference>
        </references>
      </pivotArea>
    </format>
    <format dxfId="163">
      <pivotArea dataOnly="0" labelOnly="1" outline="0" fieldPosition="0">
        <references count="2">
          <reference field="4" count="1" selected="0">
            <x v="3"/>
          </reference>
          <reference field="5" count="1">
            <x v="2"/>
          </reference>
        </references>
      </pivotArea>
    </format>
    <format dxfId="162">
      <pivotArea dataOnly="0" labelOnly="1" outline="0" fieldPosition="0">
        <references count="2">
          <reference field="4" count="1" selected="0">
            <x v="4"/>
          </reference>
          <reference field="5" count="2">
            <x v="1"/>
            <x v="9"/>
          </reference>
        </references>
      </pivotArea>
    </format>
    <format dxfId="161">
      <pivotArea dataOnly="0" labelOnly="1" outline="0" fieldPosition="0">
        <references count="2">
          <reference field="4" count="1" selected="0">
            <x v="6"/>
          </reference>
          <reference field="5" count="4">
            <x v="6"/>
            <x v="10"/>
            <x v="11"/>
            <x v="12"/>
          </reference>
        </references>
      </pivotArea>
    </format>
    <format dxfId="160">
      <pivotArea dataOnly="0" labelOnly="1" outline="0" fieldPosition="0">
        <references count="2">
          <reference field="4" count="1" selected="0">
            <x v="7"/>
          </reference>
          <reference field="5" count="1">
            <x v="7"/>
          </reference>
        </references>
      </pivotArea>
    </format>
    <format dxfId="159">
      <pivotArea dataOnly="0" labelOnly="1" outline="0" fieldPosition="0">
        <references count="2">
          <reference field="4" count="1" selected="0">
            <x v="8"/>
          </reference>
          <reference field="5" count="2">
            <x v="3"/>
            <x v="4"/>
          </reference>
        </references>
      </pivotArea>
    </format>
    <format dxfId="158">
      <pivotArea dataOnly="0" labelOnly="1" outline="0" fieldPosition="0">
        <references count="1">
          <reference field="40" count="0"/>
        </references>
      </pivotArea>
    </format>
    <format dxfId="157">
      <pivotArea dataOnly="0" labelOnly="1" grandCol="1" outline="0" fieldPosition="0"/>
    </format>
    <format dxfId="156">
      <pivotArea outline="0" collapsedLevelsAreSubtotals="1" fieldPosition="0"/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000-000001000000}" name="СводнаяТаблица5" cacheId="0" applyNumberFormats="0" applyBorderFormats="0" applyFontFormats="0" applyPatternFormats="0" applyAlignmentFormats="0" applyWidthHeightFormats="1" dataCaption="Значения" updatedVersion="5" minRefreshableVersion="3" showDrill="0" itemPrintTitles="1" createdVersion="5" indent="0" compact="0" compactData="0" multipleFieldFilters="0">
  <location ref="A7:E20" firstHeaderRow="1" firstDataRow="2" firstDataCol="2" rowPageCount="2" colPageCount="1"/>
  <pivotFields count="45"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4">
        <item h="1" x="1"/>
        <item x="0"/>
        <item h="1" x="2"/>
        <item h="1" x="3"/>
      </items>
    </pivotField>
    <pivotField axis="axisRow" compact="0" outline="0" showAll="0" defaultSubtotal="0">
      <items count="10">
        <item x="5"/>
        <item x="6"/>
        <item x="7"/>
        <item x="4"/>
        <item x="0"/>
        <item x="8"/>
        <item x="3"/>
        <item x="1"/>
        <item x="2"/>
        <item x="9"/>
      </items>
    </pivotField>
    <pivotField axis="axisRow" compact="0" outline="0" showAll="0" defaultSubtotal="0">
      <items count="15">
        <item x="6"/>
        <item x="7"/>
        <item x="5"/>
        <item x="3"/>
        <item x="2"/>
        <item x="10"/>
        <item x="4"/>
        <item x="1"/>
        <item x="8"/>
        <item x="0"/>
        <item x="9"/>
        <item x="11"/>
        <item x="13"/>
        <item x="12"/>
        <item x="1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multipleItemSelectionAllowed="1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3">
        <item h="1" x="1"/>
        <item x="0"/>
        <item h="1"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multipleItemSelectionAllowed="1" showAll="0" defaultSubtotal="0">
      <items count="4">
        <item x="0"/>
        <item x="2"/>
        <item h="1" x="1"/>
        <item h="1"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2">
    <field x="4"/>
    <field x="5"/>
  </rowFields>
  <rowItems count="12">
    <i>
      <x/>
      <x/>
    </i>
    <i>
      <x v="3"/>
      <x v="2"/>
    </i>
    <i>
      <x v="4"/>
      <x v="1"/>
    </i>
    <i r="1">
      <x v="9"/>
    </i>
    <i>
      <x v="6"/>
      <x v="6"/>
    </i>
    <i r="1">
      <x v="10"/>
    </i>
    <i r="1">
      <x v="11"/>
    </i>
    <i r="1">
      <x v="12"/>
    </i>
    <i>
      <x v="7"/>
      <x v="7"/>
    </i>
    <i>
      <x v="8"/>
      <x v="3"/>
    </i>
    <i r="1">
      <x v="4"/>
    </i>
    <i t="grand">
      <x/>
    </i>
  </rowItems>
  <colFields count="1">
    <field x="40"/>
  </colFields>
  <colItems count="3">
    <i>
      <x/>
    </i>
    <i>
      <x v="1"/>
    </i>
    <i t="grand">
      <x/>
    </i>
  </colItems>
  <pageFields count="2">
    <pageField fld="3" hier="-1"/>
    <pageField fld="20" hier="-1"/>
  </pageFields>
  <dataFields count="1">
    <dataField name="Среднее по полю Вступительное испытание (балл) (1)" fld="35" subtotal="average" baseField="0" baseItem="0" numFmtId="164"/>
  </dataFields>
  <formats count="50">
    <format dxfId="49">
      <pivotArea dataOnly="0" labelOnly="1" outline="0" axis="axisValues" fieldPosition="0"/>
    </format>
    <format dxfId="48">
      <pivotArea dataOnly="0" labelOnly="1" outline="0" axis="axisValues" fieldPosition="0"/>
    </format>
    <format dxfId="47">
      <pivotArea outline="0" collapsedLevelsAreSubtotals="1" fieldPosition="0"/>
    </format>
    <format dxfId="46">
      <pivotArea outline="0" collapsedLevelsAreSubtotals="1" fieldPosition="0"/>
    </format>
    <format dxfId="45">
      <pivotArea field="5" type="button" dataOnly="0" labelOnly="1" outline="0" axis="axisRow" fieldPosition="1"/>
    </format>
    <format dxfId="44">
      <pivotArea outline="0" collapsedLevelsAreSubtotals="1" fieldPosition="0"/>
    </format>
    <format dxfId="43">
      <pivotArea type="all" dataOnly="0" outline="0" fieldPosition="0"/>
    </format>
    <format dxfId="42">
      <pivotArea outline="0" collapsedLevelsAreSubtotals="1" fieldPosition="0"/>
    </format>
    <format dxfId="41">
      <pivotArea dataOnly="0" labelOnly="1" outline="0" fieldPosition="0">
        <references count="1">
          <reference field="5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0">
      <pivotArea dataOnly="0" labelOnly="1" grandRow="1" outline="0" fieldPosition="0"/>
    </format>
    <format dxfId="39">
      <pivotArea dataOnly="0" labelOnly="1" grandCol="1" outline="0" fieldPosition="0"/>
    </format>
    <format dxfId="38">
      <pivotArea outline="0" collapsedLevelsAreSubtotals="1" fieldPosition="0"/>
    </format>
    <format dxfId="37">
      <pivotArea dataOnly="0" labelOnly="1" outline="0" fieldPosition="0">
        <references count="1">
          <reference field="4" count="8">
            <x v="0"/>
            <x v="1"/>
            <x v="2"/>
            <x v="3"/>
            <x v="4"/>
            <x v="6"/>
            <x v="7"/>
            <x v="8"/>
          </reference>
        </references>
      </pivotArea>
    </format>
    <format dxfId="36">
      <pivotArea dataOnly="0" labelOnly="1" grandRow="1" outline="0" fieldPosition="0"/>
    </format>
    <format dxfId="35">
      <pivotArea dataOnly="0" labelOnly="1" outline="0" fieldPosition="0">
        <references count="2">
          <reference field="4" count="1" selected="0">
            <x v="0"/>
          </reference>
          <reference field="5" count="1">
            <x v="0"/>
          </reference>
        </references>
      </pivotArea>
    </format>
    <format dxfId="34">
      <pivotArea dataOnly="0" labelOnly="1" outline="0" fieldPosition="0">
        <references count="2">
          <reference field="4" count="1" selected="0">
            <x v="1"/>
          </reference>
          <reference field="5" count="1">
            <x v="8"/>
          </reference>
        </references>
      </pivotArea>
    </format>
    <format dxfId="33">
      <pivotArea dataOnly="0" labelOnly="1" outline="0" fieldPosition="0">
        <references count="2">
          <reference field="4" count="1" selected="0">
            <x v="2"/>
          </reference>
          <reference field="5" count="1">
            <x v="5"/>
          </reference>
        </references>
      </pivotArea>
    </format>
    <format dxfId="32">
      <pivotArea dataOnly="0" labelOnly="1" outline="0" fieldPosition="0">
        <references count="2">
          <reference field="4" count="1" selected="0">
            <x v="3"/>
          </reference>
          <reference field="5" count="1">
            <x v="2"/>
          </reference>
        </references>
      </pivotArea>
    </format>
    <format dxfId="31">
      <pivotArea dataOnly="0" labelOnly="1" outline="0" fieldPosition="0">
        <references count="2">
          <reference field="4" count="1" selected="0">
            <x v="4"/>
          </reference>
          <reference field="5" count="2">
            <x v="1"/>
            <x v="9"/>
          </reference>
        </references>
      </pivotArea>
    </format>
    <format dxfId="30">
      <pivotArea dataOnly="0" labelOnly="1" outline="0" fieldPosition="0">
        <references count="2">
          <reference field="4" count="1" selected="0">
            <x v="6"/>
          </reference>
          <reference field="5" count="4">
            <x v="6"/>
            <x v="10"/>
            <x v="11"/>
            <x v="12"/>
          </reference>
        </references>
      </pivotArea>
    </format>
    <format dxfId="29">
      <pivotArea dataOnly="0" labelOnly="1" outline="0" fieldPosition="0">
        <references count="2">
          <reference field="4" count="1" selected="0">
            <x v="7"/>
          </reference>
          <reference field="5" count="1">
            <x v="7"/>
          </reference>
        </references>
      </pivotArea>
    </format>
    <format dxfId="28">
      <pivotArea dataOnly="0" labelOnly="1" outline="0" fieldPosition="0">
        <references count="2">
          <reference field="4" count="1" selected="0">
            <x v="8"/>
          </reference>
          <reference field="5" count="2">
            <x v="3"/>
            <x v="4"/>
          </reference>
        </references>
      </pivotArea>
    </format>
    <format dxfId="27">
      <pivotArea dataOnly="0" labelOnly="1" grandCol="1" outline="0" fieldPosition="0"/>
    </format>
    <format dxfId="26">
      <pivotArea outline="0" collapsedLevelsAreSubtotals="1" fieldPosition="0"/>
    </format>
    <format dxfId="25">
      <pivotArea dataOnly="0" labelOnly="1" outline="0" fieldPosition="0">
        <references count="1">
          <reference field="4" count="8">
            <x v="0"/>
            <x v="1"/>
            <x v="2"/>
            <x v="3"/>
            <x v="4"/>
            <x v="6"/>
            <x v="7"/>
            <x v="8"/>
          </reference>
        </references>
      </pivotArea>
    </format>
    <format dxfId="24">
      <pivotArea dataOnly="0" labelOnly="1" grandRow="1" outline="0" fieldPosition="0"/>
    </format>
    <format dxfId="23">
      <pivotArea dataOnly="0" labelOnly="1" outline="0" fieldPosition="0">
        <references count="2">
          <reference field="4" count="1" selected="0">
            <x v="0"/>
          </reference>
          <reference field="5" count="1">
            <x v="0"/>
          </reference>
        </references>
      </pivotArea>
    </format>
    <format dxfId="22">
      <pivotArea dataOnly="0" labelOnly="1" outline="0" fieldPosition="0">
        <references count="2">
          <reference field="4" count="1" selected="0">
            <x v="1"/>
          </reference>
          <reference field="5" count="1">
            <x v="8"/>
          </reference>
        </references>
      </pivotArea>
    </format>
    <format dxfId="21">
      <pivotArea dataOnly="0" labelOnly="1" outline="0" fieldPosition="0">
        <references count="2">
          <reference field="4" count="1" selected="0">
            <x v="2"/>
          </reference>
          <reference field="5" count="1">
            <x v="5"/>
          </reference>
        </references>
      </pivotArea>
    </format>
    <format dxfId="20">
      <pivotArea dataOnly="0" labelOnly="1" outline="0" fieldPosition="0">
        <references count="2">
          <reference field="4" count="1" selected="0">
            <x v="3"/>
          </reference>
          <reference field="5" count="1">
            <x v="2"/>
          </reference>
        </references>
      </pivotArea>
    </format>
    <format dxfId="19">
      <pivotArea dataOnly="0" labelOnly="1" outline="0" fieldPosition="0">
        <references count="2">
          <reference field="4" count="1" selected="0">
            <x v="4"/>
          </reference>
          <reference field="5" count="2">
            <x v="1"/>
            <x v="9"/>
          </reference>
        </references>
      </pivotArea>
    </format>
    <format dxfId="18">
      <pivotArea dataOnly="0" labelOnly="1" outline="0" fieldPosition="0">
        <references count="2">
          <reference field="4" count="1" selected="0">
            <x v="6"/>
          </reference>
          <reference field="5" count="4">
            <x v="6"/>
            <x v="10"/>
            <x v="11"/>
            <x v="12"/>
          </reference>
        </references>
      </pivotArea>
    </format>
    <format dxfId="17">
      <pivotArea dataOnly="0" labelOnly="1" outline="0" fieldPosition="0">
        <references count="2">
          <reference field="4" count="1" selected="0">
            <x v="7"/>
          </reference>
          <reference field="5" count="1">
            <x v="7"/>
          </reference>
        </references>
      </pivotArea>
    </format>
    <format dxfId="16">
      <pivotArea dataOnly="0" labelOnly="1" outline="0" fieldPosition="0">
        <references count="2">
          <reference field="4" count="1" selected="0">
            <x v="8"/>
          </reference>
          <reference field="5" count="2">
            <x v="3"/>
            <x v="4"/>
          </reference>
        </references>
      </pivotArea>
    </format>
    <format dxfId="15">
      <pivotArea dataOnly="0" labelOnly="1" outline="0" fieldPosition="0">
        <references count="1">
          <reference field="40" count="0"/>
        </references>
      </pivotArea>
    </format>
    <format dxfId="14">
      <pivotArea dataOnly="0" labelOnly="1" grandCol="1" outline="0" fieldPosition="0"/>
    </format>
    <format dxfId="13">
      <pivotArea outline="0" collapsedLevelsAreSubtotals="1" fieldPosition="0"/>
    </format>
    <format dxfId="12">
      <pivotArea dataOnly="0" labelOnly="1" outline="0" fieldPosition="0">
        <references count="1">
          <reference field="4" count="8">
            <x v="0"/>
            <x v="1"/>
            <x v="2"/>
            <x v="3"/>
            <x v="4"/>
            <x v="6"/>
            <x v="7"/>
            <x v="8"/>
          </reference>
        </references>
      </pivotArea>
    </format>
    <format dxfId="11">
      <pivotArea dataOnly="0" labelOnly="1" grandRow="1" outline="0" fieldPosition="0"/>
    </format>
    <format dxfId="10">
      <pivotArea dataOnly="0" labelOnly="1" outline="0" fieldPosition="0">
        <references count="2">
          <reference field="4" count="1" selected="0">
            <x v="0"/>
          </reference>
          <reference field="5" count="1">
            <x v="0"/>
          </reference>
        </references>
      </pivotArea>
    </format>
    <format dxfId="9">
      <pivotArea dataOnly="0" labelOnly="1" outline="0" fieldPosition="0">
        <references count="2">
          <reference field="4" count="1" selected="0">
            <x v="1"/>
          </reference>
          <reference field="5" count="1">
            <x v="8"/>
          </reference>
        </references>
      </pivotArea>
    </format>
    <format dxfId="8">
      <pivotArea dataOnly="0" labelOnly="1" outline="0" fieldPosition="0">
        <references count="2">
          <reference field="4" count="1" selected="0">
            <x v="2"/>
          </reference>
          <reference field="5" count="1">
            <x v="5"/>
          </reference>
        </references>
      </pivotArea>
    </format>
    <format dxfId="7">
      <pivotArea dataOnly="0" labelOnly="1" outline="0" fieldPosition="0">
        <references count="2">
          <reference field="4" count="1" selected="0">
            <x v="3"/>
          </reference>
          <reference field="5" count="1">
            <x v="2"/>
          </reference>
        </references>
      </pivotArea>
    </format>
    <format dxfId="6">
      <pivotArea dataOnly="0" labelOnly="1" outline="0" fieldPosition="0">
        <references count="2">
          <reference field="4" count="1" selected="0">
            <x v="4"/>
          </reference>
          <reference field="5" count="2">
            <x v="1"/>
            <x v="9"/>
          </reference>
        </references>
      </pivotArea>
    </format>
    <format dxfId="5">
      <pivotArea dataOnly="0" labelOnly="1" outline="0" fieldPosition="0">
        <references count="2">
          <reference field="4" count="1" selected="0">
            <x v="6"/>
          </reference>
          <reference field="5" count="4">
            <x v="6"/>
            <x v="10"/>
            <x v="11"/>
            <x v="12"/>
          </reference>
        </references>
      </pivotArea>
    </format>
    <format dxfId="4">
      <pivotArea dataOnly="0" labelOnly="1" outline="0" fieldPosition="0">
        <references count="2">
          <reference field="4" count="1" selected="0">
            <x v="7"/>
          </reference>
          <reference field="5" count="1">
            <x v="7"/>
          </reference>
        </references>
      </pivotArea>
    </format>
    <format dxfId="3">
      <pivotArea dataOnly="0" labelOnly="1" outline="0" fieldPosition="0">
        <references count="2">
          <reference field="4" count="1" selected="0">
            <x v="8"/>
          </reference>
          <reference field="5" count="2">
            <x v="3"/>
            <x v="4"/>
          </reference>
        </references>
      </pivotArea>
    </format>
    <format dxfId="2">
      <pivotArea dataOnly="0" labelOnly="1" outline="0" fieldPosition="0">
        <references count="1">
          <reference field="40" count="0"/>
        </references>
      </pivotArea>
    </format>
    <format dxfId="1">
      <pivotArea dataOnly="0" labelOnly="1" grandCol="1" outline="0" fieldPosition="0"/>
    </format>
    <format dxfId="0">
      <pivotArea outline="0" collapsedLevelsAreSubtotals="1" fieldPosition="0"/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000-000000000000}" name="СводнаяТаблица1" cacheId="0" applyNumberFormats="0" applyBorderFormats="0" applyFontFormats="0" applyPatternFormats="0" applyAlignmentFormats="0" applyWidthHeightFormats="1" dataCaption="Значения" updatedVersion="5" minRefreshableVersion="3" showDrill="0" itemPrintTitles="1" createdVersion="5" indent="0" compact="0" compactData="0" multipleFieldFilters="0">
  <location ref="A38:E51" firstHeaderRow="1" firstDataRow="2" firstDataCol="2" rowPageCount="2" colPageCount="1"/>
  <pivotFields count="45"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4">
        <item h="1" x="1"/>
        <item x="0"/>
        <item h="1" x="2"/>
        <item h="1" x="3"/>
      </items>
    </pivotField>
    <pivotField axis="axisRow" compact="0" outline="0" showAll="0" defaultSubtotal="0">
      <items count="10">
        <item x="5"/>
        <item x="6"/>
        <item x="7"/>
        <item x="4"/>
        <item x="0"/>
        <item x="8"/>
        <item x="3"/>
        <item x="1"/>
        <item x="2"/>
        <item x="9"/>
      </items>
    </pivotField>
    <pivotField axis="axisRow" compact="0" outline="0" showAll="0" defaultSubtotal="0">
      <items count="15">
        <item x="6"/>
        <item x="7"/>
        <item x="5"/>
        <item x="3"/>
        <item x="2"/>
        <item x="10"/>
        <item x="4"/>
        <item x="1"/>
        <item x="8"/>
        <item x="0"/>
        <item x="9"/>
        <item x="11"/>
        <item x="13"/>
        <item x="12"/>
        <item x="1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multipleItemSelectionAllowed="1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3">
        <item h="1" x="1"/>
        <item x="0"/>
        <item h="1"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multipleItemSelectionAllowed="1" showAll="0" defaultSubtotal="0">
      <items count="4">
        <item x="0"/>
        <item x="2"/>
        <item h="1" x="1"/>
        <item h="1"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2">
    <field x="4"/>
    <field x="5"/>
  </rowFields>
  <rowItems count="12">
    <i>
      <x/>
      <x/>
    </i>
    <i>
      <x v="3"/>
      <x v="2"/>
    </i>
    <i>
      <x v="4"/>
      <x v="1"/>
    </i>
    <i r="1">
      <x v="9"/>
    </i>
    <i>
      <x v="6"/>
      <x v="6"/>
    </i>
    <i r="1">
      <x v="10"/>
    </i>
    <i r="1">
      <x v="11"/>
    </i>
    <i r="1">
      <x v="12"/>
    </i>
    <i>
      <x v="7"/>
      <x v="7"/>
    </i>
    <i>
      <x v="8"/>
      <x v="3"/>
    </i>
    <i r="1">
      <x v="4"/>
    </i>
    <i t="grand">
      <x/>
    </i>
  </rowItems>
  <colFields count="1">
    <field x="40"/>
  </colFields>
  <colItems count="3">
    <i>
      <x/>
    </i>
    <i>
      <x v="1"/>
    </i>
    <i t="grand">
      <x/>
    </i>
  </colItems>
  <pageFields count="2">
    <pageField fld="3" hier="-1"/>
    <pageField fld="20" hier="-1"/>
  </pageFields>
  <dataFields count="1">
    <dataField name="Среднее по полю Средний балл документа об образовании (2)" fld="36" subtotal="average" baseField="0" baseItem="0" numFmtId="164"/>
  </dataFields>
  <formats count="50">
    <format dxfId="99">
      <pivotArea dataOnly="0" labelOnly="1" outline="0" axis="axisValues" fieldPosition="0"/>
    </format>
    <format dxfId="98">
      <pivotArea dataOnly="0" labelOnly="1" outline="0" axis="axisValues" fieldPosition="0"/>
    </format>
    <format dxfId="97">
      <pivotArea outline="0" collapsedLevelsAreSubtotals="1" fieldPosition="0"/>
    </format>
    <format dxfId="96">
      <pivotArea outline="0" collapsedLevelsAreSubtotals="1" fieldPosition="0"/>
    </format>
    <format dxfId="95">
      <pivotArea field="5" type="button" dataOnly="0" labelOnly="1" outline="0" axis="axisRow" fieldPosition="1"/>
    </format>
    <format dxfId="94">
      <pivotArea outline="0" collapsedLevelsAreSubtotals="1" fieldPosition="0"/>
    </format>
    <format dxfId="93">
      <pivotArea type="all" dataOnly="0" outline="0" fieldPosition="0"/>
    </format>
    <format dxfId="92">
      <pivotArea outline="0" collapsedLevelsAreSubtotals="1" fieldPosition="0"/>
    </format>
    <format dxfId="91">
      <pivotArea dataOnly="0" labelOnly="1" outline="0" fieldPosition="0">
        <references count="1">
          <reference field="5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90">
      <pivotArea dataOnly="0" labelOnly="1" grandRow="1" outline="0" fieldPosition="0"/>
    </format>
    <format dxfId="89">
      <pivotArea dataOnly="0" labelOnly="1" grandCol="1" outline="0" fieldPosition="0"/>
    </format>
    <format dxfId="88">
      <pivotArea outline="0" collapsedLevelsAreSubtotals="1" fieldPosition="0"/>
    </format>
    <format dxfId="87">
      <pivotArea dataOnly="0" labelOnly="1" outline="0" fieldPosition="0">
        <references count="1">
          <reference field="4" count="8">
            <x v="0"/>
            <x v="1"/>
            <x v="2"/>
            <x v="3"/>
            <x v="4"/>
            <x v="6"/>
            <x v="7"/>
            <x v="8"/>
          </reference>
        </references>
      </pivotArea>
    </format>
    <format dxfId="86">
      <pivotArea dataOnly="0" labelOnly="1" grandRow="1" outline="0" fieldPosition="0"/>
    </format>
    <format dxfId="85">
      <pivotArea dataOnly="0" labelOnly="1" outline="0" fieldPosition="0">
        <references count="2">
          <reference field="4" count="1" selected="0">
            <x v="0"/>
          </reference>
          <reference field="5" count="1">
            <x v="0"/>
          </reference>
        </references>
      </pivotArea>
    </format>
    <format dxfId="84">
      <pivotArea dataOnly="0" labelOnly="1" outline="0" fieldPosition="0">
        <references count="2">
          <reference field="4" count="1" selected="0">
            <x v="1"/>
          </reference>
          <reference field="5" count="1">
            <x v="8"/>
          </reference>
        </references>
      </pivotArea>
    </format>
    <format dxfId="83">
      <pivotArea dataOnly="0" labelOnly="1" outline="0" fieldPosition="0">
        <references count="2">
          <reference field="4" count="1" selected="0">
            <x v="2"/>
          </reference>
          <reference field="5" count="1">
            <x v="5"/>
          </reference>
        </references>
      </pivotArea>
    </format>
    <format dxfId="82">
      <pivotArea dataOnly="0" labelOnly="1" outline="0" fieldPosition="0">
        <references count="2">
          <reference field="4" count="1" selected="0">
            <x v="3"/>
          </reference>
          <reference field="5" count="1">
            <x v="2"/>
          </reference>
        </references>
      </pivotArea>
    </format>
    <format dxfId="81">
      <pivotArea dataOnly="0" labelOnly="1" outline="0" fieldPosition="0">
        <references count="2">
          <reference field="4" count="1" selected="0">
            <x v="4"/>
          </reference>
          <reference field="5" count="2">
            <x v="1"/>
            <x v="9"/>
          </reference>
        </references>
      </pivotArea>
    </format>
    <format dxfId="80">
      <pivotArea dataOnly="0" labelOnly="1" outline="0" fieldPosition="0">
        <references count="2">
          <reference field="4" count="1" selected="0">
            <x v="6"/>
          </reference>
          <reference field="5" count="4">
            <x v="6"/>
            <x v="10"/>
            <x v="11"/>
            <x v="12"/>
          </reference>
        </references>
      </pivotArea>
    </format>
    <format dxfId="79">
      <pivotArea dataOnly="0" labelOnly="1" outline="0" fieldPosition="0">
        <references count="2">
          <reference field="4" count="1" selected="0">
            <x v="7"/>
          </reference>
          <reference field="5" count="1">
            <x v="7"/>
          </reference>
        </references>
      </pivotArea>
    </format>
    <format dxfId="78">
      <pivotArea dataOnly="0" labelOnly="1" outline="0" fieldPosition="0">
        <references count="2">
          <reference field="4" count="1" selected="0">
            <x v="8"/>
          </reference>
          <reference field="5" count="2">
            <x v="3"/>
            <x v="4"/>
          </reference>
        </references>
      </pivotArea>
    </format>
    <format dxfId="77">
      <pivotArea dataOnly="0" labelOnly="1" grandCol="1" outline="0" fieldPosition="0"/>
    </format>
    <format dxfId="76">
      <pivotArea outline="0" collapsedLevelsAreSubtotals="1" fieldPosition="0"/>
    </format>
    <format dxfId="75">
      <pivotArea dataOnly="0" labelOnly="1" outline="0" fieldPosition="0">
        <references count="1">
          <reference field="4" count="8">
            <x v="0"/>
            <x v="1"/>
            <x v="2"/>
            <x v="3"/>
            <x v="4"/>
            <x v="6"/>
            <x v="7"/>
            <x v="8"/>
          </reference>
        </references>
      </pivotArea>
    </format>
    <format dxfId="74">
      <pivotArea dataOnly="0" labelOnly="1" grandRow="1" outline="0" fieldPosition="0"/>
    </format>
    <format dxfId="73">
      <pivotArea dataOnly="0" labelOnly="1" outline="0" fieldPosition="0">
        <references count="2">
          <reference field="4" count="1" selected="0">
            <x v="0"/>
          </reference>
          <reference field="5" count="1">
            <x v="0"/>
          </reference>
        </references>
      </pivotArea>
    </format>
    <format dxfId="72">
      <pivotArea dataOnly="0" labelOnly="1" outline="0" fieldPosition="0">
        <references count="2">
          <reference field="4" count="1" selected="0">
            <x v="1"/>
          </reference>
          <reference field="5" count="1">
            <x v="8"/>
          </reference>
        </references>
      </pivotArea>
    </format>
    <format dxfId="71">
      <pivotArea dataOnly="0" labelOnly="1" outline="0" fieldPosition="0">
        <references count="2">
          <reference field="4" count="1" selected="0">
            <x v="2"/>
          </reference>
          <reference field="5" count="1">
            <x v="5"/>
          </reference>
        </references>
      </pivotArea>
    </format>
    <format dxfId="70">
      <pivotArea dataOnly="0" labelOnly="1" outline="0" fieldPosition="0">
        <references count="2">
          <reference field="4" count="1" selected="0">
            <x v="3"/>
          </reference>
          <reference field="5" count="1">
            <x v="2"/>
          </reference>
        </references>
      </pivotArea>
    </format>
    <format dxfId="69">
      <pivotArea dataOnly="0" labelOnly="1" outline="0" fieldPosition="0">
        <references count="2">
          <reference field="4" count="1" selected="0">
            <x v="4"/>
          </reference>
          <reference field="5" count="2">
            <x v="1"/>
            <x v="9"/>
          </reference>
        </references>
      </pivotArea>
    </format>
    <format dxfId="68">
      <pivotArea dataOnly="0" labelOnly="1" outline="0" fieldPosition="0">
        <references count="2">
          <reference field="4" count="1" selected="0">
            <x v="6"/>
          </reference>
          <reference field="5" count="4">
            <x v="6"/>
            <x v="10"/>
            <x v="11"/>
            <x v="12"/>
          </reference>
        </references>
      </pivotArea>
    </format>
    <format dxfId="67">
      <pivotArea dataOnly="0" labelOnly="1" outline="0" fieldPosition="0">
        <references count="2">
          <reference field="4" count="1" selected="0">
            <x v="7"/>
          </reference>
          <reference field="5" count="1">
            <x v="7"/>
          </reference>
        </references>
      </pivotArea>
    </format>
    <format dxfId="66">
      <pivotArea dataOnly="0" labelOnly="1" outline="0" fieldPosition="0">
        <references count="2">
          <reference field="4" count="1" selected="0">
            <x v="8"/>
          </reference>
          <reference field="5" count="2">
            <x v="3"/>
            <x v="4"/>
          </reference>
        </references>
      </pivotArea>
    </format>
    <format dxfId="65">
      <pivotArea dataOnly="0" labelOnly="1" outline="0" fieldPosition="0">
        <references count="1">
          <reference field="40" count="0"/>
        </references>
      </pivotArea>
    </format>
    <format dxfId="64">
      <pivotArea dataOnly="0" labelOnly="1" grandCol="1" outline="0" fieldPosition="0"/>
    </format>
    <format dxfId="63">
      <pivotArea outline="0" collapsedLevelsAreSubtotals="1" fieldPosition="0"/>
    </format>
    <format dxfId="62">
      <pivotArea dataOnly="0" labelOnly="1" outline="0" fieldPosition="0">
        <references count="1">
          <reference field="4" count="8">
            <x v="0"/>
            <x v="1"/>
            <x v="2"/>
            <x v="3"/>
            <x v="4"/>
            <x v="6"/>
            <x v="7"/>
            <x v="8"/>
          </reference>
        </references>
      </pivotArea>
    </format>
    <format dxfId="61">
      <pivotArea dataOnly="0" labelOnly="1" grandRow="1" outline="0" fieldPosition="0"/>
    </format>
    <format dxfId="60">
      <pivotArea dataOnly="0" labelOnly="1" outline="0" fieldPosition="0">
        <references count="2">
          <reference field="4" count="1" selected="0">
            <x v="0"/>
          </reference>
          <reference field="5" count="1">
            <x v="0"/>
          </reference>
        </references>
      </pivotArea>
    </format>
    <format dxfId="59">
      <pivotArea dataOnly="0" labelOnly="1" outline="0" fieldPosition="0">
        <references count="2">
          <reference field="4" count="1" selected="0">
            <x v="1"/>
          </reference>
          <reference field="5" count="1">
            <x v="8"/>
          </reference>
        </references>
      </pivotArea>
    </format>
    <format dxfId="58">
      <pivotArea dataOnly="0" labelOnly="1" outline="0" fieldPosition="0">
        <references count="2">
          <reference field="4" count="1" selected="0">
            <x v="2"/>
          </reference>
          <reference field="5" count="1">
            <x v="5"/>
          </reference>
        </references>
      </pivotArea>
    </format>
    <format dxfId="57">
      <pivotArea dataOnly="0" labelOnly="1" outline="0" fieldPosition="0">
        <references count="2">
          <reference field="4" count="1" selected="0">
            <x v="3"/>
          </reference>
          <reference field="5" count="1">
            <x v="2"/>
          </reference>
        </references>
      </pivotArea>
    </format>
    <format dxfId="56">
      <pivotArea dataOnly="0" labelOnly="1" outline="0" fieldPosition="0">
        <references count="2">
          <reference field="4" count="1" selected="0">
            <x v="4"/>
          </reference>
          <reference field="5" count="2">
            <x v="1"/>
            <x v="9"/>
          </reference>
        </references>
      </pivotArea>
    </format>
    <format dxfId="55">
      <pivotArea dataOnly="0" labelOnly="1" outline="0" fieldPosition="0">
        <references count="2">
          <reference field="4" count="1" selected="0">
            <x v="6"/>
          </reference>
          <reference field="5" count="4">
            <x v="6"/>
            <x v="10"/>
            <x v="11"/>
            <x v="12"/>
          </reference>
        </references>
      </pivotArea>
    </format>
    <format dxfId="54">
      <pivotArea dataOnly="0" labelOnly="1" outline="0" fieldPosition="0">
        <references count="2">
          <reference field="4" count="1" selected="0">
            <x v="7"/>
          </reference>
          <reference field="5" count="1">
            <x v="7"/>
          </reference>
        </references>
      </pivotArea>
    </format>
    <format dxfId="53">
      <pivotArea dataOnly="0" labelOnly="1" outline="0" fieldPosition="0">
        <references count="2">
          <reference field="4" count="1" selected="0">
            <x v="8"/>
          </reference>
          <reference field="5" count="2">
            <x v="3"/>
            <x v="4"/>
          </reference>
        </references>
      </pivotArea>
    </format>
    <format dxfId="52">
      <pivotArea dataOnly="0" labelOnly="1" outline="0" fieldPosition="0">
        <references count="1">
          <reference field="40" count="0"/>
        </references>
      </pivotArea>
    </format>
    <format dxfId="51">
      <pivotArea dataOnly="0" labelOnly="1" grandCol="1" outline="0" fieldPosition="0"/>
    </format>
    <format dxfId="50">
      <pivotArea outline="0" collapsedLevelsAreSubtotals="1" fieldPosition="0"/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00000000}" name="форма" displayName="форма" ref="A5:A8" totalsRowShown="0" headerRowDxfId="1952" dataDxfId="1951">
  <autoFilter ref="A5:A8" xr:uid="{00000000-0009-0000-0100-000020000000}"/>
  <tableColumns count="1">
    <tableColumn id="1" xr3:uid="{00000000-0010-0000-0000-000001000000}" name="Форма" dataDxfId="1950"/>
  </tableColumns>
  <tableStyleInfo name="TableStyleLight15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01000000}" name="пол" displayName="пол" ref="C5:C7" totalsRowShown="0" headerRowDxfId="1949" dataDxfId="1948">
  <autoFilter ref="C5:C7" xr:uid="{00000000-0009-0000-0100-000021000000}"/>
  <tableColumns count="1">
    <tableColumn id="1" xr3:uid="{00000000-0010-0000-0100-000001000000}" name="пол" dataDxfId="1947"/>
  </tableColumns>
  <tableStyleInfo name="TableStyleLight15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02000000}" name="паспорт" displayName="паспорт" ref="E5:E8" totalsRowShown="0" headerRowDxfId="1946" dataDxfId="1945">
  <autoFilter ref="E5:E8" xr:uid="{00000000-0009-0000-0100-000022000000}"/>
  <tableColumns count="1">
    <tableColumn id="1" xr3:uid="{00000000-0010-0000-0200-000001000000}" name="паспорт" dataDxfId="1944"/>
  </tableColumns>
  <tableStyleInfo name="TableStyleLight15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03000000}" name="основа" displayName="основа" ref="A20:A22" totalsRowShown="0" headerRowDxfId="1943" dataDxfId="1942">
  <autoFilter ref="A20:A22" xr:uid="{00000000-0009-0000-0100-000023000000}"/>
  <tableColumns count="1">
    <tableColumn id="1" xr3:uid="{00000000-0010-0000-0300-000001000000}" name="основа" dataDxfId="1941"/>
  </tableColumns>
  <tableStyleInfo name="TableStyleLight15" showFirstColumn="0" showLastColumn="0" showRowStripes="0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04000000}" name="спо" displayName="спо" ref="C21:C23" totalsRowShown="0" headerRowDxfId="1940" dataDxfId="1939">
  <autoFilter ref="C21:C23" xr:uid="{00000000-0009-0000-0100-000024000000}"/>
  <tableColumns count="1">
    <tableColumn id="1" xr3:uid="{00000000-0010-0000-0400-000001000000}" name="спо" dataDxfId="1938"/>
  </tableColumns>
  <tableStyleInfo name="TableStyleLight15" showFirstColumn="0" showLastColumn="0" showRowStripes="0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05000000}" name="уровень" displayName="уровень" ref="E20:E25" totalsRowShown="0" headerRowDxfId="1937" dataDxfId="1936">
  <autoFilter ref="E20:E25" xr:uid="{00000000-0009-0000-0100-000025000000}"/>
  <tableColumns count="1">
    <tableColumn id="1" xr3:uid="{00000000-0010-0000-0500-000001000000}" name="уровень" dataDxfId="1935"/>
  </tableColumns>
  <tableStyleInfo name="TableStyleLight15" showFirstColumn="0" showLastColumn="0" showRowStripes="0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6000000}" name="документ" displayName="документ" ref="A36:A38" totalsRowShown="0" headerRowDxfId="1934" dataDxfId="1933">
  <autoFilter ref="A36:A38" xr:uid="{00000000-0009-0000-0100-000001000000}"/>
  <tableColumns count="1">
    <tableColumn id="1" xr3:uid="{00000000-0010-0000-0600-000001000000}" name="документ" dataDxfId="1932"/>
  </tableColumns>
  <tableStyleInfo name="TableStyleLight15" showFirstColumn="0" showLastColumn="0" showRowStripes="0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7000000}" name="успехи" displayName="успехи" ref="A11:A15" totalsRowShown="0" headerRowDxfId="1931" dataDxfId="1930">
  <autoFilter ref="A11:A15" xr:uid="{00000000-0009-0000-0100-000002000000}"/>
  <tableColumns count="1">
    <tableColumn id="1" xr3:uid="{00000000-0010-0000-0700-000001000000}" name="успехи" dataDxfId="1929"/>
  </tableColumns>
  <tableStyleInfo name="TableStyleLight15" showFirstColumn="0" showLastColumn="0" showRowStripes="0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8000000}" name="оригинал" displayName="оригинал" ref="C11:C15" totalsRowShown="0" headerRowDxfId="1928" dataDxfId="1927">
  <autoFilter ref="C11:C15" xr:uid="{00000000-0009-0000-0100-000003000000}"/>
  <tableColumns count="1">
    <tableColumn id="1" xr3:uid="{00000000-0010-0000-0800-000001000000}" name="оригинал" dataDxfId="1926"/>
  </tableColumns>
  <tableStyleInfo name="TableStyleLight15" showFirstColumn="0" showLastColumn="0" showRowStripes="0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9000000}" name="язык" displayName="язык" ref="E11:E15" totalsRowShown="0" headerRowDxfId="1925" dataDxfId="1923" headerRowBorderDxfId="1924" tableBorderDxfId="1922">
  <autoFilter ref="E11:E15" xr:uid="{00000000-0009-0000-0100-000004000000}"/>
  <tableColumns count="1">
    <tableColumn id="1" xr3:uid="{00000000-0010-0000-0900-000001000000}" name="язык" dataDxfId="1921"/>
  </tableColumns>
  <tableStyleInfo name="TableStyleLight15 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A000000}" name="справка" displayName="справка" ref="A29:A32" totalsRowShown="0" headerRowDxfId="1920" dataDxfId="1919">
  <autoFilter ref="A29:A32" xr:uid="{00000000-0009-0000-0100-000005000000}"/>
  <tableColumns count="1">
    <tableColumn id="1" xr3:uid="{00000000-0010-0000-0A00-000001000000}" name="справка" dataDxfId="1918"/>
  </tableColumns>
  <tableStyleInfo name="TableStyleLight15" showFirstColumn="0" showLastColumn="0" showRowStripes="0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B000000}" name="гражданство" displayName="гражданство" ref="E29:E31" totalsRowShown="0" headerRowDxfId="1917" dataDxfId="1916">
  <autoFilter ref="E29:E31" xr:uid="{00000000-0009-0000-0100-000007000000}"/>
  <tableColumns count="1">
    <tableColumn id="1" xr3:uid="{00000000-0010-0000-0B00-000001000000}" name="гражданство" dataDxfId="1915"/>
  </tableColumns>
  <tableStyleInfo name="TableStyleLight15" showFirstColumn="0" showLastColumn="0" showRowStripes="0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C000000}" name="общага" displayName="общага" ref="A41:A43" totalsRowShown="0" headerRowDxfId="1914" dataDxfId="1913">
  <autoFilter ref="A41:A43" xr:uid="{00000000-0009-0000-0100-000008000000}"/>
  <tableColumns count="1">
    <tableColumn id="1" xr3:uid="{00000000-0010-0000-0C00-000001000000}" name="общага" dataDxfId="1912"/>
  </tableColumns>
  <tableStyleInfo name="TableStyleLight15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D000000}" name="специальность" displayName="специальность" ref="I5:Q9" totalsRowShown="0" headerRowDxfId="1911" dataDxfId="1909" headerRowBorderDxfId="1910" tableBorderDxfId="1908" totalsRowBorderDxfId="1907">
  <autoFilter ref="I5:Q9" xr:uid="{00000000-0009-0000-0100-000009000000}"/>
  <tableColumns count="9">
    <tableColumn id="1" xr3:uid="{00000000-0010-0000-0D00-000001000000}" name="АИ" dataDxfId="1906"/>
    <tableColumn id="2" xr3:uid="{00000000-0010-0000-0D00-000002000000}" name="ДПИиНП" dataDxfId="1905"/>
    <tableColumn id="3" xr3:uid="{00000000-0010-0000-0D00-000003000000}" name="Живопись" dataDxfId="1904"/>
    <tableColumn id="4" xr3:uid="{00000000-0010-0000-0D00-000004000000}" name="ИИ" dataDxfId="1903"/>
    <tableColumn id="5" xr3:uid="{00000000-0010-0000-0D00-000005000000}" name="МИЭ" dataDxfId="1902"/>
    <tableColumn id="6" xr3:uid="{00000000-0010-0000-0D00-000006000000}" name="НХТ о/о" dataDxfId="1901"/>
    <tableColumn id="9" xr3:uid="{00000000-0010-0000-0D00-000009000000}" name="НХТ з/о" dataDxfId="1900"/>
    <tableColumn id="7" xr3:uid="{00000000-0010-0000-0D00-000007000000}" name="СиХНП" dataDxfId="1899"/>
    <tableColumn id="8" xr3:uid="{00000000-0010-0000-0D00-000008000000}" name="СКД" dataDxfId="1898"/>
  </tableColumns>
  <tableStyleInfo name="TableStyleLight8" showFirstColumn="0" showLastColumn="0" showRowStripes="0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E000000}" name="приоритет" displayName="приоритет" ref="C27:C30" totalsRowShown="0" headerRowDxfId="1897" dataDxfId="1896">
  <autoFilter ref="C27:C30" xr:uid="{00000000-0009-0000-0100-00000B000000}"/>
  <tableColumns count="1">
    <tableColumn id="1" xr3:uid="{00000000-0010-0000-0E00-000001000000}" name="приоритет" dataDxfId="1895"/>
  </tableColumns>
  <tableStyleInfo name="TableStyleLight15" showFirstColumn="0" showLastColumn="0" showRowStripes="0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F000000}" name="ДШИ" displayName="ДШИ" ref="E34:E37" totalsRowShown="0" headerRowDxfId="1894" dataDxfId="1893">
  <autoFilter ref="E34:E37" xr:uid="{00000000-0009-0000-0100-00000D000000}"/>
  <tableColumns count="1">
    <tableColumn id="1" xr3:uid="{00000000-0010-0000-0F00-000001000000}" name="ДШИ" dataDxfId="1892"/>
  </tableColumns>
  <tableStyleInfo name="TableStyleLight15" showFirstColumn="0" showLastColumn="0" showRowStripes="0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10000000}" name="категория" displayName="категория" ref="E40:E44" totalsRowShown="0" headerRowDxfId="1891" dataDxfId="1890">
  <autoFilter ref="E40:E44" xr:uid="{00000000-0009-0000-0100-00000F000000}"/>
  <tableColumns count="1">
    <tableColumn id="1" xr3:uid="{00000000-0010-0000-1000-000001000000}" name="категория" dataDxfId="1889"/>
  </tableColumns>
  <tableStyleInfo name="TableStyleLight15" showFirstColumn="0" showLastColumn="0" showRowStripes="0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11000000}" name="решение" displayName="решение" ref="A48:A51" totalsRowShown="0" headerRowDxfId="1888" dataDxfId="1887">
  <autoFilter ref="A48:A51" xr:uid="{00000000-0009-0000-0100-00000E000000}"/>
  <tableColumns count="1">
    <tableColumn id="1" xr3:uid="{00000000-0010-0000-1100-000001000000}" name="решение" dataDxfId="1886"/>
  </tableColumns>
  <tableStyleInfo name="TableStyleLight15" showFirstColumn="0" showLastColumn="0" showRowStripes="0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2000000}" name="База" displayName="База" ref="B4:AT862" totalsRowShown="0" headerRowDxfId="1885" tableBorderDxfId="1884">
  <autoFilter ref="B4:AT862" xr:uid="{00000000-0009-0000-0100-000013000000}"/>
  <tableColumns count="45">
    <tableColumn id="1" xr3:uid="{00000000-0010-0000-1200-000001000000}" name="№п/п" dataDxfId="1883">
      <calculatedColumnFormula>IF(D4&lt;&gt;D5,MAX($B$4:B4)+1,B4)</calculatedColumnFormula>
    </tableColumn>
    <tableColumn id="2" xr3:uid="{00000000-0010-0000-1200-000002000000}" name="Дата заявления" dataDxfId="1882"/>
    <tableColumn id="3" xr3:uid="{00000000-0010-0000-1200-000003000000}" name="Ф.И.О." dataDxfId="1881"/>
    <tableColumn id="4" xr3:uid="{00000000-0010-0000-1200-000004000000}" name="Форма получения образования" dataDxfId="1880"/>
    <tableColumn id="5" xr3:uid="{00000000-0010-0000-1200-000005000000}" name="Специальность"/>
    <tableColumn id="6" xr3:uid="{00000000-0010-0000-1200-000006000000}" name="Вид" dataDxfId="1879"/>
    <tableColumn id="8" xr3:uid="{00000000-0010-0000-1200-000008000000}" name="Приоритет о выборе специальности / вида (от 1 до 3)" dataDxfId="1878"/>
    <tableColumn id="9" xr3:uid="{00000000-0010-0000-1200-000009000000}" name="№ личного дела" dataDxfId="1877">
      <calculatedColumnFormula>B5&amp;"/"&amp;RIGHT(YEAR(C5),2)</calculatedColumnFormula>
    </tableColumn>
    <tableColumn id="10" xr3:uid="{00000000-0010-0000-1200-00000A000000}" name="№ экз.листа" dataDxfId="1876">
      <calculatedColumnFormula>B5&amp;"/"&amp;RIGHT(YEAR(C5),2)&amp;"-"&amp;G5&amp;"/"&amp;H5</calculatedColumnFormula>
    </tableColumn>
    <tableColumn id="11" xr3:uid="{00000000-0010-0000-1200-00000B000000}" name="Основа обучения" dataDxfId="1875" dataCellStyle="Обычный_Лист3"/>
    <tableColumn id="12" xr3:uid="{00000000-0010-0000-1200-00000C000000}" name="Нуждаемость в общежитии" dataDxfId="1874" dataCellStyle="Обычный_Лист3"/>
    <tableColumn id="13" xr3:uid="{00000000-0010-0000-1200-00000D000000}" name="Пол" dataDxfId="1873"/>
    <tableColumn id="14" xr3:uid="{00000000-0010-0000-1200-00000E000000}" name="Дата рождения" dataDxfId="1872" dataCellStyle="Обычный_Лист3"/>
    <tableColumn id="15" xr3:uid="{00000000-0010-0000-1200-00000F000000}" name="Гражданство" dataDxfId="1871"/>
    <tableColumn id="16" xr3:uid="{00000000-0010-0000-1200-000010000000}" name="Адрес местожительства (прописка)" dataDxfId="1870" dataCellStyle="Обычный_Лист3"/>
    <tableColumn id="17" xr3:uid="{00000000-0010-0000-1200-000011000000}" name="Район, Омск, Иногородние, Иностранцы" dataDxfId="1869" dataCellStyle="Обычный_Лист3"/>
    <tableColumn id="18" xr3:uid="{00000000-0010-0000-1200-000012000000}" name="Паспортные данные (серия, номер, кем и когда выдан)" dataDxfId="1868"/>
    <tableColumn id="19" xr3:uid="{00000000-0010-0000-1200-000013000000}" name="Телефон" dataDxfId="1867" dataCellStyle="Обычный_Лист3"/>
    <tableColumn id="20" xr3:uid="{00000000-0010-0000-1200-000014000000}" name="Социальные категории (сирота, опекаемый, инвалид, ОВЗ)" dataDxfId="1866"/>
    <tableColumn id="21" xr3:uid="{00000000-0010-0000-1200-000015000000}" name="СПО впервые / не впервые" dataDxfId="1865" dataCellStyle="Обычный_Лист3"/>
    <tableColumn id="22" xr3:uid="{00000000-0010-0000-1200-000016000000}" name="Уровень образования" dataDxfId="1864"/>
    <tableColumn id="23" xr3:uid="{00000000-0010-0000-1200-000017000000}" name="Базовое образование (учебное заведение)" dataDxfId="1863"/>
    <tableColumn id="24" xr3:uid="{00000000-0010-0000-1200-000018000000}" name="Год окончания учеб. завед." dataDxfId="1862"/>
    <tableColumn id="25" xr3:uid="{00000000-0010-0000-1200-000019000000}" name="Иностранный язык" dataDxfId="1861" dataCellStyle="Обычный_Лист3"/>
    <tableColumn id="26" xr3:uid="{00000000-0010-0000-1200-00001A000000}" name="Особые успехи в учении" dataDxfId="1860"/>
    <tableColumn id="27" xr3:uid="{00000000-0010-0000-1200-00001B000000}" name="Дополнительное образование" dataDxfId="1859" dataCellStyle="Обычный_Лист3"/>
    <tableColumn id="28" xr3:uid="{00000000-0010-0000-1200-00001C000000}" name="Замечания по л.д." dataDxfId="1858"/>
    <tableColumn id="29" xr3:uid="{00000000-0010-0000-1200-00001D000000}" name="Оригинал документа об образовании" dataDxfId="1857"/>
    <tableColumn id="30" xr3:uid="{00000000-0010-0000-1200-00001E000000}" name="Копия паспорта" dataDxfId="1856" dataCellStyle="Обычный_Лист3"/>
    <tableColumn id="31" xr3:uid="{00000000-0010-0000-1200-00001F000000}" name="Копия документа об образовании" dataDxfId="1855" dataCellStyle="Обычный_Лист3"/>
    <tableColumn id="32" xr3:uid="{00000000-0010-0000-1200-000020000000}" name="Мед.справка Ф086" dataDxfId="1854" dataCellStyle="Обычный_Лист3"/>
    <tableColumn id="33" xr3:uid="{00000000-0010-0000-1200-000021000000}" name="Фото (кол-во)" dataDxfId="1853" dataCellStyle="Обычный_Лист3"/>
    <tableColumn id="35" xr3:uid="{00000000-0010-0000-1200-000023000000}" name="Оплата на коммерческую основу" dataDxfId="1852"/>
    <tableColumn id="36" xr3:uid="{00000000-0010-0000-1200-000024000000}" name="№ и дата договора подгот.курсов" dataDxfId="1851"/>
    <tableColumn id="37" xr3:uid="{00000000-0010-0000-1200-000025000000}" name="Оплата (сумма и № квитанции)" dataDxfId="1850"/>
    <tableColumn id="39" xr3:uid="{00000000-0010-0000-1200-000027000000}" name="Вступительное испытание (балл) (1)" dataDxfId="1849"/>
    <tableColumn id="40" xr3:uid="{00000000-0010-0000-1200-000028000000}" name="Средний балл документа об образовании (2)" dataDxfId="1848"/>
    <tableColumn id="41" xr3:uid="{00000000-0010-0000-1200-000029000000}" name="Сумма баллов (1+2)" dataDxfId="1847"/>
    <tableColumn id="42" xr3:uid="{00000000-0010-0000-1200-00002A000000}" name="Средний балл профильных предметов (3)" dataDxfId="1846" dataCellStyle="Обычный_Лист3"/>
    <tableColumn id="43" xr3:uid="{00000000-0010-0000-1200-00002B000000}" name="Сумма баллов (1+2+3)" dataDxfId="1845"/>
    <tableColumn id="44" xr3:uid="{00000000-0010-0000-1200-00002C000000}" name="Решение приемной комиссии" dataDxfId="1844"/>
    <tableColumn id="45" xr3:uid="{00000000-0010-0000-1200-00002D000000}" name="№ и дата приказа о зачислении" dataDxfId="1843"/>
    <tableColumn id="48" xr3:uid="{00000000-0010-0000-1200-000030000000}" name="Текущий возраст"/>
    <tableColumn id="49" xr3:uid="{00000000-0010-0000-1200-000031000000}" name="Совер., несов"/>
    <tableColumn id="60" xr3:uid="{00000000-0010-0000-1200-00003C000000}" name="Приоритет, вид, оригинал аттестата" dataDxfId="1842">
      <calculatedColumnFormula>CONCATENATE(База[[#This Row],[Приоритет о выборе специальности / вида (от 1 до 3)]],"; ",База[[#This Row],[Вид]],"; ",База[[#This Row],[Оригинал документа об образовании]])</calculatedColumnFormula>
    </tableColumn>
  </tableColumns>
  <tableStyleInfo name="TableStyleLight15 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 /><Relationship Id="rId1" Type="http://schemas.openxmlformats.org/officeDocument/2006/relationships/printerSettings" Target="../printerSettings/printerSettings1.bin" 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 /><Relationship Id="rId13" Type="http://schemas.openxmlformats.org/officeDocument/2006/relationships/table" Target="../tables/table11.xml" /><Relationship Id="rId18" Type="http://schemas.openxmlformats.org/officeDocument/2006/relationships/table" Target="../tables/table16.xml" /><Relationship Id="rId3" Type="http://schemas.openxmlformats.org/officeDocument/2006/relationships/table" Target="../tables/table1.xml" /><Relationship Id="rId7" Type="http://schemas.openxmlformats.org/officeDocument/2006/relationships/table" Target="../tables/table5.xml" /><Relationship Id="rId12" Type="http://schemas.openxmlformats.org/officeDocument/2006/relationships/table" Target="../tables/table10.xml" /><Relationship Id="rId17" Type="http://schemas.openxmlformats.org/officeDocument/2006/relationships/table" Target="../tables/table15.xml" /><Relationship Id="rId2" Type="http://schemas.openxmlformats.org/officeDocument/2006/relationships/drawing" Target="../drawings/drawing2.xml" /><Relationship Id="rId16" Type="http://schemas.openxmlformats.org/officeDocument/2006/relationships/table" Target="../tables/table14.xml" /><Relationship Id="rId20" Type="http://schemas.openxmlformats.org/officeDocument/2006/relationships/table" Target="../tables/table18.xml" /><Relationship Id="rId1" Type="http://schemas.openxmlformats.org/officeDocument/2006/relationships/printerSettings" Target="../printerSettings/printerSettings2.bin" /><Relationship Id="rId6" Type="http://schemas.openxmlformats.org/officeDocument/2006/relationships/table" Target="../tables/table4.xml" /><Relationship Id="rId11" Type="http://schemas.openxmlformats.org/officeDocument/2006/relationships/table" Target="../tables/table9.xml" /><Relationship Id="rId5" Type="http://schemas.openxmlformats.org/officeDocument/2006/relationships/table" Target="../tables/table3.xml" /><Relationship Id="rId15" Type="http://schemas.openxmlformats.org/officeDocument/2006/relationships/table" Target="../tables/table13.xml" /><Relationship Id="rId10" Type="http://schemas.openxmlformats.org/officeDocument/2006/relationships/table" Target="../tables/table8.xml" /><Relationship Id="rId19" Type="http://schemas.openxmlformats.org/officeDocument/2006/relationships/table" Target="../tables/table17.xml" /><Relationship Id="rId4" Type="http://schemas.openxmlformats.org/officeDocument/2006/relationships/table" Target="../tables/table2.xml" /><Relationship Id="rId9" Type="http://schemas.openxmlformats.org/officeDocument/2006/relationships/table" Target="../tables/table7.xml" /><Relationship Id="rId14" Type="http://schemas.openxmlformats.org/officeDocument/2006/relationships/table" Target="../tables/table12.xml" 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 /><Relationship Id="rId1" Type="http://schemas.openxmlformats.org/officeDocument/2006/relationships/printerSettings" Target="../printerSettings/printerSettings3.bin" 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 /><Relationship Id="rId2" Type="http://schemas.openxmlformats.org/officeDocument/2006/relationships/drawing" Target="../drawings/drawing4.xml" /><Relationship Id="rId1" Type="http://schemas.openxmlformats.org/officeDocument/2006/relationships/printerSettings" Target="../printerSettings/printerSettings4.bin" 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 /><Relationship Id="rId2" Type="http://schemas.openxmlformats.org/officeDocument/2006/relationships/printerSettings" Target="../printerSettings/printerSettings5.bin" /><Relationship Id="rId1" Type="http://schemas.openxmlformats.org/officeDocument/2006/relationships/pivotTable" Target="../pivotTables/pivotTable1.xml" 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 /><Relationship Id="rId2" Type="http://schemas.openxmlformats.org/officeDocument/2006/relationships/drawing" Target="../drawings/drawing6.xml" /><Relationship Id="rId1" Type="http://schemas.openxmlformats.org/officeDocument/2006/relationships/printerSettings" Target="../printerSettings/printerSettings6.bin" /><Relationship Id="rId5" Type="http://schemas.openxmlformats.org/officeDocument/2006/relationships/image" Target="../media/image7.emf" /><Relationship Id="rId4" Type="http://schemas.openxmlformats.org/officeDocument/2006/relationships/control" Target="../activeX/activeX1.xml" 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 /><Relationship Id="rId2" Type="http://schemas.openxmlformats.org/officeDocument/2006/relationships/printerSettings" Target="../printerSettings/printerSettings7.bin" /><Relationship Id="rId1" Type="http://schemas.openxmlformats.org/officeDocument/2006/relationships/pivotTable" Target="../pivotTables/pivotTable2.xml" 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 /><Relationship Id="rId2" Type="http://schemas.openxmlformats.org/officeDocument/2006/relationships/printerSettings" Target="../printerSettings/printerSettings8.bin" /><Relationship Id="rId1" Type="http://schemas.openxmlformats.org/officeDocument/2006/relationships/pivotTable" Target="../pivotTables/pivotTable3.xml" 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 /><Relationship Id="rId2" Type="http://schemas.openxmlformats.org/officeDocument/2006/relationships/printerSettings" Target="../printerSettings/printerSettings9.bin" /><Relationship Id="rId1" Type="http://schemas.openxmlformats.org/officeDocument/2006/relationships/pivotTable" Target="../pivotTables/pivotTable4.xml" 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 /><Relationship Id="rId2" Type="http://schemas.openxmlformats.org/officeDocument/2006/relationships/printerSettings" Target="../printerSettings/printerSettings10.bin" /><Relationship Id="rId1" Type="http://schemas.openxmlformats.org/officeDocument/2006/relationships/pivotTable" Target="../pivotTables/pivotTable5.xml" 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 /><Relationship Id="rId2" Type="http://schemas.openxmlformats.org/officeDocument/2006/relationships/printerSettings" Target="../printerSettings/printerSettings11.bin" /><Relationship Id="rId1" Type="http://schemas.openxmlformats.org/officeDocument/2006/relationships/pivotTable" Target="../pivotTables/pivotTable6.xml" 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 /><Relationship Id="rId2" Type="http://schemas.openxmlformats.org/officeDocument/2006/relationships/printerSettings" Target="../printerSettings/printerSettings12.bin" /><Relationship Id="rId1" Type="http://schemas.openxmlformats.org/officeDocument/2006/relationships/pivotTable" Target="../pivotTables/pivotTable7.xml" 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 /><Relationship Id="rId2" Type="http://schemas.openxmlformats.org/officeDocument/2006/relationships/printerSettings" Target="../printerSettings/printerSettings13.bin" /><Relationship Id="rId1" Type="http://schemas.openxmlformats.org/officeDocument/2006/relationships/pivotTable" Target="../pivotTables/pivotTable8.xml" 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 /><Relationship Id="rId2" Type="http://schemas.openxmlformats.org/officeDocument/2006/relationships/printerSettings" Target="../printerSettings/printerSettings14.bin" /><Relationship Id="rId1" Type="http://schemas.openxmlformats.org/officeDocument/2006/relationships/pivotTable" Target="../pivotTables/pivotTable9.xml" 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 /><Relationship Id="rId2" Type="http://schemas.openxmlformats.org/officeDocument/2006/relationships/printerSettings" Target="../printerSettings/printerSettings15.bin" /><Relationship Id="rId1" Type="http://schemas.openxmlformats.org/officeDocument/2006/relationships/pivotTable" Target="../pivotTables/pivotTable10.xml" 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 /><Relationship Id="rId2" Type="http://schemas.openxmlformats.org/officeDocument/2006/relationships/printerSettings" Target="../printerSettings/printerSettings16.bin" /><Relationship Id="rId1" Type="http://schemas.openxmlformats.org/officeDocument/2006/relationships/pivotTable" Target="../pivotTables/pivotTable11.xml" 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 /><Relationship Id="rId2" Type="http://schemas.openxmlformats.org/officeDocument/2006/relationships/printerSettings" Target="../printerSettings/printerSettings17.bin" /><Relationship Id="rId1" Type="http://schemas.openxmlformats.org/officeDocument/2006/relationships/pivotTable" Target="../pivotTables/pivotTable12.xml" 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 /><Relationship Id="rId2" Type="http://schemas.openxmlformats.org/officeDocument/2006/relationships/printerSettings" Target="../printerSettings/printerSettings18.bin" /><Relationship Id="rId1" Type="http://schemas.openxmlformats.org/officeDocument/2006/relationships/pivotTable" Target="../pivotTables/pivotTable13.xml" 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 /><Relationship Id="rId2" Type="http://schemas.openxmlformats.org/officeDocument/2006/relationships/printerSettings" Target="../printerSettings/printerSettings19.bin" /><Relationship Id="rId1" Type="http://schemas.openxmlformats.org/officeDocument/2006/relationships/pivotTable" Target="../pivotTables/pivotTable14.xml" 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.xml" /><Relationship Id="rId2" Type="http://schemas.openxmlformats.org/officeDocument/2006/relationships/printerSettings" Target="../printerSettings/printerSettings20.bin" /><Relationship Id="rId1" Type="http://schemas.openxmlformats.org/officeDocument/2006/relationships/pivotTable" Target="../pivotTables/pivotTable15.xml" 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.xml" /><Relationship Id="rId2" Type="http://schemas.openxmlformats.org/officeDocument/2006/relationships/printerSettings" Target="../printerSettings/printerSettings21.bin" /><Relationship Id="rId1" Type="http://schemas.openxmlformats.org/officeDocument/2006/relationships/pivotTable" Target="../pivotTables/pivotTable16.xml" 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.xml" /><Relationship Id="rId2" Type="http://schemas.openxmlformats.org/officeDocument/2006/relationships/printerSettings" Target="../printerSettings/printerSettings22.bin" /><Relationship Id="rId1" Type="http://schemas.openxmlformats.org/officeDocument/2006/relationships/pivotTable" Target="../pivotTables/pivotTable17.xml" 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.xml" /><Relationship Id="rId2" Type="http://schemas.openxmlformats.org/officeDocument/2006/relationships/printerSettings" Target="../printerSettings/printerSettings23.bin" /><Relationship Id="rId1" Type="http://schemas.openxmlformats.org/officeDocument/2006/relationships/pivotTable" Target="../pivotTables/pivotTable18.xml" 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.xml" /><Relationship Id="rId2" Type="http://schemas.openxmlformats.org/officeDocument/2006/relationships/printerSettings" Target="../printerSettings/printerSettings24.bin" /><Relationship Id="rId1" Type="http://schemas.openxmlformats.org/officeDocument/2006/relationships/pivotTable" Target="../pivotTables/pivotTable19.xml" 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.xml" /><Relationship Id="rId2" Type="http://schemas.openxmlformats.org/officeDocument/2006/relationships/printerSettings" Target="../printerSettings/printerSettings25.bin" /><Relationship Id="rId1" Type="http://schemas.openxmlformats.org/officeDocument/2006/relationships/pivotTable" Target="../pivotTables/pivotTable20.xml" 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6.xml" /><Relationship Id="rId2" Type="http://schemas.openxmlformats.org/officeDocument/2006/relationships/printerSettings" Target="../printerSettings/printerSettings26.bin" /><Relationship Id="rId1" Type="http://schemas.openxmlformats.org/officeDocument/2006/relationships/pivotTable" Target="../pivotTables/pivotTable21.xml" 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.bin" /><Relationship Id="rId2" Type="http://schemas.openxmlformats.org/officeDocument/2006/relationships/pivotTable" Target="../pivotTables/pivotTable23.xml" /><Relationship Id="rId1" Type="http://schemas.openxmlformats.org/officeDocument/2006/relationships/pivotTable" Target="../pivotTables/pivotTable22.xml" /><Relationship Id="rId4" Type="http://schemas.openxmlformats.org/officeDocument/2006/relationships/drawing" Target="../drawings/drawing27.xml" 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6.xml" /><Relationship Id="rId2" Type="http://schemas.openxmlformats.org/officeDocument/2006/relationships/pivotTable" Target="../pivotTables/pivotTable25.xml" /><Relationship Id="rId1" Type="http://schemas.openxmlformats.org/officeDocument/2006/relationships/pivotTable" Target="../pivotTables/pivotTable24.xml" /><Relationship Id="rId5" Type="http://schemas.openxmlformats.org/officeDocument/2006/relationships/drawing" Target="../drawings/drawing28.xml" /><Relationship Id="rId4" Type="http://schemas.openxmlformats.org/officeDocument/2006/relationships/printerSettings" Target="../printerSettings/printerSettings28.bin" 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9.xml" /><Relationship Id="rId2" Type="http://schemas.openxmlformats.org/officeDocument/2006/relationships/pivotTable" Target="../pivotTables/pivotTable28.xml" /><Relationship Id="rId1" Type="http://schemas.openxmlformats.org/officeDocument/2006/relationships/pivotTable" Target="../pivotTables/pivotTable27.xml" /><Relationship Id="rId5" Type="http://schemas.openxmlformats.org/officeDocument/2006/relationships/drawing" Target="../drawings/drawing29.xml" /><Relationship Id="rId4" Type="http://schemas.openxmlformats.org/officeDocument/2006/relationships/printerSettings" Target="../printerSettings/printerSettings29.bin" 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0.xml" /><Relationship Id="rId2" Type="http://schemas.openxmlformats.org/officeDocument/2006/relationships/printerSettings" Target="../printerSettings/printerSettings30.bin" /><Relationship Id="rId1" Type="http://schemas.openxmlformats.org/officeDocument/2006/relationships/pivotTable" Target="../pivotTables/pivotTable30.xml" 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1.xml" /><Relationship Id="rId2" Type="http://schemas.openxmlformats.org/officeDocument/2006/relationships/printerSettings" Target="../printerSettings/printerSettings31.bin" /><Relationship Id="rId1" Type="http://schemas.openxmlformats.org/officeDocument/2006/relationships/pivotTable" Target="../pivotTables/pivotTable31.xml" 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2.bin" /><Relationship Id="rId2" Type="http://schemas.openxmlformats.org/officeDocument/2006/relationships/pivotTable" Target="../pivotTables/pivotTable33.xml" /><Relationship Id="rId1" Type="http://schemas.openxmlformats.org/officeDocument/2006/relationships/pivotTable" Target="../pivotTables/pivotTable32.xml" /><Relationship Id="rId4" Type="http://schemas.openxmlformats.org/officeDocument/2006/relationships/drawing" Target="../drawings/drawing32.xml" 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.bin" /><Relationship Id="rId2" Type="http://schemas.openxmlformats.org/officeDocument/2006/relationships/pivotTable" Target="../pivotTables/pivotTable35.xml" /><Relationship Id="rId1" Type="http://schemas.openxmlformats.org/officeDocument/2006/relationships/pivotTable" Target="../pivotTables/pivotTable34.xml" /><Relationship Id="rId4" Type="http://schemas.openxmlformats.org/officeDocument/2006/relationships/drawing" Target="../drawings/drawing3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>
    <tabColor rgb="FF002060"/>
  </sheetPr>
  <dimension ref="A1:D97"/>
  <sheetViews>
    <sheetView zoomScale="80" zoomScaleNormal="80" zoomScaleSheetLayoutView="80" workbookViewId="0">
      <selection activeCell="D6" sqref="D6"/>
    </sheetView>
  </sheetViews>
  <sheetFormatPr defaultColWidth="9.16796875" defaultRowHeight="15"/>
  <cols>
    <col min="1" max="1" width="165.0625" style="149" customWidth="1"/>
    <col min="2" max="16384" width="9.16796875" style="149"/>
  </cols>
  <sheetData>
    <row r="1" spans="1:1" ht="25.5">
      <c r="A1" s="174" t="s">
        <v>542</v>
      </c>
    </row>
    <row r="2" spans="1:1" ht="25.5">
      <c r="A2" s="174" t="s">
        <v>716</v>
      </c>
    </row>
    <row r="3" spans="1:1" ht="21.75">
      <c r="A3" s="157" t="s">
        <v>543</v>
      </c>
    </row>
    <row r="4" spans="1:1" ht="21.75">
      <c r="A4" s="157" t="s">
        <v>577</v>
      </c>
    </row>
    <row r="5" spans="1:1" ht="36">
      <c r="A5" s="158" t="s">
        <v>578</v>
      </c>
    </row>
    <row r="6" spans="1:1" ht="57">
      <c r="A6" s="157" t="s">
        <v>699</v>
      </c>
    </row>
    <row r="7" spans="1:1" ht="40.5" customHeight="1">
      <c r="A7" s="176" t="s">
        <v>708</v>
      </c>
    </row>
    <row r="8" spans="1:1" ht="33" customHeight="1">
      <c r="A8" s="176" t="s">
        <v>709</v>
      </c>
    </row>
    <row r="9" spans="1:1" ht="33" customHeight="1">
      <c r="A9" s="157" t="s">
        <v>707</v>
      </c>
    </row>
    <row r="10" spans="1:1" ht="39">
      <c r="A10" s="157" t="s">
        <v>720</v>
      </c>
    </row>
    <row r="11" spans="1:1" ht="21">
      <c r="A11" s="159" t="s">
        <v>544</v>
      </c>
    </row>
    <row r="12" spans="1:1" ht="18.75">
      <c r="A12" s="160" t="s">
        <v>545</v>
      </c>
    </row>
    <row r="13" spans="1:1" ht="18.75">
      <c r="A13" s="161" t="s">
        <v>546</v>
      </c>
    </row>
    <row r="14" spans="1:1" ht="39">
      <c r="A14" s="160" t="s">
        <v>547</v>
      </c>
    </row>
    <row r="15" spans="1:1" ht="94.5" customHeight="1">
      <c r="A15" s="162"/>
    </row>
    <row r="16" spans="1:1" ht="39">
      <c r="A16" s="160" t="s">
        <v>548</v>
      </c>
    </row>
    <row r="17" spans="1:1" ht="20.25">
      <c r="A17" s="163"/>
    </row>
    <row r="18" spans="1:1" ht="100.5" customHeight="1">
      <c r="A18" s="164"/>
    </row>
    <row r="19" spans="1:1" ht="18.75">
      <c r="A19" s="165" t="s">
        <v>549</v>
      </c>
    </row>
    <row r="20" spans="1:1" ht="24.75" customHeight="1">
      <c r="A20" s="160" t="s">
        <v>550</v>
      </c>
    </row>
    <row r="21" spans="1:1" ht="21.75">
      <c r="A21" s="160" t="s">
        <v>551</v>
      </c>
    </row>
    <row r="22" spans="1:1" ht="21.75">
      <c r="A22" s="160" t="s">
        <v>552</v>
      </c>
    </row>
    <row r="34" spans="1:4">
      <c r="A34" s="166"/>
    </row>
    <row r="35" spans="1:4">
      <c r="A35" s="167"/>
    </row>
    <row r="36" spans="1:4" ht="21">
      <c r="A36" s="159" t="s">
        <v>701</v>
      </c>
      <c r="B36" s="43"/>
      <c r="C36" s="43"/>
      <c r="D36" s="43"/>
    </row>
    <row r="37" spans="1:4" ht="18.75">
      <c r="A37" s="160" t="s">
        <v>702</v>
      </c>
    </row>
    <row r="38" spans="1:4" ht="18.75">
      <c r="A38" s="160" t="s">
        <v>703</v>
      </c>
    </row>
    <row r="39" spans="1:4" ht="18.75">
      <c r="A39" s="160" t="s">
        <v>704</v>
      </c>
    </row>
    <row r="42" spans="1:4" ht="21">
      <c r="A42" s="159" t="s">
        <v>711</v>
      </c>
    </row>
    <row r="43" spans="1:4" ht="39">
      <c r="A43" s="160" t="s">
        <v>712</v>
      </c>
    </row>
    <row r="44" spans="1:4">
      <c r="A44" s="306"/>
    </row>
    <row r="45" spans="1:4">
      <c r="A45" s="306"/>
    </row>
    <row r="46" spans="1:4">
      <c r="A46" s="305"/>
    </row>
    <row r="47" spans="1:4">
      <c r="A47" s="305"/>
    </row>
    <row r="48" spans="1:4">
      <c r="A48" s="305"/>
    </row>
    <row r="49" spans="1:1">
      <c r="A49" s="305"/>
    </row>
    <row r="50" spans="1:1">
      <c r="A50" s="305"/>
    </row>
    <row r="51" spans="1:1">
      <c r="A51" s="305"/>
    </row>
    <row r="52" spans="1:1">
      <c r="A52" s="305"/>
    </row>
    <row r="53" spans="1:1">
      <c r="A53" s="305"/>
    </row>
    <row r="54" spans="1:1">
      <c r="A54" s="305"/>
    </row>
    <row r="55" spans="1:1">
      <c r="A55" s="305"/>
    </row>
    <row r="56" spans="1:1">
      <c r="A56" s="305"/>
    </row>
    <row r="57" spans="1:1">
      <c r="A57" s="305"/>
    </row>
    <row r="58" spans="1:1">
      <c r="A58" s="305"/>
    </row>
    <row r="59" spans="1:1">
      <c r="A59" s="305"/>
    </row>
    <row r="60" spans="1:1">
      <c r="A60" s="305"/>
    </row>
    <row r="61" spans="1:1">
      <c r="A61" s="305"/>
    </row>
    <row r="62" spans="1:1">
      <c r="A62" s="305"/>
    </row>
    <row r="63" spans="1:1">
      <c r="A63" s="305"/>
    </row>
    <row r="64" spans="1:1">
      <c r="A64" s="305"/>
    </row>
    <row r="65" spans="1:1">
      <c r="A65" s="305"/>
    </row>
    <row r="66" spans="1:1">
      <c r="A66" s="305"/>
    </row>
    <row r="69" spans="1:1" ht="21">
      <c r="A69" s="159" t="s">
        <v>710</v>
      </c>
    </row>
    <row r="70" spans="1:1" ht="63.75">
      <c r="A70" s="160" t="s">
        <v>713</v>
      </c>
    </row>
    <row r="71" spans="1:1" ht="21">
      <c r="A71" s="160"/>
    </row>
    <row r="72" spans="1:1" ht="21">
      <c r="A72" s="160"/>
    </row>
    <row r="73" spans="1:1" ht="21">
      <c r="A73" s="160"/>
    </row>
    <row r="74" spans="1:1" ht="21">
      <c r="A74" s="160"/>
    </row>
    <row r="75" spans="1:1" ht="21">
      <c r="A75" s="160"/>
    </row>
    <row r="76" spans="1:1" ht="21">
      <c r="A76" s="160"/>
    </row>
    <row r="77" spans="1:1" ht="21">
      <c r="A77" s="160"/>
    </row>
    <row r="78" spans="1:1" ht="21">
      <c r="A78" s="160"/>
    </row>
    <row r="79" spans="1:1" ht="21">
      <c r="A79" s="160"/>
    </row>
    <row r="80" spans="1:1" ht="21">
      <c r="A80" s="160"/>
    </row>
    <row r="81" spans="1:1" ht="21">
      <c r="A81" s="160"/>
    </row>
    <row r="82" spans="1:1" ht="21">
      <c r="A82" s="160"/>
    </row>
    <row r="84" spans="1:1" ht="57">
      <c r="A84" s="160" t="s">
        <v>719</v>
      </c>
    </row>
    <row r="85" spans="1:1">
      <c r="A85"/>
    </row>
    <row r="86" spans="1:1">
      <c r="A86"/>
    </row>
    <row r="87" spans="1:1">
      <c r="A87"/>
    </row>
    <row r="88" spans="1:1">
      <c r="A88"/>
    </row>
    <row r="89" spans="1:1">
      <c r="A89"/>
    </row>
    <row r="90" spans="1:1">
      <c r="A90"/>
    </row>
    <row r="91" spans="1:1">
      <c r="A91"/>
    </row>
    <row r="92" spans="1:1">
      <c r="A92"/>
    </row>
    <row r="93" spans="1:1">
      <c r="A93"/>
    </row>
    <row r="94" spans="1:1">
      <c r="A94"/>
    </row>
    <row r="95" spans="1:1">
      <c r="A95"/>
    </row>
    <row r="96" spans="1:1">
      <c r="A96"/>
    </row>
    <row r="97" spans="1:1">
      <c r="A97"/>
    </row>
  </sheetData>
  <pageMargins left="0.25" right="0.25" top="0.75" bottom="0.75" header="0.3" footer="0.3"/>
  <pageSetup paperSize="9" scale="104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23">
    <tabColor rgb="FF002060"/>
  </sheetPr>
  <dimension ref="A1:Q55"/>
  <sheetViews>
    <sheetView zoomScale="80" zoomScaleNormal="80" workbookViewId="0">
      <selection activeCell="A6" sqref="A6"/>
    </sheetView>
  </sheetViews>
  <sheetFormatPr defaultRowHeight="12.75"/>
  <cols>
    <col min="1" max="1" width="20.2265625" customWidth="1"/>
    <col min="2" max="2" width="3.7734375" customWidth="1"/>
    <col min="3" max="3" width="19.8203125" customWidth="1"/>
    <col min="4" max="4" width="2.96484375" customWidth="1"/>
    <col min="5" max="5" width="16.85546875" customWidth="1"/>
    <col min="6" max="6" width="8.22265625" customWidth="1"/>
    <col min="7" max="7" width="12.13671875" customWidth="1"/>
    <col min="8" max="8" width="8.8984375" customWidth="1"/>
    <col min="9" max="9" width="13.75390625" customWidth="1"/>
    <col min="10" max="10" width="14.42578125" customWidth="1"/>
    <col min="11" max="11" width="16.1796875" customWidth="1"/>
    <col min="12" max="12" width="11.19140625" customWidth="1"/>
    <col min="13" max="13" width="12.67578125" customWidth="1"/>
    <col min="14" max="14" width="12.40625" customWidth="1"/>
    <col min="15" max="15" width="15.1015625" customWidth="1"/>
    <col min="16" max="16" width="12" customWidth="1"/>
    <col min="17" max="17" width="14.96875" customWidth="1"/>
  </cols>
  <sheetData>
    <row r="1" spans="1:17" ht="13.5">
      <c r="A1" s="36"/>
      <c r="B1" s="36"/>
      <c r="C1" s="36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17" ht="13.5">
      <c r="A2" s="36"/>
      <c r="B2" s="36"/>
      <c r="C2" s="36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7" ht="13.5">
      <c r="A3" s="36"/>
      <c r="B3" s="36"/>
      <c r="C3" s="36"/>
      <c r="D3" s="19"/>
      <c r="E3" s="19"/>
      <c r="F3" s="19"/>
      <c r="P3" s="19"/>
    </row>
    <row r="4" spans="1:17" ht="13.5">
      <c r="A4" s="19"/>
      <c r="B4" s="19"/>
      <c r="C4" s="19"/>
      <c r="D4" s="19"/>
      <c r="E4" s="19"/>
      <c r="F4" s="19"/>
      <c r="P4" s="19"/>
    </row>
    <row r="5" spans="1:17" ht="18">
      <c r="A5" s="19" t="s">
        <v>69</v>
      </c>
      <c r="B5" s="19"/>
      <c r="C5" s="19" t="s">
        <v>4</v>
      </c>
      <c r="D5" s="19"/>
      <c r="E5" s="19" t="s">
        <v>70</v>
      </c>
      <c r="F5" s="19"/>
      <c r="G5" s="175" t="s">
        <v>2</v>
      </c>
      <c r="I5" s="138" t="s">
        <v>103</v>
      </c>
      <c r="J5" s="139" t="s">
        <v>105</v>
      </c>
      <c r="K5" s="140" t="s">
        <v>107</v>
      </c>
      <c r="L5" s="139" t="s">
        <v>109</v>
      </c>
      <c r="M5" s="139" t="s">
        <v>111</v>
      </c>
      <c r="N5" s="139" t="s">
        <v>186</v>
      </c>
      <c r="O5" s="139" t="s">
        <v>187</v>
      </c>
      <c r="P5" s="139" t="s">
        <v>117</v>
      </c>
      <c r="Q5" s="141" t="s">
        <v>119</v>
      </c>
    </row>
    <row r="6" spans="1:17" ht="18">
      <c r="A6" s="19" t="s">
        <v>30</v>
      </c>
      <c r="B6" s="19"/>
      <c r="C6" s="19" t="s">
        <v>31</v>
      </c>
      <c r="D6" s="19"/>
      <c r="E6" s="19" t="s">
        <v>71</v>
      </c>
      <c r="F6" s="19"/>
      <c r="G6" s="175" t="s">
        <v>575</v>
      </c>
      <c r="I6" s="20" t="s">
        <v>104</v>
      </c>
      <c r="J6" s="21" t="s">
        <v>106</v>
      </c>
      <c r="K6" s="21" t="s">
        <v>108</v>
      </c>
      <c r="L6" s="21" t="s">
        <v>110</v>
      </c>
      <c r="M6" s="21" t="s">
        <v>112</v>
      </c>
      <c r="N6" s="21" t="s">
        <v>188</v>
      </c>
      <c r="O6" s="21" t="s">
        <v>114</v>
      </c>
      <c r="P6" s="21" t="s">
        <v>118</v>
      </c>
      <c r="Q6" s="22" t="s">
        <v>120</v>
      </c>
    </row>
    <row r="7" spans="1:17" ht="13.5">
      <c r="A7" s="19" t="s">
        <v>36</v>
      </c>
      <c r="B7" s="19"/>
      <c r="C7" s="19" t="s">
        <v>37</v>
      </c>
      <c r="D7" s="19"/>
      <c r="E7" s="19" t="s">
        <v>33</v>
      </c>
      <c r="F7" s="19"/>
      <c r="I7" s="23"/>
      <c r="J7" s="21"/>
      <c r="K7" s="21"/>
      <c r="L7" s="21"/>
      <c r="M7" s="21" t="s">
        <v>113</v>
      </c>
      <c r="N7" s="21" t="s">
        <v>189</v>
      </c>
      <c r="O7" s="35" t="s">
        <v>116</v>
      </c>
      <c r="P7" s="21"/>
      <c r="Q7" s="22" t="s">
        <v>121</v>
      </c>
    </row>
    <row r="8" spans="1:17" ht="13.5">
      <c r="A8" s="19" t="s">
        <v>34</v>
      </c>
      <c r="B8" s="19"/>
      <c r="C8" s="19"/>
      <c r="D8" s="19"/>
      <c r="E8" s="25" t="s">
        <v>68</v>
      </c>
      <c r="F8" s="19"/>
      <c r="I8" s="23"/>
      <c r="J8" s="21"/>
      <c r="K8" s="21"/>
      <c r="L8" s="21"/>
      <c r="M8" s="21"/>
      <c r="N8" s="24" t="s">
        <v>190</v>
      </c>
      <c r="O8" s="35"/>
      <c r="P8" s="21"/>
      <c r="Q8" s="22"/>
    </row>
    <row r="9" spans="1:17" ht="13.5">
      <c r="A9" s="19"/>
      <c r="B9" s="19"/>
      <c r="C9" s="19"/>
      <c r="D9" s="19"/>
      <c r="E9" s="19"/>
      <c r="F9" s="19"/>
      <c r="I9" s="23"/>
      <c r="J9" s="21"/>
      <c r="K9" s="21"/>
      <c r="L9" s="21"/>
      <c r="M9" s="21"/>
      <c r="N9" s="21" t="s">
        <v>115</v>
      </c>
      <c r="O9" s="34"/>
      <c r="P9" s="21"/>
      <c r="Q9" s="22"/>
    </row>
    <row r="10" spans="1:17" ht="13.5">
      <c r="A10" s="19"/>
      <c r="B10" s="19"/>
      <c r="C10" s="19"/>
      <c r="D10" s="19"/>
      <c r="E10" s="19"/>
      <c r="F10" s="19"/>
      <c r="H10" s="19"/>
      <c r="I10" s="19"/>
      <c r="J10" s="19"/>
      <c r="K10" s="19"/>
      <c r="L10" s="19"/>
      <c r="M10" s="19"/>
      <c r="N10" s="19"/>
      <c r="O10" s="19"/>
      <c r="P10" s="19"/>
    </row>
    <row r="11" spans="1:17" ht="13.5">
      <c r="A11" s="19" t="s">
        <v>89</v>
      </c>
      <c r="B11" s="19"/>
      <c r="C11" s="19" t="s">
        <v>92</v>
      </c>
      <c r="D11" s="19"/>
      <c r="E11" s="19" t="s">
        <v>93</v>
      </c>
      <c r="F11" s="19"/>
      <c r="H11" s="19"/>
      <c r="I11" s="19"/>
      <c r="J11" s="19"/>
      <c r="K11" s="19"/>
      <c r="L11" s="19"/>
      <c r="M11" s="19"/>
      <c r="N11" s="19"/>
      <c r="O11" s="19"/>
      <c r="P11" s="19"/>
    </row>
    <row r="12" spans="1:17" ht="13.5">
      <c r="A12" s="19" t="s">
        <v>88</v>
      </c>
      <c r="B12" s="19"/>
      <c r="C12" s="19" t="s">
        <v>88</v>
      </c>
      <c r="D12" s="19"/>
      <c r="E12" s="19" t="s">
        <v>94</v>
      </c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</row>
    <row r="13" spans="1:17" ht="13.5">
      <c r="A13" s="19" t="s">
        <v>33</v>
      </c>
      <c r="B13" s="19"/>
      <c r="C13" s="19" t="s">
        <v>33</v>
      </c>
      <c r="D13" s="19"/>
      <c r="E13" s="19" t="s">
        <v>95</v>
      </c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</row>
    <row r="14" spans="1:17" ht="13.5">
      <c r="A14" s="19" t="s">
        <v>90</v>
      </c>
      <c r="B14" s="19"/>
      <c r="C14" s="19" t="s">
        <v>202</v>
      </c>
      <c r="D14" s="19"/>
      <c r="E14" s="19" t="s">
        <v>96</v>
      </c>
      <c r="F14" s="19"/>
      <c r="H14" s="19"/>
      <c r="I14" s="19"/>
      <c r="J14" s="19"/>
      <c r="K14" s="19"/>
      <c r="L14" s="19"/>
      <c r="M14" s="19"/>
      <c r="N14" s="19"/>
      <c r="O14" s="19"/>
      <c r="P14" s="19"/>
    </row>
    <row r="15" spans="1:17" ht="13.5">
      <c r="A15" s="19" t="s">
        <v>91</v>
      </c>
      <c r="B15" s="19"/>
      <c r="C15" s="55" t="s">
        <v>203</v>
      </c>
      <c r="D15" s="19"/>
      <c r="E15" s="19" t="s">
        <v>97</v>
      </c>
      <c r="F15" s="19"/>
      <c r="H15" s="19"/>
      <c r="I15" s="19"/>
      <c r="J15" s="19"/>
      <c r="K15" s="19"/>
      <c r="L15" s="19"/>
      <c r="M15" s="19"/>
      <c r="N15" s="19"/>
      <c r="O15" s="19"/>
      <c r="P15" s="19"/>
    </row>
    <row r="16" spans="1:17" ht="13.5">
      <c r="A16" s="19"/>
      <c r="B16" s="19"/>
      <c r="C16" s="19"/>
      <c r="D16" s="19"/>
      <c r="E16" s="19"/>
      <c r="F16" s="19"/>
      <c r="H16" s="19"/>
      <c r="I16" s="19"/>
      <c r="J16" s="19"/>
      <c r="K16" s="19"/>
      <c r="L16" s="19"/>
      <c r="M16" s="19"/>
      <c r="N16" s="19"/>
      <c r="O16" s="19"/>
    </row>
    <row r="17" spans="1:15" ht="13.5">
      <c r="A17" s="19"/>
      <c r="B17" s="19"/>
      <c r="C17" s="19"/>
      <c r="D17" s="19"/>
      <c r="E17" s="19"/>
      <c r="F17" s="19"/>
      <c r="H17" s="19"/>
      <c r="I17" s="19"/>
      <c r="J17" s="19"/>
      <c r="K17" s="19"/>
      <c r="L17" s="19"/>
      <c r="M17" s="19"/>
      <c r="N17" s="19"/>
      <c r="O17" s="19"/>
    </row>
    <row r="18" spans="1:15" ht="13.5">
      <c r="A18" s="19"/>
      <c r="B18" s="19"/>
      <c r="C18" s="19"/>
      <c r="D18" s="19"/>
      <c r="E18" s="19"/>
      <c r="F18" s="19"/>
      <c r="H18" s="19"/>
      <c r="I18" s="19"/>
      <c r="J18" s="19"/>
      <c r="K18" s="19"/>
      <c r="L18" s="19"/>
      <c r="M18" s="19"/>
      <c r="N18" s="19"/>
      <c r="O18" s="19"/>
    </row>
    <row r="19" spans="1:15" ht="13.5">
      <c r="A19" s="19"/>
      <c r="B19" s="19"/>
      <c r="C19" s="19"/>
      <c r="D19" s="19"/>
      <c r="E19" s="19"/>
      <c r="F19" s="19"/>
      <c r="H19" s="19"/>
      <c r="I19" s="19"/>
      <c r="J19" s="19"/>
      <c r="K19" s="19"/>
      <c r="L19" s="19"/>
      <c r="M19" s="19"/>
      <c r="N19" s="19"/>
      <c r="O19" s="19"/>
    </row>
    <row r="20" spans="1:15" ht="13.5">
      <c r="A20" s="19" t="s">
        <v>72</v>
      </c>
      <c r="B20" s="19"/>
      <c r="C20" s="19"/>
      <c r="D20" s="19"/>
      <c r="E20" s="19" t="s">
        <v>76</v>
      </c>
      <c r="F20" s="19"/>
      <c r="H20" s="19"/>
      <c r="I20" s="19"/>
      <c r="J20" s="19"/>
      <c r="K20" s="19"/>
      <c r="L20" s="19"/>
      <c r="M20" s="19"/>
      <c r="N20" s="19"/>
      <c r="O20" s="19"/>
    </row>
    <row r="21" spans="1:15" ht="13.5">
      <c r="A21" s="19" t="s">
        <v>73</v>
      </c>
      <c r="B21" s="19"/>
      <c r="C21" s="19" t="s">
        <v>75</v>
      </c>
      <c r="D21" s="19"/>
      <c r="E21" s="17">
        <v>9</v>
      </c>
      <c r="F21" s="19"/>
      <c r="H21" s="19"/>
      <c r="I21" s="19"/>
      <c r="J21" s="19"/>
      <c r="K21" s="19"/>
      <c r="L21" s="19"/>
      <c r="M21" s="19"/>
      <c r="N21" s="19"/>
      <c r="O21" s="19"/>
    </row>
    <row r="22" spans="1:15" ht="13.5">
      <c r="A22" s="19" t="s">
        <v>74</v>
      </c>
      <c r="B22" s="19"/>
      <c r="C22" s="19" t="s">
        <v>32</v>
      </c>
      <c r="D22" s="19"/>
      <c r="E22" s="17">
        <v>11</v>
      </c>
      <c r="F22" s="19"/>
      <c r="H22" s="19"/>
      <c r="I22" s="19"/>
      <c r="J22" s="19"/>
      <c r="K22" s="19"/>
      <c r="L22" s="19"/>
      <c r="M22" s="19"/>
      <c r="N22" s="19"/>
      <c r="O22" s="19"/>
    </row>
    <row r="23" spans="1:15" ht="13.5">
      <c r="A23" s="19"/>
      <c r="B23" s="19"/>
      <c r="C23" s="19" t="s">
        <v>39</v>
      </c>
      <c r="D23" s="19"/>
      <c r="E23" s="17" t="s">
        <v>35</v>
      </c>
      <c r="F23" s="19"/>
      <c r="G23" s="19"/>
      <c r="H23" s="19"/>
      <c r="I23" s="19"/>
      <c r="J23" s="19"/>
      <c r="K23" s="19"/>
      <c r="L23" s="19"/>
      <c r="M23" s="19"/>
      <c r="N23" s="19"/>
      <c r="O23" s="19"/>
    </row>
    <row r="24" spans="1:15" ht="13.5">
      <c r="A24" s="19"/>
      <c r="B24" s="19"/>
      <c r="C24" s="19"/>
      <c r="D24" s="19"/>
      <c r="E24" s="17" t="s">
        <v>40</v>
      </c>
      <c r="F24" s="19"/>
      <c r="G24" s="19"/>
      <c r="H24" s="19"/>
      <c r="I24" s="19"/>
      <c r="J24" s="19"/>
      <c r="K24" s="19"/>
      <c r="L24" s="19"/>
      <c r="M24" s="19"/>
      <c r="N24" s="19"/>
      <c r="O24" s="19"/>
    </row>
    <row r="25" spans="1:15" ht="13.5">
      <c r="A25" s="19"/>
      <c r="B25" s="19"/>
      <c r="C25" s="19"/>
      <c r="D25" s="19"/>
      <c r="E25" s="17" t="s">
        <v>38</v>
      </c>
      <c r="F25" s="19"/>
      <c r="G25" s="19"/>
      <c r="H25" s="19"/>
      <c r="I25" s="19"/>
      <c r="J25" s="19"/>
      <c r="K25" s="19"/>
      <c r="L25" s="19"/>
      <c r="M25" s="19"/>
      <c r="N25" s="19"/>
      <c r="O25" s="19"/>
    </row>
    <row r="26" spans="1:15" ht="13.5">
      <c r="A26" s="19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</row>
    <row r="27" spans="1:15" ht="13.5">
      <c r="A27" s="19"/>
      <c r="B27" s="19"/>
      <c r="C27" s="19" t="s">
        <v>196</v>
      </c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</row>
    <row r="28" spans="1:15" ht="13.5">
      <c r="A28" s="19"/>
      <c r="B28" s="19"/>
      <c r="C28" s="17">
        <v>1</v>
      </c>
      <c r="D28" s="19"/>
      <c r="E28" s="19"/>
      <c r="F28" s="19"/>
      <c r="G28" s="19"/>
      <c r="I28" s="19"/>
      <c r="J28" s="19"/>
      <c r="K28" s="19"/>
      <c r="L28" s="19"/>
      <c r="M28" s="19"/>
      <c r="N28" s="19"/>
      <c r="O28" s="19"/>
    </row>
    <row r="29" spans="1:15" ht="13.5">
      <c r="A29" s="19" t="s">
        <v>98</v>
      </c>
      <c r="B29" s="19"/>
      <c r="C29" s="17">
        <v>2</v>
      </c>
      <c r="D29" s="19"/>
      <c r="E29" s="19" t="s">
        <v>100</v>
      </c>
      <c r="F29" s="19"/>
      <c r="G29" s="19"/>
      <c r="I29" s="19"/>
      <c r="J29" s="19"/>
      <c r="K29" s="19"/>
      <c r="L29" s="19"/>
      <c r="M29" s="19"/>
      <c r="N29" s="19"/>
      <c r="O29" s="19"/>
    </row>
    <row r="30" spans="1:15" ht="13.5">
      <c r="A30" s="19" t="s">
        <v>99</v>
      </c>
      <c r="B30" s="19"/>
      <c r="C30" s="17">
        <v>3</v>
      </c>
      <c r="D30" s="19"/>
      <c r="E30" s="19" t="s">
        <v>101</v>
      </c>
      <c r="F30" s="19"/>
      <c r="G30" s="19"/>
      <c r="I30" s="19"/>
      <c r="J30" s="19"/>
      <c r="K30" s="19"/>
      <c r="L30" s="19"/>
      <c r="M30" s="19"/>
      <c r="N30" s="19"/>
      <c r="O30" s="19"/>
    </row>
    <row r="31" spans="1:15" ht="13.5">
      <c r="A31" s="19" t="s">
        <v>92</v>
      </c>
      <c r="B31" s="19"/>
      <c r="D31" s="19"/>
      <c r="E31" s="19" t="s">
        <v>507</v>
      </c>
      <c r="F31" s="19"/>
      <c r="G31" s="19"/>
      <c r="I31" s="19"/>
      <c r="J31" s="19"/>
      <c r="K31" s="19"/>
      <c r="L31" s="19"/>
      <c r="M31" s="19"/>
      <c r="N31" s="19"/>
      <c r="O31" s="19"/>
    </row>
    <row r="32" spans="1:15" ht="13.5">
      <c r="A32" s="19" t="s">
        <v>33</v>
      </c>
      <c r="B32" s="19"/>
      <c r="D32" s="19"/>
      <c r="E32" s="19"/>
      <c r="F32" s="19"/>
      <c r="G32" s="19"/>
      <c r="I32" s="19"/>
      <c r="J32" s="19"/>
      <c r="K32" s="19"/>
      <c r="L32" s="19"/>
      <c r="M32" s="19"/>
      <c r="N32" s="19"/>
      <c r="O32" s="19"/>
    </row>
    <row r="33" spans="1:16" ht="13.5">
      <c r="A33" s="19"/>
      <c r="B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</row>
    <row r="34" spans="1:16" ht="13.5">
      <c r="A34" s="19"/>
      <c r="B34" s="19"/>
      <c r="D34" s="19"/>
      <c r="E34" s="19" t="s">
        <v>197</v>
      </c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16" ht="13.5">
      <c r="A35" s="19"/>
      <c r="B35" s="19"/>
      <c r="C35" s="19"/>
      <c r="D35" s="19"/>
      <c r="E35" s="19" t="s">
        <v>88</v>
      </c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</row>
    <row r="36" spans="1:16" ht="13.5">
      <c r="A36" s="19" t="s">
        <v>87</v>
      </c>
      <c r="B36" s="19"/>
      <c r="C36" s="19"/>
      <c r="D36" s="19"/>
      <c r="E36" s="19" t="s">
        <v>33</v>
      </c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</row>
    <row r="37" spans="1:16" ht="13.5">
      <c r="A37" s="19" t="s">
        <v>88</v>
      </c>
      <c r="B37" s="19"/>
      <c r="C37" s="19"/>
      <c r="D37" s="19"/>
      <c r="E37" s="19" t="s">
        <v>143</v>
      </c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</row>
    <row r="38" spans="1:16" ht="13.5">
      <c r="A38" s="19" t="s">
        <v>33</v>
      </c>
      <c r="B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</row>
    <row r="39" spans="1:16" ht="13.5">
      <c r="A39" s="19"/>
      <c r="B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</row>
    <row r="40" spans="1:16" ht="13.5">
      <c r="A40" s="19"/>
      <c r="B40" s="19"/>
      <c r="D40" s="19"/>
      <c r="E40" s="19" t="s">
        <v>199</v>
      </c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16" ht="13.5">
      <c r="A41" s="19" t="s">
        <v>102</v>
      </c>
      <c r="B41" s="19"/>
      <c r="D41" s="19"/>
      <c r="E41" s="19" t="s">
        <v>156</v>
      </c>
      <c r="F41" s="19"/>
      <c r="G41" s="19"/>
      <c r="O41" s="19"/>
      <c r="P41" s="19"/>
    </row>
    <row r="42" spans="1:16" ht="13.5">
      <c r="A42" s="19" t="s">
        <v>88</v>
      </c>
      <c r="B42" s="19"/>
      <c r="C42" s="19"/>
      <c r="D42" s="19"/>
      <c r="E42" s="19" t="s">
        <v>184</v>
      </c>
      <c r="F42" s="19"/>
      <c r="G42" s="19"/>
      <c r="O42" s="19"/>
      <c r="P42" s="19"/>
    </row>
    <row r="43" spans="1:16" ht="13.5">
      <c r="A43" s="19" t="s">
        <v>33</v>
      </c>
      <c r="B43" s="19"/>
      <c r="C43" s="19"/>
      <c r="D43" s="19"/>
      <c r="E43" s="19" t="s">
        <v>181</v>
      </c>
      <c r="F43" s="19"/>
      <c r="G43" s="19"/>
      <c r="O43" s="19"/>
      <c r="P43" s="19"/>
    </row>
    <row r="44" spans="1:16" ht="13.5">
      <c r="B44" s="19"/>
      <c r="D44" s="19"/>
      <c r="E44" s="19" t="s">
        <v>200</v>
      </c>
      <c r="F44" s="19"/>
      <c r="G44" s="19"/>
      <c r="O44" s="19"/>
      <c r="P44" s="19"/>
    </row>
    <row r="45" spans="1:16" ht="13.5">
      <c r="F45" s="19"/>
      <c r="G45" s="19"/>
      <c r="O45" s="19"/>
      <c r="P45" s="19"/>
    </row>
    <row r="46" spans="1:16" ht="13.5">
      <c r="F46" s="19"/>
      <c r="G46" s="19"/>
      <c r="O46" s="19"/>
      <c r="P46" s="19"/>
    </row>
    <row r="47" spans="1:16" ht="13.5">
      <c r="F47" s="19"/>
      <c r="G47" s="19"/>
      <c r="O47" s="19"/>
      <c r="P47" s="19"/>
    </row>
    <row r="48" spans="1:16" ht="13.5">
      <c r="A48" s="19" t="s">
        <v>198</v>
      </c>
      <c r="F48" s="19"/>
      <c r="G48" s="19"/>
      <c r="O48" s="19"/>
      <c r="P48" s="19"/>
    </row>
    <row r="49" spans="1:16" ht="13.5">
      <c r="A49" s="136" t="s">
        <v>513</v>
      </c>
      <c r="F49" s="19"/>
      <c r="G49" s="19"/>
      <c r="O49" s="19"/>
      <c r="P49" s="19"/>
    </row>
    <row r="50" spans="1:16" ht="13.5">
      <c r="A50" s="136" t="s">
        <v>514</v>
      </c>
      <c r="F50" s="19"/>
      <c r="G50" s="19"/>
      <c r="O50" s="19"/>
      <c r="P50" s="19"/>
    </row>
    <row r="51" spans="1:16" ht="13.5">
      <c r="A51" s="137" t="s">
        <v>515</v>
      </c>
      <c r="F51" s="19"/>
      <c r="G51" s="19"/>
      <c r="O51" s="19"/>
      <c r="P51" s="19"/>
    </row>
    <row r="52" spans="1:16" ht="13.5">
      <c r="F52" s="19"/>
      <c r="G52" s="19"/>
      <c r="O52" s="19"/>
      <c r="P52" s="19"/>
    </row>
    <row r="53" spans="1:16" ht="13.5">
      <c r="F53" s="19"/>
      <c r="G53" s="19"/>
      <c r="O53" s="19"/>
      <c r="P53" s="19"/>
    </row>
    <row r="54" spans="1:16" ht="13.5">
      <c r="F54" s="19"/>
      <c r="G54" s="19"/>
      <c r="O54" s="19"/>
      <c r="P54" s="19"/>
    </row>
    <row r="55" spans="1:16" ht="13.5">
      <c r="F55" s="19"/>
      <c r="P55" s="19"/>
    </row>
  </sheetData>
  <pageMargins left="0.7" right="0.7" top="0.75" bottom="0.75" header="0.3" footer="0.3"/>
  <pageSetup paperSize="9" orientation="portrait" r:id="rId1"/>
  <drawing r:id="rId2"/>
  <tableParts count="18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3">
    <tabColor theme="7" tint="-0.249977111117893"/>
  </sheetPr>
  <dimension ref="A1:A54"/>
  <sheetViews>
    <sheetView tabSelected="1" zoomScale="95" zoomScaleNormal="95" workbookViewId="0">
      <pane ySplit="4" topLeftCell="A5" activePane="bottomLeft" state="frozen"/>
      <selection pane="bottomLeft"/>
    </sheetView>
  </sheetViews>
  <sheetFormatPr defaultRowHeight="12.75" customHeight="1"/>
  <cols>
    <col min="1" max="1" width="185.2890625" customWidth="1"/>
  </cols>
  <sheetData>
    <row r="1" spans="1:1" ht="21.75">
      <c r="A1" s="37" t="s">
        <v>185</v>
      </c>
    </row>
    <row r="53" spans="1:1" ht="36">
      <c r="A53" s="307" t="s">
        <v>717</v>
      </c>
    </row>
    <row r="54" spans="1:1" ht="54">
      <c r="A54" s="307" t="s">
        <v>718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2">
    <tabColor theme="7" tint="-0.249977111117893"/>
  </sheetPr>
  <dimension ref="A4:AV862"/>
  <sheetViews>
    <sheetView zoomScaleNormal="100" workbookViewId="0">
      <pane xSplit="6" ySplit="4" topLeftCell="AI5" activePane="bottomRight" state="frozen"/>
      <selection pane="bottomLeft" activeCell="A4" sqref="A4"/>
      <selection pane="topRight" activeCell="F1" sqref="F1"/>
      <selection pane="bottomRight"/>
    </sheetView>
  </sheetViews>
  <sheetFormatPr defaultColWidth="9.16796875" defaultRowHeight="12.95" customHeight="1"/>
  <cols>
    <col min="1" max="1" width="2.55859375" customWidth="1"/>
    <col min="2" max="2" width="10.515625" customWidth="1"/>
    <col min="3" max="3" width="11.0546875" customWidth="1"/>
    <col min="4" max="4" width="26.96875" customWidth="1"/>
    <col min="5" max="5" width="12" customWidth="1"/>
    <col min="6" max="6" width="13.34765625" customWidth="1"/>
    <col min="7" max="7" width="11.59375" customWidth="1"/>
    <col min="8" max="8" width="10.3828125" customWidth="1"/>
    <col min="9" max="9" width="12.40625" customWidth="1"/>
    <col min="10" max="10" width="22.7890625" customWidth="1"/>
    <col min="11" max="11" width="12.26953125" customWidth="1"/>
    <col min="12" max="12" width="13.34765625" customWidth="1"/>
    <col min="13" max="13" width="12" customWidth="1"/>
    <col min="14" max="14" width="11.8671875" customWidth="1"/>
    <col min="15" max="15" width="7.953125" customWidth="1"/>
    <col min="16" max="16" width="10.65234375" customWidth="1"/>
    <col min="17" max="17" width="8.359375" customWidth="1"/>
    <col min="18" max="18" width="17.2578125" customWidth="1"/>
    <col min="19" max="19" width="14.6953125" customWidth="1"/>
    <col min="20" max="20" width="13.6171875" customWidth="1"/>
    <col min="21" max="21" width="10.78515625" customWidth="1"/>
    <col min="22" max="22" width="13.484375" customWidth="1"/>
    <col min="23" max="23" width="11.19140625" customWidth="1"/>
    <col min="24" max="24" width="9.70703125" customWidth="1"/>
    <col min="25" max="25" width="12.13671875" customWidth="1"/>
    <col min="26" max="26" width="12" customWidth="1"/>
    <col min="27" max="27" width="11.59375" customWidth="1"/>
    <col min="28" max="28" width="9.84375" customWidth="1"/>
    <col min="29" max="29" width="10.3828125" customWidth="1"/>
    <col min="30" max="30" width="10.515625" customWidth="1"/>
    <col min="31" max="31" width="12.13671875" customWidth="1"/>
    <col min="32" max="32" width="9.3046875" customWidth="1"/>
    <col min="33" max="33" width="12.13671875" customWidth="1"/>
    <col min="34" max="34" width="10.3828125" customWidth="1"/>
    <col min="35" max="35" width="7.953125" customWidth="1"/>
    <col min="36" max="36" width="12.13671875" customWidth="1"/>
    <col min="37" max="37" width="11.4609375" customWidth="1"/>
    <col min="38" max="38" width="11.8671875" customWidth="1"/>
    <col min="39" max="39" width="12.26953125" style="53" customWidth="1"/>
    <col min="40" max="40" width="12.5390625" customWidth="1"/>
    <col min="41" max="41" width="8.76171875" customWidth="1"/>
    <col min="42" max="42" width="12.9453125" customWidth="1"/>
    <col min="43" max="43" width="9.9765625" customWidth="1"/>
    <col min="44" max="44" width="14.0234375" customWidth="1"/>
    <col min="45" max="45" width="11.59375" customWidth="1"/>
    <col min="46" max="46" width="24.2734375" customWidth="1"/>
    <col min="47" max="47" width="15.5078125" customWidth="1"/>
    <col min="48" max="48" width="22.25" customWidth="1"/>
    <col min="49" max="49" width="13.75390625" customWidth="1"/>
    <col min="50" max="50" width="13.34765625" customWidth="1"/>
  </cols>
  <sheetData>
    <row r="4" spans="1:48" s="56" customFormat="1" ht="100.5">
      <c r="A4" s="1"/>
      <c r="B4" s="92" t="s">
        <v>5</v>
      </c>
      <c r="C4" s="93" t="s">
        <v>6</v>
      </c>
      <c r="D4" s="93" t="s">
        <v>553</v>
      </c>
      <c r="E4" s="94" t="s">
        <v>1</v>
      </c>
      <c r="F4" s="94" t="s">
        <v>2</v>
      </c>
      <c r="G4" s="94" t="s">
        <v>124</v>
      </c>
      <c r="H4" s="94" t="s">
        <v>123</v>
      </c>
      <c r="I4" s="94" t="s">
        <v>8</v>
      </c>
      <c r="J4" s="94" t="s">
        <v>11</v>
      </c>
      <c r="K4" s="95" t="s">
        <v>207</v>
      </c>
      <c r="L4" s="95" t="s">
        <v>22</v>
      </c>
      <c r="M4" s="96" t="s">
        <v>7</v>
      </c>
      <c r="N4" s="97" t="s">
        <v>9</v>
      </c>
      <c r="O4" s="96" t="s">
        <v>3</v>
      </c>
      <c r="P4" s="97" t="s">
        <v>85</v>
      </c>
      <c r="Q4" s="96" t="s">
        <v>23</v>
      </c>
      <c r="R4" s="96" t="s">
        <v>84</v>
      </c>
      <c r="S4" s="97" t="s">
        <v>204</v>
      </c>
      <c r="T4" s="97" t="s">
        <v>122</v>
      </c>
      <c r="U4" s="98" t="s">
        <v>26</v>
      </c>
      <c r="V4" s="99" t="s">
        <v>509</v>
      </c>
      <c r="W4" s="99" t="s">
        <v>0</v>
      </c>
      <c r="X4" s="98" t="s">
        <v>205</v>
      </c>
      <c r="Y4" s="100" t="s">
        <v>17</v>
      </c>
      <c r="Z4" s="98" t="s">
        <v>12</v>
      </c>
      <c r="AA4" s="99" t="s">
        <v>192</v>
      </c>
      <c r="AB4" s="117" t="s">
        <v>25</v>
      </c>
      <c r="AC4" s="117" t="s">
        <v>14</v>
      </c>
      <c r="AD4" s="117" t="s">
        <v>191</v>
      </c>
      <c r="AE4" s="117" t="s">
        <v>13</v>
      </c>
      <c r="AF4" s="117" t="s">
        <v>16</v>
      </c>
      <c r="AG4" s="117" t="s">
        <v>15</v>
      </c>
      <c r="AH4" s="101" t="s">
        <v>29</v>
      </c>
      <c r="AI4" s="102" t="s">
        <v>24</v>
      </c>
      <c r="AJ4" s="103" t="s">
        <v>27</v>
      </c>
      <c r="AK4" s="104" t="s">
        <v>18</v>
      </c>
      <c r="AL4" s="105" t="s">
        <v>19</v>
      </c>
      <c r="AM4" s="105" t="s">
        <v>21</v>
      </c>
      <c r="AN4" s="105" t="s">
        <v>28</v>
      </c>
      <c r="AO4" s="105" t="s">
        <v>20</v>
      </c>
      <c r="AP4" s="106" t="s">
        <v>537</v>
      </c>
      <c r="AQ4" s="107" t="s">
        <v>10</v>
      </c>
      <c r="AR4" s="114" t="s">
        <v>206</v>
      </c>
      <c r="AS4" s="114" t="s">
        <v>86</v>
      </c>
      <c r="AT4" s="121" t="s">
        <v>606</v>
      </c>
      <c r="AU4" s="16"/>
      <c r="AV4" s="12">
        <f ca="1">TODAY()</f>
        <v>43971</v>
      </c>
    </row>
    <row r="5" spans="1:48" ht="12.95" customHeight="1">
      <c r="B5" s="90">
        <f>IF(D4&lt;&gt;D5,MAX($B$4:B4)+1,B4)</f>
        <v>1</v>
      </c>
      <c r="C5" s="58">
        <v>43269</v>
      </c>
      <c r="D5" s="57" t="s">
        <v>210</v>
      </c>
      <c r="E5" s="59" t="s">
        <v>30</v>
      </c>
      <c r="F5" s="177" t="s">
        <v>111</v>
      </c>
      <c r="G5" s="59" t="s">
        <v>112</v>
      </c>
      <c r="H5" s="59">
        <v>1</v>
      </c>
      <c r="I5" s="57" t="str">
        <f t="shared" ref="I5:I68" si="0">B5&amp;"/"&amp;RIGHT(YEAR(C5),2)</f>
        <v>1/18</v>
      </c>
      <c r="J5" s="61" t="str">
        <f>B5&amp;"/"&amp;RIGHT(YEAR(C5),2)&amp;"-"&amp;G5&amp;"/"&amp;H5</f>
        <v>1/18-ЭП/1</v>
      </c>
      <c r="K5" s="62" t="s">
        <v>73</v>
      </c>
      <c r="L5" s="62" t="s">
        <v>33</v>
      </c>
      <c r="M5" s="57" t="s">
        <v>31</v>
      </c>
      <c r="N5" s="62">
        <v>31276</v>
      </c>
      <c r="O5" s="59" t="s">
        <v>101</v>
      </c>
      <c r="P5" s="62"/>
      <c r="Q5" s="62" t="s">
        <v>125</v>
      </c>
      <c r="R5" s="57"/>
      <c r="S5" s="57"/>
      <c r="T5" s="59"/>
      <c r="U5" s="62" t="s">
        <v>32</v>
      </c>
      <c r="V5" s="57">
        <v>11</v>
      </c>
      <c r="W5" s="57"/>
      <c r="X5" s="57">
        <v>2002</v>
      </c>
      <c r="Y5" s="62" t="s">
        <v>96</v>
      </c>
      <c r="Z5" s="57" t="s">
        <v>33</v>
      </c>
      <c r="AA5" s="63" t="s">
        <v>33</v>
      </c>
      <c r="AB5" s="59"/>
      <c r="AC5" s="63" t="s">
        <v>203</v>
      </c>
      <c r="AD5" s="62" t="s">
        <v>71</v>
      </c>
      <c r="AE5" s="62" t="s">
        <v>33</v>
      </c>
      <c r="AF5" s="58" t="s">
        <v>33</v>
      </c>
      <c r="AG5" s="64">
        <v>4</v>
      </c>
      <c r="AH5" s="59"/>
      <c r="AI5" s="57"/>
      <c r="AJ5" s="59"/>
      <c r="AK5" s="65">
        <v>0</v>
      </c>
      <c r="AL5" s="66">
        <v>3.5</v>
      </c>
      <c r="AM5" s="67">
        <f t="shared" ref="AM5:AM68" si="1">AK5+AL5</f>
        <v>3.5</v>
      </c>
      <c r="AN5" s="67">
        <v>4</v>
      </c>
      <c r="AO5" s="67">
        <f t="shared" ref="AO5:AO68" si="2">AK5+AL5+AN5</f>
        <v>7.5</v>
      </c>
      <c r="AP5" s="59" t="s">
        <v>513</v>
      </c>
      <c r="AQ5" s="57"/>
      <c r="AR5" s="68">
        <f t="shared" ref="AR5:AR68" ca="1" si="3">DATEDIF(N5,$AV$4,"Y")</f>
        <v>34</v>
      </c>
      <c r="AS5" s="69" t="str">
        <f ca="1">IF('База данных'!$AR5&gt;=18,"соверш.","несовер.")</f>
        <v>соверш.</v>
      </c>
      <c r="AT5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ЭП; забрал(а) документы (копия док-та об обр-ии)</v>
      </c>
      <c r="AU5" s="16"/>
      <c r="AV5" s="2"/>
    </row>
    <row r="6" spans="1:48" ht="12.95" customHeight="1">
      <c r="B6" s="90">
        <f>IF(D5&lt;&gt;D6,MAX($B$4:B5)+1,B5)</f>
        <v>1</v>
      </c>
      <c r="C6" s="58">
        <v>43291</v>
      </c>
      <c r="D6" s="57" t="s">
        <v>210</v>
      </c>
      <c r="E6" s="59" t="s">
        <v>30</v>
      </c>
      <c r="F6" s="178" t="s">
        <v>117</v>
      </c>
      <c r="G6" s="59" t="s">
        <v>118</v>
      </c>
      <c r="H6" s="59">
        <v>2</v>
      </c>
      <c r="I6" s="57" t="str">
        <f t="shared" si="0"/>
        <v>1/18</v>
      </c>
      <c r="J6" s="61" t="str">
        <f t="shared" ref="J6:J68" si="4">B6&amp;"/"&amp;RIGHT(YEAR(C6),2)&amp;"-"&amp;G6&amp;"/"&amp;H6</f>
        <v>1/18-ХНП/2</v>
      </c>
      <c r="K6" s="62" t="s">
        <v>74</v>
      </c>
      <c r="L6" s="62" t="s">
        <v>88</v>
      </c>
      <c r="M6" s="57" t="s">
        <v>31</v>
      </c>
      <c r="N6" s="62">
        <v>37463</v>
      </c>
      <c r="O6" s="59" t="s">
        <v>101</v>
      </c>
      <c r="P6" s="62"/>
      <c r="Q6" s="62" t="s">
        <v>149</v>
      </c>
      <c r="R6" s="57"/>
      <c r="S6" s="64"/>
      <c r="T6" s="59"/>
      <c r="U6" s="62" t="s">
        <v>32</v>
      </c>
      <c r="V6" s="57">
        <v>9</v>
      </c>
      <c r="W6" s="57"/>
      <c r="X6" s="57">
        <v>2018</v>
      </c>
      <c r="Y6" s="62" t="s">
        <v>95</v>
      </c>
      <c r="Z6" s="57" t="s">
        <v>33</v>
      </c>
      <c r="AA6" s="71" t="s">
        <v>33</v>
      </c>
      <c r="AB6" s="59"/>
      <c r="AC6" s="63" t="s">
        <v>33</v>
      </c>
      <c r="AD6" s="62" t="s">
        <v>71</v>
      </c>
      <c r="AE6" s="62" t="s">
        <v>88</v>
      </c>
      <c r="AF6" s="62" t="s">
        <v>99</v>
      </c>
      <c r="AG6" s="64">
        <v>4</v>
      </c>
      <c r="AH6" s="59"/>
      <c r="AI6" s="57"/>
      <c r="AJ6" s="59"/>
      <c r="AK6" s="65">
        <v>0</v>
      </c>
      <c r="AL6" s="66">
        <v>5</v>
      </c>
      <c r="AM6" s="67">
        <f t="shared" si="1"/>
        <v>5</v>
      </c>
      <c r="AN6" s="72">
        <v>5</v>
      </c>
      <c r="AO6" s="67">
        <f t="shared" si="2"/>
        <v>10</v>
      </c>
      <c r="AP6" s="59" t="s">
        <v>512</v>
      </c>
      <c r="AQ6" s="57"/>
      <c r="AR6" s="73">
        <f t="shared" ca="1" si="3"/>
        <v>17</v>
      </c>
      <c r="AS6" s="61" t="str">
        <f ca="1">IF('База данных'!$AR6&gt;=18,"соверш.","несовер.")</f>
        <v>несовер.</v>
      </c>
      <c r="AT6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ХНП; нет</v>
      </c>
      <c r="AU6" s="16"/>
      <c r="AV6" s="2"/>
    </row>
    <row r="7" spans="1:48" ht="12.95" customHeight="1">
      <c r="B7" s="90">
        <f>IF(D6&lt;&gt;D7,MAX($B$4:B6)+1,B6)</f>
        <v>2</v>
      </c>
      <c r="C7" s="58">
        <v>43311</v>
      </c>
      <c r="D7" s="183" t="s">
        <v>211</v>
      </c>
      <c r="E7" s="59" t="s">
        <v>30</v>
      </c>
      <c r="F7" s="177" t="s">
        <v>119</v>
      </c>
      <c r="G7" s="59" t="s">
        <v>121</v>
      </c>
      <c r="H7" s="59">
        <v>1</v>
      </c>
      <c r="I7" s="57" t="str">
        <f t="shared" si="0"/>
        <v>2/18</v>
      </c>
      <c r="J7" s="180" t="str">
        <f t="shared" si="4"/>
        <v>2/18-ОКДД/1</v>
      </c>
      <c r="K7" s="62" t="s">
        <v>73</v>
      </c>
      <c r="L7" s="62" t="s">
        <v>88</v>
      </c>
      <c r="M7" s="57" t="s">
        <v>31</v>
      </c>
      <c r="N7" s="62">
        <v>37129</v>
      </c>
      <c r="O7" s="59" t="s">
        <v>507</v>
      </c>
      <c r="P7" s="62"/>
      <c r="Q7" s="62" t="s">
        <v>132</v>
      </c>
      <c r="R7" s="57"/>
      <c r="S7" s="64"/>
      <c r="T7" s="59"/>
      <c r="U7" s="62" t="s">
        <v>32</v>
      </c>
      <c r="V7" s="57">
        <v>9</v>
      </c>
      <c r="W7" s="57"/>
      <c r="X7" s="57">
        <v>2016</v>
      </c>
      <c r="Y7" s="62" t="s">
        <v>94</v>
      </c>
      <c r="Z7" s="57" t="s">
        <v>33</v>
      </c>
      <c r="AA7" s="71" t="s">
        <v>33</v>
      </c>
      <c r="AB7" s="59" t="s">
        <v>175</v>
      </c>
      <c r="AC7" s="63" t="s">
        <v>33</v>
      </c>
      <c r="AD7" s="62" t="s">
        <v>71</v>
      </c>
      <c r="AE7" s="62" t="s">
        <v>88</v>
      </c>
      <c r="AF7" s="62" t="s">
        <v>92</v>
      </c>
      <c r="AG7" s="64">
        <v>4</v>
      </c>
      <c r="AH7" s="59"/>
      <c r="AI7" s="57"/>
      <c r="AJ7" s="59"/>
      <c r="AK7" s="65">
        <v>7</v>
      </c>
      <c r="AL7" s="66">
        <v>4.2699999999999996</v>
      </c>
      <c r="AM7" s="67">
        <f t="shared" si="1"/>
        <v>11.27</v>
      </c>
      <c r="AN7" s="72">
        <v>4.33</v>
      </c>
      <c r="AO7" s="67">
        <f t="shared" si="2"/>
        <v>15.6</v>
      </c>
      <c r="AP7" s="59" t="s">
        <v>512</v>
      </c>
      <c r="AQ7" s="57"/>
      <c r="AR7" s="68">
        <f t="shared" ca="1" si="3"/>
        <v>18</v>
      </c>
      <c r="AS7" s="69" t="str">
        <f ca="1">IF('База данных'!$AR7&gt;=18,"соверш.","несовер.")</f>
        <v>соверш.</v>
      </c>
      <c r="AT7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нет</v>
      </c>
      <c r="AU7" s="16"/>
      <c r="AV7" s="2"/>
    </row>
    <row r="8" spans="1:48" ht="12.95" customHeight="1">
      <c r="B8" s="90">
        <f>IF(D7&lt;&gt;D8,MAX($B$4:B7)+1,B7)</f>
        <v>2</v>
      </c>
      <c r="C8" s="58">
        <v>43292</v>
      </c>
      <c r="D8" s="183" t="s">
        <v>211</v>
      </c>
      <c r="E8" s="59" t="s">
        <v>30</v>
      </c>
      <c r="F8" s="178" t="s">
        <v>119</v>
      </c>
      <c r="G8" s="59" t="s">
        <v>120</v>
      </c>
      <c r="H8" s="59">
        <v>2</v>
      </c>
      <c r="I8" s="57" t="str">
        <f t="shared" si="0"/>
        <v>2/18</v>
      </c>
      <c r="J8" s="180" t="str">
        <f t="shared" si="4"/>
        <v>2/18-ОиПКММиТП/2</v>
      </c>
      <c r="K8" s="62" t="s">
        <v>73</v>
      </c>
      <c r="L8" s="62" t="s">
        <v>33</v>
      </c>
      <c r="M8" s="57" t="s">
        <v>31</v>
      </c>
      <c r="N8" s="62">
        <v>36809</v>
      </c>
      <c r="O8" s="59" t="s">
        <v>101</v>
      </c>
      <c r="P8" s="62"/>
      <c r="Q8" s="62" t="s">
        <v>168</v>
      </c>
      <c r="R8" s="57"/>
      <c r="S8" s="64"/>
      <c r="T8" s="59"/>
      <c r="U8" s="62" t="s">
        <v>32</v>
      </c>
      <c r="V8" s="57">
        <v>9</v>
      </c>
      <c r="W8" s="57"/>
      <c r="X8" s="57">
        <v>2016</v>
      </c>
      <c r="Y8" s="62" t="s">
        <v>94</v>
      </c>
      <c r="Z8" s="57" t="s">
        <v>33</v>
      </c>
      <c r="AA8" s="71" t="s">
        <v>33</v>
      </c>
      <c r="AB8" s="59"/>
      <c r="AC8" s="63" t="s">
        <v>88</v>
      </c>
      <c r="AD8" s="62" t="s">
        <v>71</v>
      </c>
      <c r="AE8" s="62" t="s">
        <v>88</v>
      </c>
      <c r="AF8" s="62" t="s">
        <v>92</v>
      </c>
      <c r="AG8" s="64">
        <v>4</v>
      </c>
      <c r="AH8" s="59"/>
      <c r="AI8" s="57"/>
      <c r="AJ8" s="59"/>
      <c r="AK8" s="65">
        <v>10</v>
      </c>
      <c r="AL8" s="66">
        <v>4.41</v>
      </c>
      <c r="AM8" s="67">
        <f t="shared" si="1"/>
        <v>14.41</v>
      </c>
      <c r="AN8" s="72">
        <v>4.33</v>
      </c>
      <c r="AO8" s="67">
        <f t="shared" si="2"/>
        <v>18.740000000000002</v>
      </c>
      <c r="AP8" s="59" t="s">
        <v>510</v>
      </c>
      <c r="AQ8" s="57" t="s">
        <v>531</v>
      </c>
      <c r="AR8" s="73">
        <f t="shared" ca="1" si="3"/>
        <v>19</v>
      </c>
      <c r="AS8" s="61" t="str">
        <f ca="1">IF('База данных'!$AR8&gt;=18,"соверш.","несовер.")</f>
        <v>соверш.</v>
      </c>
      <c r="AT8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ОиПКММиТП; да</v>
      </c>
      <c r="AU8" s="16"/>
      <c r="AV8" s="2"/>
    </row>
    <row r="9" spans="1:48" ht="12.95" customHeight="1">
      <c r="B9" s="90">
        <f>IF(D8&lt;&gt;D9,MAX($B$4:B8)+1,B8)</f>
        <v>2</v>
      </c>
      <c r="C9" s="58">
        <v>43269</v>
      </c>
      <c r="D9" s="183" t="s">
        <v>211</v>
      </c>
      <c r="E9" s="59" t="s">
        <v>30</v>
      </c>
      <c r="F9" s="177" t="s">
        <v>186</v>
      </c>
      <c r="G9" s="59" t="s">
        <v>115</v>
      </c>
      <c r="H9" s="59">
        <v>3</v>
      </c>
      <c r="I9" s="57" t="str">
        <f t="shared" si="0"/>
        <v>2/18</v>
      </c>
      <c r="J9" s="180" t="str">
        <f t="shared" si="4"/>
        <v>2/18-ТТ/3</v>
      </c>
      <c r="K9" s="62" t="s">
        <v>73</v>
      </c>
      <c r="L9" s="62" t="s">
        <v>33</v>
      </c>
      <c r="M9" s="57" t="s">
        <v>31</v>
      </c>
      <c r="N9" s="62">
        <v>36261</v>
      </c>
      <c r="O9" s="59" t="s">
        <v>101</v>
      </c>
      <c r="P9" s="62"/>
      <c r="Q9" s="62" t="s">
        <v>127</v>
      </c>
      <c r="R9" s="57"/>
      <c r="S9" s="64"/>
      <c r="T9" s="59"/>
      <c r="U9" s="62" t="s">
        <v>32</v>
      </c>
      <c r="V9" s="57">
        <v>9</v>
      </c>
      <c r="W9" s="57"/>
      <c r="X9" s="57">
        <v>2015</v>
      </c>
      <c r="Y9" s="62" t="s">
        <v>95</v>
      </c>
      <c r="Z9" s="57" t="s">
        <v>33</v>
      </c>
      <c r="AA9" s="71" t="s">
        <v>33</v>
      </c>
      <c r="AB9" s="59"/>
      <c r="AC9" s="63" t="s">
        <v>202</v>
      </c>
      <c r="AD9" s="62" t="s">
        <v>71</v>
      </c>
      <c r="AE9" s="62" t="s">
        <v>88</v>
      </c>
      <c r="AF9" s="62" t="s">
        <v>33</v>
      </c>
      <c r="AG9" s="64">
        <v>3</v>
      </c>
      <c r="AH9" s="59"/>
      <c r="AI9" s="57"/>
      <c r="AJ9" s="59"/>
      <c r="AK9" s="65">
        <v>0</v>
      </c>
      <c r="AL9" s="66">
        <v>3.4</v>
      </c>
      <c r="AM9" s="67">
        <f t="shared" si="1"/>
        <v>3.4</v>
      </c>
      <c r="AN9" s="72">
        <v>3</v>
      </c>
      <c r="AO9" s="67">
        <f t="shared" si="2"/>
        <v>6.4</v>
      </c>
      <c r="AP9" s="59" t="s">
        <v>512</v>
      </c>
      <c r="AQ9" s="57"/>
      <c r="AR9" s="68">
        <f t="shared" ca="1" si="3"/>
        <v>21</v>
      </c>
      <c r="AS9" s="69" t="str">
        <f ca="1">IF('База данных'!$AR9&gt;=18,"соверш.","несовер.")</f>
        <v>соверш.</v>
      </c>
      <c r="AT9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ТТ; забрал(а) документы (оригинал док-та об обр-ии)</v>
      </c>
      <c r="AU9" s="16"/>
      <c r="AV9" s="2"/>
    </row>
    <row r="10" spans="1:48" ht="12.95" customHeight="1">
      <c r="B10" s="90">
        <f>IF(D9&lt;&gt;D10,MAX($B$4:B9)+1,B9)</f>
        <v>3</v>
      </c>
      <c r="C10" s="58">
        <v>43269</v>
      </c>
      <c r="D10" s="57" t="s">
        <v>580</v>
      </c>
      <c r="E10" s="59" t="s">
        <v>34</v>
      </c>
      <c r="F10" s="178" t="s">
        <v>119</v>
      </c>
      <c r="G10" s="59" t="s">
        <v>121</v>
      </c>
      <c r="H10" s="59">
        <v>1</v>
      </c>
      <c r="I10" s="57" t="str">
        <f t="shared" si="0"/>
        <v>3/18</v>
      </c>
      <c r="J10" s="61" t="str">
        <f t="shared" si="4"/>
        <v>3/18-ОКДД/1</v>
      </c>
      <c r="K10" s="62" t="s">
        <v>73</v>
      </c>
      <c r="L10" s="62" t="s">
        <v>33</v>
      </c>
      <c r="M10" s="57" t="s">
        <v>31</v>
      </c>
      <c r="N10" s="62">
        <v>36261</v>
      </c>
      <c r="O10" s="59" t="s">
        <v>101</v>
      </c>
      <c r="P10" s="62"/>
      <c r="Q10" s="62" t="s">
        <v>127</v>
      </c>
      <c r="R10" s="57"/>
      <c r="S10" s="64"/>
      <c r="T10" s="59"/>
      <c r="U10" s="62" t="s">
        <v>32</v>
      </c>
      <c r="V10" s="57">
        <v>9</v>
      </c>
      <c r="W10" s="57"/>
      <c r="X10" s="57">
        <v>2015</v>
      </c>
      <c r="Y10" s="62" t="s">
        <v>95</v>
      </c>
      <c r="Z10" s="57" t="s">
        <v>33</v>
      </c>
      <c r="AA10" s="71" t="s">
        <v>33</v>
      </c>
      <c r="AB10" s="59"/>
      <c r="AC10" s="63" t="s">
        <v>88</v>
      </c>
      <c r="AD10" s="62" t="s">
        <v>71</v>
      </c>
      <c r="AE10" s="62" t="s">
        <v>88</v>
      </c>
      <c r="AF10" s="62" t="s">
        <v>33</v>
      </c>
      <c r="AG10" s="64">
        <v>3</v>
      </c>
      <c r="AH10" s="59"/>
      <c r="AI10" s="57"/>
      <c r="AJ10" s="59"/>
      <c r="AK10" s="65">
        <v>0</v>
      </c>
      <c r="AL10" s="66">
        <v>3.4</v>
      </c>
      <c r="AM10" s="67">
        <f t="shared" si="1"/>
        <v>3.4</v>
      </c>
      <c r="AN10" s="72">
        <v>3</v>
      </c>
      <c r="AO10" s="67">
        <f t="shared" si="2"/>
        <v>6.4</v>
      </c>
      <c r="AP10" s="59" t="s">
        <v>512</v>
      </c>
      <c r="AQ10" s="57"/>
      <c r="AR10" s="73">
        <f t="shared" ca="1" si="3"/>
        <v>21</v>
      </c>
      <c r="AS10" s="61" t="str">
        <f ca="1">IF('База данных'!$AR10&gt;=18,"соверш.","несовер.")</f>
        <v>соверш.</v>
      </c>
      <c r="AT10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да</v>
      </c>
      <c r="AU10" s="16"/>
      <c r="AV10" s="2"/>
    </row>
    <row r="11" spans="1:48" ht="12.95" customHeight="1">
      <c r="B11" s="90">
        <f>IF(D10&lt;&gt;D11,MAX($B$4:B10)+1,B10)</f>
        <v>4</v>
      </c>
      <c r="C11" s="58">
        <v>43269</v>
      </c>
      <c r="D11" s="57" t="s">
        <v>582</v>
      </c>
      <c r="E11" s="59" t="s">
        <v>34</v>
      </c>
      <c r="F11" s="177" t="s">
        <v>119</v>
      </c>
      <c r="G11" s="59" t="s">
        <v>121</v>
      </c>
      <c r="H11" s="59">
        <v>1</v>
      </c>
      <c r="I11" s="57" t="str">
        <f t="shared" si="0"/>
        <v>4/18</v>
      </c>
      <c r="J11" s="61" t="str">
        <f t="shared" si="4"/>
        <v>4/18-ОКДД/1</v>
      </c>
      <c r="K11" s="62" t="s">
        <v>73</v>
      </c>
      <c r="L11" s="62" t="s">
        <v>88</v>
      </c>
      <c r="M11" s="57" t="s">
        <v>31</v>
      </c>
      <c r="N11" s="62">
        <v>29880</v>
      </c>
      <c r="O11" s="59" t="s">
        <v>101</v>
      </c>
      <c r="P11" s="62"/>
      <c r="Q11" s="62" t="s">
        <v>129</v>
      </c>
      <c r="R11" s="57"/>
      <c r="S11" s="64"/>
      <c r="T11" s="59"/>
      <c r="U11" s="62" t="s">
        <v>32</v>
      </c>
      <c r="V11" s="57">
        <v>11</v>
      </c>
      <c r="W11" s="57"/>
      <c r="X11" s="57">
        <v>1998</v>
      </c>
      <c r="Y11" s="62" t="s">
        <v>96</v>
      </c>
      <c r="Z11" s="57" t="s">
        <v>33</v>
      </c>
      <c r="AA11" s="71" t="s">
        <v>33</v>
      </c>
      <c r="AB11" s="59"/>
      <c r="AC11" s="63" t="s">
        <v>202</v>
      </c>
      <c r="AD11" s="62" t="s">
        <v>71</v>
      </c>
      <c r="AE11" s="62" t="s">
        <v>33</v>
      </c>
      <c r="AF11" s="62" t="s">
        <v>33</v>
      </c>
      <c r="AG11" s="64" t="s">
        <v>128</v>
      </c>
      <c r="AH11" s="59"/>
      <c r="AI11" s="57"/>
      <c r="AJ11" s="59"/>
      <c r="AK11" s="65">
        <v>0</v>
      </c>
      <c r="AL11" s="66">
        <v>3.3</v>
      </c>
      <c r="AM11" s="67">
        <f t="shared" si="1"/>
        <v>3.3</v>
      </c>
      <c r="AN11" s="72">
        <v>4</v>
      </c>
      <c r="AO11" s="67">
        <f t="shared" si="2"/>
        <v>7.3</v>
      </c>
      <c r="AP11" s="59" t="s">
        <v>512</v>
      </c>
      <c r="AQ11" s="57"/>
      <c r="AR11" s="68">
        <f t="shared" ca="1" si="3"/>
        <v>38</v>
      </c>
      <c r="AS11" s="69" t="str">
        <f ca="1">IF('База данных'!$AR11&gt;=18,"соверш.","несовер.")</f>
        <v>соверш.</v>
      </c>
      <c r="AT11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забрал(а) документы (оригинал док-та об обр-ии)</v>
      </c>
      <c r="AU11" s="16"/>
      <c r="AV11" s="2"/>
    </row>
    <row r="12" spans="1:48" ht="12.95" customHeight="1">
      <c r="B12" s="90">
        <f>IF(D11&lt;&gt;D12,MAX($B$4:B11)+1,B11)</f>
        <v>5</v>
      </c>
      <c r="C12" s="58">
        <v>43269</v>
      </c>
      <c r="D12" s="57" t="s">
        <v>212</v>
      </c>
      <c r="E12" s="59" t="s">
        <v>34</v>
      </c>
      <c r="F12" s="178" t="s">
        <v>119</v>
      </c>
      <c r="G12" s="59" t="s">
        <v>121</v>
      </c>
      <c r="H12" s="59">
        <v>1</v>
      </c>
      <c r="I12" s="57" t="str">
        <f t="shared" si="0"/>
        <v>5/18</v>
      </c>
      <c r="J12" s="61" t="str">
        <f t="shared" si="4"/>
        <v>5/18-ОКДД/1</v>
      </c>
      <c r="K12" s="62" t="s">
        <v>73</v>
      </c>
      <c r="L12" s="62" t="s">
        <v>88</v>
      </c>
      <c r="M12" s="57" t="s">
        <v>31</v>
      </c>
      <c r="N12" s="62">
        <v>29880</v>
      </c>
      <c r="O12" s="59" t="s">
        <v>101</v>
      </c>
      <c r="P12" s="62"/>
      <c r="Q12" s="62" t="s">
        <v>129</v>
      </c>
      <c r="R12" s="57"/>
      <c r="S12" s="64"/>
      <c r="T12" s="59"/>
      <c r="U12" s="62" t="s">
        <v>32</v>
      </c>
      <c r="V12" s="57">
        <v>11</v>
      </c>
      <c r="W12" s="57"/>
      <c r="X12" s="57">
        <v>1998</v>
      </c>
      <c r="Y12" s="62" t="s">
        <v>96</v>
      </c>
      <c r="Z12" s="57" t="s">
        <v>33</v>
      </c>
      <c r="AA12" s="71" t="s">
        <v>33</v>
      </c>
      <c r="AB12" s="59"/>
      <c r="AC12" s="63" t="s">
        <v>202</v>
      </c>
      <c r="AD12" s="62" t="s">
        <v>71</v>
      </c>
      <c r="AE12" s="62" t="s">
        <v>33</v>
      </c>
      <c r="AF12" s="62" t="s">
        <v>33</v>
      </c>
      <c r="AG12" s="64" t="s">
        <v>128</v>
      </c>
      <c r="AH12" s="59"/>
      <c r="AI12" s="57"/>
      <c r="AJ12" s="59"/>
      <c r="AK12" s="65">
        <v>0</v>
      </c>
      <c r="AL12" s="66">
        <v>3.3</v>
      </c>
      <c r="AM12" s="67">
        <f t="shared" si="1"/>
        <v>3.3</v>
      </c>
      <c r="AN12" s="72">
        <v>4</v>
      </c>
      <c r="AO12" s="67">
        <f t="shared" si="2"/>
        <v>7.3</v>
      </c>
      <c r="AP12" s="59" t="s">
        <v>512</v>
      </c>
      <c r="AQ12" s="57"/>
      <c r="AR12" s="73">
        <f t="shared" ca="1" si="3"/>
        <v>38</v>
      </c>
      <c r="AS12" s="61" t="str">
        <f ca="1">IF('База данных'!$AR12&gt;=18,"соверш.","несовер.")</f>
        <v>соверш.</v>
      </c>
      <c r="AT12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забрал(а) документы (оригинал док-та об обр-ии)</v>
      </c>
      <c r="AU12" s="16"/>
      <c r="AV12" s="2"/>
    </row>
    <row r="13" spans="1:48" ht="12.95" customHeight="1">
      <c r="B13" s="90">
        <f>IF(D12&lt;&gt;D13,MAX($B$4:B12)+1,B12)</f>
        <v>6</v>
      </c>
      <c r="C13" s="58">
        <v>43269</v>
      </c>
      <c r="D13" s="57" t="s">
        <v>581</v>
      </c>
      <c r="E13" s="59" t="s">
        <v>34</v>
      </c>
      <c r="F13" s="177" t="s">
        <v>119</v>
      </c>
      <c r="G13" s="59" t="s">
        <v>121</v>
      </c>
      <c r="H13" s="59">
        <v>1</v>
      </c>
      <c r="I13" s="57" t="str">
        <f t="shared" si="0"/>
        <v>6/18</v>
      </c>
      <c r="J13" s="61" t="str">
        <f t="shared" si="4"/>
        <v>6/18-ОКДД/1</v>
      </c>
      <c r="K13" s="62" t="s">
        <v>73</v>
      </c>
      <c r="L13" s="62" t="s">
        <v>33</v>
      </c>
      <c r="M13" s="57" t="s">
        <v>37</v>
      </c>
      <c r="N13" s="62">
        <v>32992</v>
      </c>
      <c r="O13" s="59" t="s">
        <v>101</v>
      </c>
      <c r="P13" s="62"/>
      <c r="Q13" s="62" t="s">
        <v>130</v>
      </c>
      <c r="R13" s="57"/>
      <c r="S13" s="64"/>
      <c r="T13" s="59"/>
      <c r="U13" s="62" t="s">
        <v>32</v>
      </c>
      <c r="V13" s="57">
        <v>11</v>
      </c>
      <c r="W13" s="57"/>
      <c r="X13" s="57">
        <v>2007</v>
      </c>
      <c r="Y13" s="62" t="s">
        <v>94</v>
      </c>
      <c r="Z13" s="57" t="s">
        <v>33</v>
      </c>
      <c r="AA13" s="71" t="s">
        <v>33</v>
      </c>
      <c r="AB13" s="59"/>
      <c r="AC13" s="63" t="s">
        <v>88</v>
      </c>
      <c r="AD13" s="62" t="s">
        <v>71</v>
      </c>
      <c r="AE13" s="62" t="s">
        <v>88</v>
      </c>
      <c r="AF13" s="62" t="s">
        <v>33</v>
      </c>
      <c r="AG13" s="64">
        <v>7</v>
      </c>
      <c r="AH13" s="59"/>
      <c r="AI13" s="57"/>
      <c r="AJ13" s="59"/>
      <c r="AK13" s="65">
        <v>0</v>
      </c>
      <c r="AL13" s="66">
        <v>3.6</v>
      </c>
      <c r="AM13" s="67">
        <f t="shared" si="1"/>
        <v>3.6</v>
      </c>
      <c r="AN13" s="72">
        <v>4</v>
      </c>
      <c r="AO13" s="67">
        <f t="shared" si="2"/>
        <v>7.6</v>
      </c>
      <c r="AP13" s="59" t="s">
        <v>512</v>
      </c>
      <c r="AQ13" s="57"/>
      <c r="AR13" s="68">
        <f t="shared" ca="1" si="3"/>
        <v>30</v>
      </c>
      <c r="AS13" s="69" t="str">
        <f ca="1">IF('База данных'!$AR13&gt;=18,"соверш.","несовер.")</f>
        <v>соверш.</v>
      </c>
      <c r="AT13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да</v>
      </c>
      <c r="AU13" s="16"/>
      <c r="AV13" s="2"/>
    </row>
    <row r="14" spans="1:48" ht="12.95" customHeight="1">
      <c r="B14" s="90">
        <f>IF(D13&lt;&gt;D14,MAX($B$4:B13)+1,B13)</f>
        <v>7</v>
      </c>
      <c r="C14" s="58">
        <v>43269</v>
      </c>
      <c r="D14" s="57" t="s">
        <v>213</v>
      </c>
      <c r="E14" s="59" t="s">
        <v>34</v>
      </c>
      <c r="F14" s="178" t="s">
        <v>119</v>
      </c>
      <c r="G14" s="59" t="s">
        <v>121</v>
      </c>
      <c r="H14" s="59">
        <v>1</v>
      </c>
      <c r="I14" s="57" t="str">
        <f t="shared" si="0"/>
        <v>7/18</v>
      </c>
      <c r="J14" s="61" t="str">
        <f t="shared" si="4"/>
        <v>7/18-ОКДД/1</v>
      </c>
      <c r="K14" s="62" t="s">
        <v>73</v>
      </c>
      <c r="L14" s="62" t="s">
        <v>33</v>
      </c>
      <c r="M14" s="57" t="s">
        <v>37</v>
      </c>
      <c r="N14" s="62">
        <v>32992</v>
      </c>
      <c r="O14" s="59" t="s">
        <v>101</v>
      </c>
      <c r="P14" s="62"/>
      <c r="Q14" s="62" t="s">
        <v>130</v>
      </c>
      <c r="R14" s="57"/>
      <c r="S14" s="64"/>
      <c r="T14" s="59"/>
      <c r="U14" s="62" t="s">
        <v>32</v>
      </c>
      <c r="V14" s="57">
        <v>11</v>
      </c>
      <c r="W14" s="57"/>
      <c r="X14" s="57">
        <v>2007</v>
      </c>
      <c r="Y14" s="62" t="s">
        <v>94</v>
      </c>
      <c r="Z14" s="57" t="s">
        <v>33</v>
      </c>
      <c r="AA14" s="71" t="s">
        <v>33</v>
      </c>
      <c r="AB14" s="59"/>
      <c r="AC14" s="63" t="s">
        <v>88</v>
      </c>
      <c r="AD14" s="62" t="s">
        <v>71</v>
      </c>
      <c r="AE14" s="62" t="s">
        <v>88</v>
      </c>
      <c r="AF14" s="62" t="s">
        <v>33</v>
      </c>
      <c r="AG14" s="64">
        <v>7</v>
      </c>
      <c r="AH14" s="59"/>
      <c r="AI14" s="57"/>
      <c r="AJ14" s="59"/>
      <c r="AK14" s="65">
        <v>0</v>
      </c>
      <c r="AL14" s="66">
        <v>3.6</v>
      </c>
      <c r="AM14" s="67">
        <f t="shared" si="1"/>
        <v>3.6</v>
      </c>
      <c r="AN14" s="72">
        <v>4</v>
      </c>
      <c r="AO14" s="67">
        <f t="shared" si="2"/>
        <v>7.6</v>
      </c>
      <c r="AP14" s="59" t="s">
        <v>512</v>
      </c>
      <c r="AQ14" s="57"/>
      <c r="AR14" s="73">
        <f t="shared" ca="1" si="3"/>
        <v>30</v>
      </c>
      <c r="AS14" s="61" t="str">
        <f ca="1">IF('База данных'!$AR14&gt;=18,"соверш.","несовер.")</f>
        <v>соверш.</v>
      </c>
      <c r="AT14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да</v>
      </c>
      <c r="AU14" s="16"/>
      <c r="AV14" s="2"/>
    </row>
    <row r="15" spans="1:48" ht="12.95" customHeight="1">
      <c r="B15" s="90">
        <f>IF(D14&lt;&gt;D15,MAX($B$4:B14)+1,B14)</f>
        <v>8</v>
      </c>
      <c r="C15" s="58">
        <v>43285</v>
      </c>
      <c r="D15" s="57" t="s">
        <v>214</v>
      </c>
      <c r="E15" s="59" t="s">
        <v>34</v>
      </c>
      <c r="F15" s="177" t="s">
        <v>119</v>
      </c>
      <c r="G15" s="59" t="s">
        <v>121</v>
      </c>
      <c r="H15" s="59">
        <v>1</v>
      </c>
      <c r="I15" s="57" t="str">
        <f t="shared" si="0"/>
        <v>8/18</v>
      </c>
      <c r="J15" s="61" t="str">
        <f t="shared" si="4"/>
        <v>8/18-ОКДД/1</v>
      </c>
      <c r="K15" s="62" t="s">
        <v>73</v>
      </c>
      <c r="L15" s="62" t="s">
        <v>33</v>
      </c>
      <c r="M15" s="57" t="s">
        <v>31</v>
      </c>
      <c r="N15" s="62">
        <v>37422</v>
      </c>
      <c r="O15" s="59" t="s">
        <v>101</v>
      </c>
      <c r="P15" s="62"/>
      <c r="Q15" s="62" t="s">
        <v>126</v>
      </c>
      <c r="R15" s="57"/>
      <c r="S15" s="64"/>
      <c r="T15" s="59"/>
      <c r="U15" s="62" t="s">
        <v>32</v>
      </c>
      <c r="V15" s="57">
        <v>9</v>
      </c>
      <c r="W15" s="57"/>
      <c r="X15" s="57">
        <v>2018</v>
      </c>
      <c r="Y15" s="62" t="s">
        <v>94</v>
      </c>
      <c r="Z15" s="57" t="s">
        <v>33</v>
      </c>
      <c r="AA15" s="71" t="s">
        <v>33</v>
      </c>
      <c r="AB15" s="59"/>
      <c r="AC15" s="63" t="s">
        <v>88</v>
      </c>
      <c r="AD15" s="62" t="s">
        <v>71</v>
      </c>
      <c r="AE15" s="62" t="s">
        <v>33</v>
      </c>
      <c r="AF15" s="62" t="s">
        <v>92</v>
      </c>
      <c r="AG15" s="64">
        <v>4</v>
      </c>
      <c r="AH15" s="59"/>
      <c r="AI15" s="57"/>
      <c r="AJ15" s="59"/>
      <c r="AK15" s="65">
        <v>10</v>
      </c>
      <c r="AL15" s="66">
        <v>4.57</v>
      </c>
      <c r="AM15" s="67">
        <f t="shared" si="1"/>
        <v>14.57</v>
      </c>
      <c r="AN15" s="72">
        <v>4.66</v>
      </c>
      <c r="AO15" s="67">
        <f t="shared" si="2"/>
        <v>19.23</v>
      </c>
      <c r="AP15" s="59" t="s">
        <v>510</v>
      </c>
      <c r="AQ15" s="57" t="s">
        <v>531</v>
      </c>
      <c r="AR15" s="68">
        <f t="shared" ca="1" si="3"/>
        <v>17</v>
      </c>
      <c r="AS15" s="69" t="str">
        <f ca="1">IF('База данных'!$AR15&gt;=18,"соверш.","несовер.")</f>
        <v>несовер.</v>
      </c>
      <c r="AT15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да</v>
      </c>
      <c r="AU15" s="16"/>
      <c r="AV15" s="2"/>
    </row>
    <row r="16" spans="1:48" ht="12.95" customHeight="1">
      <c r="B16" s="181">
        <f>IF(D15&lt;&gt;D16,MAX($B$4:B15)+1,B15)</f>
        <v>9</v>
      </c>
      <c r="C16" s="58">
        <v>43269</v>
      </c>
      <c r="D16" s="183" t="s">
        <v>215</v>
      </c>
      <c r="E16" s="59" t="s">
        <v>34</v>
      </c>
      <c r="F16" s="178" t="s">
        <v>119</v>
      </c>
      <c r="G16" s="59" t="s">
        <v>121</v>
      </c>
      <c r="H16" s="59">
        <v>1</v>
      </c>
      <c r="I16" s="57" t="str">
        <f t="shared" si="0"/>
        <v>9/18</v>
      </c>
      <c r="J16" s="180" t="str">
        <f t="shared" si="4"/>
        <v>9/18-ОКДД/1</v>
      </c>
      <c r="K16" s="62" t="s">
        <v>73</v>
      </c>
      <c r="L16" s="62" t="s">
        <v>33</v>
      </c>
      <c r="M16" s="57" t="s">
        <v>37</v>
      </c>
      <c r="N16" s="62">
        <v>34884</v>
      </c>
      <c r="O16" s="59" t="s">
        <v>101</v>
      </c>
      <c r="P16" s="62"/>
      <c r="Q16" s="62" t="s">
        <v>126</v>
      </c>
      <c r="R16" s="57"/>
      <c r="S16" s="64"/>
      <c r="T16" s="59"/>
      <c r="U16" s="62" t="s">
        <v>32</v>
      </c>
      <c r="V16" s="57">
        <v>9</v>
      </c>
      <c r="W16" s="57"/>
      <c r="X16" s="57">
        <v>2011</v>
      </c>
      <c r="Y16" s="62" t="s">
        <v>94</v>
      </c>
      <c r="Z16" s="57" t="s">
        <v>33</v>
      </c>
      <c r="AA16" s="71" t="s">
        <v>33</v>
      </c>
      <c r="AB16" s="59"/>
      <c r="AC16" s="63" t="s">
        <v>88</v>
      </c>
      <c r="AD16" s="62" t="s">
        <v>71</v>
      </c>
      <c r="AE16" s="62" t="s">
        <v>33</v>
      </c>
      <c r="AF16" s="62" t="s">
        <v>33</v>
      </c>
      <c r="AG16" s="64">
        <v>4</v>
      </c>
      <c r="AH16" s="59"/>
      <c r="AI16" s="57"/>
      <c r="AJ16" s="59"/>
      <c r="AK16" s="65">
        <v>0</v>
      </c>
      <c r="AL16" s="66">
        <v>3.47</v>
      </c>
      <c r="AM16" s="67">
        <f t="shared" si="1"/>
        <v>3.47</v>
      </c>
      <c r="AN16" s="72">
        <v>3.5</v>
      </c>
      <c r="AO16" s="67">
        <f t="shared" si="2"/>
        <v>6.9700000000000006</v>
      </c>
      <c r="AP16" s="59" t="s">
        <v>512</v>
      </c>
      <c r="AQ16" s="57"/>
      <c r="AR16" s="73">
        <f t="shared" ca="1" si="3"/>
        <v>24</v>
      </c>
      <c r="AS16" s="61" t="str">
        <f ca="1">IF('База данных'!$AR16&gt;=18,"соверш.","несовер.")</f>
        <v>соверш.</v>
      </c>
      <c r="AT16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да</v>
      </c>
      <c r="AU16" s="16"/>
      <c r="AV16" s="2"/>
    </row>
    <row r="17" spans="1:48" ht="12.95" customHeight="1">
      <c r="B17" s="181">
        <f>IF(D16&lt;&gt;D17,MAX($B$4:B16)+1,B16)</f>
        <v>9</v>
      </c>
      <c r="C17" s="58">
        <v>43269</v>
      </c>
      <c r="D17" s="183" t="s">
        <v>215</v>
      </c>
      <c r="E17" s="59" t="s">
        <v>34</v>
      </c>
      <c r="F17" s="177" t="s">
        <v>119</v>
      </c>
      <c r="G17" s="59" t="s">
        <v>120</v>
      </c>
      <c r="H17" s="59">
        <v>2</v>
      </c>
      <c r="I17" s="57" t="str">
        <f t="shared" si="0"/>
        <v>9/18</v>
      </c>
      <c r="J17" s="180" t="str">
        <f t="shared" si="4"/>
        <v>9/18-ОиПКММиТП/2</v>
      </c>
      <c r="K17" s="62" t="s">
        <v>73</v>
      </c>
      <c r="L17" s="62" t="s">
        <v>33</v>
      </c>
      <c r="M17" s="57" t="s">
        <v>37</v>
      </c>
      <c r="N17" s="62">
        <v>34884</v>
      </c>
      <c r="O17" s="59" t="s">
        <v>101</v>
      </c>
      <c r="P17" s="62"/>
      <c r="Q17" s="62" t="s">
        <v>126</v>
      </c>
      <c r="R17" s="57"/>
      <c r="S17" s="64"/>
      <c r="T17" s="59"/>
      <c r="U17" s="62" t="s">
        <v>32</v>
      </c>
      <c r="V17" s="57">
        <v>9</v>
      </c>
      <c r="W17" s="57"/>
      <c r="X17" s="57">
        <v>2011</v>
      </c>
      <c r="Y17" s="62" t="s">
        <v>94</v>
      </c>
      <c r="Z17" s="57" t="s">
        <v>33</v>
      </c>
      <c r="AA17" s="71" t="s">
        <v>33</v>
      </c>
      <c r="AB17" s="59"/>
      <c r="AC17" s="63" t="s">
        <v>88</v>
      </c>
      <c r="AD17" s="62" t="s">
        <v>71</v>
      </c>
      <c r="AE17" s="62" t="s">
        <v>33</v>
      </c>
      <c r="AF17" s="62" t="s">
        <v>33</v>
      </c>
      <c r="AG17" s="64">
        <v>4</v>
      </c>
      <c r="AH17" s="59"/>
      <c r="AI17" s="57"/>
      <c r="AJ17" s="59"/>
      <c r="AK17" s="65">
        <v>0</v>
      </c>
      <c r="AL17" s="66">
        <v>3.47</v>
      </c>
      <c r="AM17" s="67">
        <f t="shared" si="1"/>
        <v>3.47</v>
      </c>
      <c r="AN17" s="72">
        <v>3.5</v>
      </c>
      <c r="AO17" s="67">
        <f t="shared" si="2"/>
        <v>6.9700000000000006</v>
      </c>
      <c r="AP17" s="59" t="s">
        <v>512</v>
      </c>
      <c r="AQ17" s="57"/>
      <c r="AR17" s="68">
        <f t="shared" ca="1" si="3"/>
        <v>24</v>
      </c>
      <c r="AS17" s="69" t="str">
        <f ca="1">IF('База данных'!$AR17&gt;=18,"соверш.","несовер.")</f>
        <v>соверш.</v>
      </c>
      <c r="AT17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ОиПКММиТП; да</v>
      </c>
      <c r="AU17" s="16"/>
      <c r="AV17" s="2"/>
    </row>
    <row r="18" spans="1:48" ht="12.95" customHeight="1">
      <c r="A18" s="26"/>
      <c r="B18" s="90">
        <f>IF(D17&lt;&gt;D18,MAX($B$4:B17)+1,B17)</f>
        <v>10</v>
      </c>
      <c r="C18" s="58">
        <v>43273</v>
      </c>
      <c r="D18" s="57" t="s">
        <v>583</v>
      </c>
      <c r="E18" s="59" t="s">
        <v>30</v>
      </c>
      <c r="F18" s="178" t="s">
        <v>109</v>
      </c>
      <c r="G18" s="59" t="s">
        <v>110</v>
      </c>
      <c r="H18" s="59">
        <v>1</v>
      </c>
      <c r="I18" s="57" t="str">
        <f t="shared" si="0"/>
        <v>10/18</v>
      </c>
      <c r="J18" s="61" t="str">
        <f t="shared" si="4"/>
        <v>10/18-НИНР/1</v>
      </c>
      <c r="K18" s="62" t="s">
        <v>73</v>
      </c>
      <c r="L18" s="62" t="s">
        <v>33</v>
      </c>
      <c r="M18" s="57" t="s">
        <v>31</v>
      </c>
      <c r="N18" s="62">
        <v>36928</v>
      </c>
      <c r="O18" s="59" t="s">
        <v>101</v>
      </c>
      <c r="P18" s="62"/>
      <c r="Q18" s="62" t="s">
        <v>126</v>
      </c>
      <c r="R18" s="57"/>
      <c r="S18" s="64"/>
      <c r="T18" s="59" t="s">
        <v>156</v>
      </c>
      <c r="U18" s="62" t="s">
        <v>32</v>
      </c>
      <c r="V18" s="57">
        <v>9</v>
      </c>
      <c r="W18" s="57"/>
      <c r="X18" s="57">
        <v>2018</v>
      </c>
      <c r="Y18" s="62" t="s">
        <v>94</v>
      </c>
      <c r="Z18" s="57" t="s">
        <v>90</v>
      </c>
      <c r="AA18" s="71" t="s">
        <v>33</v>
      </c>
      <c r="AB18" s="59"/>
      <c r="AC18" s="63" t="s">
        <v>88</v>
      </c>
      <c r="AD18" s="62" t="s">
        <v>71</v>
      </c>
      <c r="AE18" s="62" t="s">
        <v>33</v>
      </c>
      <c r="AF18" s="62" t="s">
        <v>92</v>
      </c>
      <c r="AG18" s="64">
        <v>4</v>
      </c>
      <c r="AH18" s="59"/>
      <c r="AI18" s="57"/>
      <c r="AJ18" s="59"/>
      <c r="AK18" s="65">
        <v>1</v>
      </c>
      <c r="AL18" s="66">
        <v>5</v>
      </c>
      <c r="AM18" s="67">
        <f t="shared" si="1"/>
        <v>6</v>
      </c>
      <c r="AN18" s="72">
        <v>5</v>
      </c>
      <c r="AO18" s="67">
        <f t="shared" si="2"/>
        <v>11</v>
      </c>
      <c r="AP18" s="59" t="s">
        <v>512</v>
      </c>
      <c r="AQ18" s="57"/>
      <c r="AR18" s="73">
        <f t="shared" ca="1" si="3"/>
        <v>19</v>
      </c>
      <c r="AS18" s="61" t="str">
        <f ca="1">IF('База данных'!$AR18&gt;=18,"соверш.","несовер.")</f>
        <v>соверш.</v>
      </c>
      <c r="AT18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НИНР; да</v>
      </c>
      <c r="AU18" s="30"/>
      <c r="AV18" s="2"/>
    </row>
    <row r="19" spans="1:48" ht="12.95" customHeight="1">
      <c r="A19" s="26"/>
      <c r="B19" s="90">
        <f>IF(D18&lt;&gt;D19,MAX($B$4:B18)+1,B18)</f>
        <v>11</v>
      </c>
      <c r="C19" s="58">
        <v>43283</v>
      </c>
      <c r="D19" s="183" t="s">
        <v>584</v>
      </c>
      <c r="E19" s="59" t="s">
        <v>30</v>
      </c>
      <c r="F19" s="177" t="s">
        <v>103</v>
      </c>
      <c r="G19" s="59" t="s">
        <v>104</v>
      </c>
      <c r="H19" s="59">
        <v>1</v>
      </c>
      <c r="I19" s="57" t="str">
        <f t="shared" si="0"/>
        <v>11/18</v>
      </c>
      <c r="J19" s="61" t="str">
        <f t="shared" si="4"/>
        <v>11/18-АДТиК/1</v>
      </c>
      <c r="K19" s="62" t="s">
        <v>73</v>
      </c>
      <c r="L19" s="62" t="s">
        <v>33</v>
      </c>
      <c r="M19" s="57" t="s">
        <v>31</v>
      </c>
      <c r="N19" s="62">
        <v>37511</v>
      </c>
      <c r="O19" s="59" t="s">
        <v>101</v>
      </c>
      <c r="P19" s="62"/>
      <c r="Q19" s="62" t="s">
        <v>126</v>
      </c>
      <c r="R19" s="57"/>
      <c r="S19" s="64"/>
      <c r="T19" s="59"/>
      <c r="U19" s="62" t="s">
        <v>32</v>
      </c>
      <c r="V19" s="57">
        <v>9</v>
      </c>
      <c r="W19" s="57"/>
      <c r="X19" s="57">
        <v>2018</v>
      </c>
      <c r="Y19" s="62" t="s">
        <v>94</v>
      </c>
      <c r="Z19" s="57" t="s">
        <v>33</v>
      </c>
      <c r="AA19" s="71" t="s">
        <v>88</v>
      </c>
      <c r="AB19" s="59"/>
      <c r="AC19" s="63" t="s">
        <v>88</v>
      </c>
      <c r="AD19" s="62" t="s">
        <v>71</v>
      </c>
      <c r="AE19" s="62" t="s">
        <v>88</v>
      </c>
      <c r="AF19" s="62" t="s">
        <v>92</v>
      </c>
      <c r="AG19" s="64">
        <v>4</v>
      </c>
      <c r="AH19" s="59"/>
      <c r="AI19" s="57"/>
      <c r="AJ19" s="59"/>
      <c r="AK19" s="65">
        <v>0</v>
      </c>
      <c r="AL19" s="66">
        <v>4.9400000000000004</v>
      </c>
      <c r="AM19" s="67">
        <f t="shared" si="1"/>
        <v>4.9400000000000004</v>
      </c>
      <c r="AN19" s="72">
        <v>5</v>
      </c>
      <c r="AO19" s="67">
        <f t="shared" si="2"/>
        <v>9.9400000000000013</v>
      </c>
      <c r="AP19" s="59" t="s">
        <v>512</v>
      </c>
      <c r="AQ19" s="57"/>
      <c r="AR19" s="68">
        <f t="shared" ca="1" si="3"/>
        <v>17</v>
      </c>
      <c r="AS19" s="69" t="str">
        <f ca="1">IF('База данных'!$AR19&gt;=18,"соверш.","несовер.")</f>
        <v>несовер.</v>
      </c>
      <c r="AT19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да</v>
      </c>
      <c r="AU19" s="30"/>
      <c r="AV19" s="2"/>
    </row>
    <row r="20" spans="1:48" ht="12.95" customHeight="1">
      <c r="B20" s="90">
        <f>IF(D19&lt;&gt;D20,MAX($B$4:B19)+1,B19)</f>
        <v>11</v>
      </c>
      <c r="C20" s="58">
        <v>43285</v>
      </c>
      <c r="D20" s="183" t="s">
        <v>584</v>
      </c>
      <c r="E20" s="59" t="s">
        <v>30</v>
      </c>
      <c r="F20" s="177" t="s">
        <v>186</v>
      </c>
      <c r="G20" s="59" t="s">
        <v>115</v>
      </c>
      <c r="H20" s="59">
        <v>2</v>
      </c>
      <c r="I20" s="57" t="str">
        <f t="shared" si="0"/>
        <v>11/18</v>
      </c>
      <c r="J20" s="61" t="str">
        <f t="shared" si="4"/>
        <v>11/18-ТТ/2</v>
      </c>
      <c r="K20" s="62" t="s">
        <v>73</v>
      </c>
      <c r="L20" s="62" t="s">
        <v>33</v>
      </c>
      <c r="M20" s="57" t="s">
        <v>31</v>
      </c>
      <c r="N20" s="62">
        <v>37426</v>
      </c>
      <c r="O20" s="59" t="s">
        <v>101</v>
      </c>
      <c r="P20" s="62"/>
      <c r="Q20" s="62" t="s">
        <v>126</v>
      </c>
      <c r="R20" s="57"/>
      <c r="S20" s="64"/>
      <c r="T20" s="59"/>
      <c r="U20" s="62" t="s">
        <v>32</v>
      </c>
      <c r="V20" s="57">
        <v>9</v>
      </c>
      <c r="W20" s="57"/>
      <c r="X20" s="57">
        <v>2018</v>
      </c>
      <c r="Y20" s="62" t="s">
        <v>94</v>
      </c>
      <c r="Z20" s="57" t="s">
        <v>33</v>
      </c>
      <c r="AA20" s="71" t="s">
        <v>33</v>
      </c>
      <c r="AB20" s="59"/>
      <c r="AC20" s="63" t="s">
        <v>88</v>
      </c>
      <c r="AD20" s="62" t="s">
        <v>71</v>
      </c>
      <c r="AE20" s="62" t="s">
        <v>88</v>
      </c>
      <c r="AF20" s="62" t="s">
        <v>99</v>
      </c>
      <c r="AG20" s="64">
        <v>4</v>
      </c>
      <c r="AH20" s="59"/>
      <c r="AI20" s="57"/>
      <c r="AJ20" s="59"/>
      <c r="AK20" s="65">
        <v>10</v>
      </c>
      <c r="AL20" s="66">
        <v>4.7699999999999996</v>
      </c>
      <c r="AM20" s="67">
        <f t="shared" si="1"/>
        <v>14.77</v>
      </c>
      <c r="AN20" s="72">
        <v>4.66</v>
      </c>
      <c r="AO20" s="67">
        <f t="shared" si="2"/>
        <v>19.43</v>
      </c>
      <c r="AP20" s="59" t="s">
        <v>512</v>
      </c>
      <c r="AQ20" s="57"/>
      <c r="AR20" s="73">
        <f t="shared" ca="1" si="3"/>
        <v>17</v>
      </c>
      <c r="AS20" s="61" t="str">
        <f ca="1">IF('База данных'!$AR20&gt;=18,"соверш.","несовер.")</f>
        <v>несовер.</v>
      </c>
      <c r="AT20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ТТ; да</v>
      </c>
      <c r="AU20" s="2"/>
      <c r="AV20" s="2"/>
    </row>
    <row r="21" spans="1:48" ht="12.95" customHeight="1">
      <c r="B21" s="90">
        <f>IF(D20&lt;&gt;D21,MAX($B$4:B20)+1,B20)</f>
        <v>12</v>
      </c>
      <c r="C21" s="58">
        <v>43280</v>
      </c>
      <c r="D21" s="57" t="s">
        <v>585</v>
      </c>
      <c r="E21" s="59" t="s">
        <v>34</v>
      </c>
      <c r="F21" s="177" t="s">
        <v>119</v>
      </c>
      <c r="G21" s="59" t="s">
        <v>120</v>
      </c>
      <c r="H21" s="59">
        <v>1</v>
      </c>
      <c r="I21" s="57" t="str">
        <f t="shared" si="0"/>
        <v>12/18</v>
      </c>
      <c r="J21" s="61" t="str">
        <f t="shared" si="4"/>
        <v>12/18-ОиПКММиТП/1</v>
      </c>
      <c r="K21" s="62" t="s">
        <v>73</v>
      </c>
      <c r="L21" s="62" t="s">
        <v>33</v>
      </c>
      <c r="M21" s="57" t="s">
        <v>31</v>
      </c>
      <c r="N21" s="62">
        <v>37460</v>
      </c>
      <c r="O21" s="59" t="s">
        <v>101</v>
      </c>
      <c r="P21" s="62"/>
      <c r="Q21" s="62" t="s">
        <v>146</v>
      </c>
      <c r="R21" s="57"/>
      <c r="S21" s="64"/>
      <c r="T21" s="59"/>
      <c r="U21" s="62" t="s">
        <v>32</v>
      </c>
      <c r="V21" s="57">
        <v>9</v>
      </c>
      <c r="W21" s="57"/>
      <c r="X21" s="57">
        <v>2018</v>
      </c>
      <c r="Y21" s="62" t="s">
        <v>95</v>
      </c>
      <c r="Z21" s="57" t="s">
        <v>90</v>
      </c>
      <c r="AA21" s="71" t="s">
        <v>33</v>
      </c>
      <c r="AB21" s="59"/>
      <c r="AC21" s="63" t="s">
        <v>88</v>
      </c>
      <c r="AD21" s="62" t="s">
        <v>71</v>
      </c>
      <c r="AE21" s="62" t="s">
        <v>88</v>
      </c>
      <c r="AF21" s="62" t="s">
        <v>92</v>
      </c>
      <c r="AG21" s="64">
        <v>4</v>
      </c>
      <c r="AH21" s="59"/>
      <c r="AI21" s="57"/>
      <c r="AJ21" s="59"/>
      <c r="AK21" s="65">
        <v>10</v>
      </c>
      <c r="AL21" s="66">
        <v>5</v>
      </c>
      <c r="AM21" s="67">
        <f t="shared" si="1"/>
        <v>15</v>
      </c>
      <c r="AN21" s="72">
        <v>5</v>
      </c>
      <c r="AO21" s="67">
        <f t="shared" si="2"/>
        <v>20</v>
      </c>
      <c r="AP21" s="59" t="s">
        <v>510</v>
      </c>
      <c r="AQ21" s="57" t="s">
        <v>531</v>
      </c>
      <c r="AR21" s="68">
        <f t="shared" ca="1" si="3"/>
        <v>17</v>
      </c>
      <c r="AS21" s="69" t="str">
        <f ca="1">IF('База данных'!$AR21&gt;=18,"соверш.","несовер.")</f>
        <v>несовер.</v>
      </c>
      <c r="AT21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ОиПКММиТП; да</v>
      </c>
      <c r="AU21" s="2"/>
      <c r="AV21" s="2"/>
    </row>
    <row r="22" spans="1:48" ht="12.95" customHeight="1">
      <c r="B22" s="90">
        <f>IF(D21&lt;&gt;D22,MAX($B$4:B21)+1,B21)</f>
        <v>12</v>
      </c>
      <c r="C22" s="58">
        <v>43270</v>
      </c>
      <c r="D22" s="57" t="s">
        <v>585</v>
      </c>
      <c r="E22" s="59" t="s">
        <v>34</v>
      </c>
      <c r="F22" s="178" t="s">
        <v>119</v>
      </c>
      <c r="G22" s="59" t="s">
        <v>121</v>
      </c>
      <c r="H22" s="59">
        <v>2</v>
      </c>
      <c r="I22" s="57" t="str">
        <f t="shared" si="0"/>
        <v>12/18</v>
      </c>
      <c r="J22" s="61" t="str">
        <f t="shared" si="4"/>
        <v>12/18-ОКДД/2</v>
      </c>
      <c r="K22" s="62" t="s">
        <v>73</v>
      </c>
      <c r="L22" s="62" t="s">
        <v>88</v>
      </c>
      <c r="M22" s="57" t="s">
        <v>31</v>
      </c>
      <c r="N22" s="62">
        <v>37139</v>
      </c>
      <c r="O22" s="59" t="s">
        <v>101</v>
      </c>
      <c r="P22" s="62"/>
      <c r="Q22" s="62" t="s">
        <v>134</v>
      </c>
      <c r="R22" s="57"/>
      <c r="S22" s="64"/>
      <c r="T22" s="59"/>
      <c r="U22" s="62" t="s">
        <v>32</v>
      </c>
      <c r="V22" s="57">
        <v>9</v>
      </c>
      <c r="W22" s="57"/>
      <c r="X22" s="57">
        <v>2017</v>
      </c>
      <c r="Y22" s="62" t="s">
        <v>94</v>
      </c>
      <c r="Z22" s="57" t="s">
        <v>33</v>
      </c>
      <c r="AA22" s="71" t="s">
        <v>88</v>
      </c>
      <c r="AB22" s="59"/>
      <c r="AC22" s="63" t="s">
        <v>88</v>
      </c>
      <c r="AD22" s="62" t="s">
        <v>71</v>
      </c>
      <c r="AE22" s="62" t="s">
        <v>88</v>
      </c>
      <c r="AF22" s="62" t="s">
        <v>92</v>
      </c>
      <c r="AG22" s="64">
        <v>4</v>
      </c>
      <c r="AH22" s="59"/>
      <c r="AI22" s="57"/>
      <c r="AJ22" s="59"/>
      <c r="AK22" s="65">
        <v>9</v>
      </c>
      <c r="AL22" s="66">
        <v>3.94</v>
      </c>
      <c r="AM22" s="67">
        <f t="shared" si="1"/>
        <v>12.94</v>
      </c>
      <c r="AN22" s="72">
        <v>4.33</v>
      </c>
      <c r="AO22" s="67">
        <f t="shared" si="2"/>
        <v>17.27</v>
      </c>
      <c r="AP22" s="59" t="s">
        <v>510</v>
      </c>
      <c r="AQ22" s="57" t="s">
        <v>531</v>
      </c>
      <c r="AR22" s="73">
        <f t="shared" ca="1" si="3"/>
        <v>18</v>
      </c>
      <c r="AS22" s="61" t="str">
        <f ca="1">IF('База данных'!$AR22&gt;=18,"соверш.","несовер.")</f>
        <v>соверш.</v>
      </c>
      <c r="AT22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ОКДД; да</v>
      </c>
      <c r="AU22" s="2"/>
      <c r="AV22" s="2"/>
    </row>
    <row r="23" spans="1:48" ht="12.95" customHeight="1">
      <c r="B23" s="90">
        <f>IF(D22&lt;&gt;D23,MAX($B$4:B22)+1,B22)</f>
        <v>13</v>
      </c>
      <c r="C23" s="58">
        <v>43279</v>
      </c>
      <c r="D23" s="57" t="s">
        <v>586</v>
      </c>
      <c r="E23" s="59" t="s">
        <v>34</v>
      </c>
      <c r="F23" s="177" t="s">
        <v>119</v>
      </c>
      <c r="G23" s="59" t="s">
        <v>120</v>
      </c>
      <c r="H23" s="59">
        <v>1</v>
      </c>
      <c r="I23" s="57" t="str">
        <f t="shared" si="0"/>
        <v>13/18</v>
      </c>
      <c r="J23" s="61" t="str">
        <f t="shared" si="4"/>
        <v>13/18-ОиПКММиТП/1</v>
      </c>
      <c r="K23" s="62" t="s">
        <v>73</v>
      </c>
      <c r="L23" s="62" t="s">
        <v>33</v>
      </c>
      <c r="M23" s="57" t="s">
        <v>31</v>
      </c>
      <c r="N23" s="62">
        <v>37305</v>
      </c>
      <c r="O23" s="59" t="s">
        <v>101</v>
      </c>
      <c r="P23" s="62"/>
      <c r="Q23" s="62" t="s">
        <v>126</v>
      </c>
      <c r="R23" s="57"/>
      <c r="S23" s="64"/>
      <c r="T23" s="59"/>
      <c r="U23" s="62" t="s">
        <v>32</v>
      </c>
      <c r="V23" s="57">
        <v>9</v>
      </c>
      <c r="W23" s="57"/>
      <c r="X23" s="57">
        <v>2018</v>
      </c>
      <c r="Y23" s="62" t="s">
        <v>94</v>
      </c>
      <c r="Z23" s="57" t="s">
        <v>88</v>
      </c>
      <c r="AA23" s="71" t="s">
        <v>88</v>
      </c>
      <c r="AB23" s="59"/>
      <c r="AC23" s="63" t="s">
        <v>88</v>
      </c>
      <c r="AD23" s="62" t="s">
        <v>71</v>
      </c>
      <c r="AE23" s="62" t="s">
        <v>33</v>
      </c>
      <c r="AF23" s="62" t="s">
        <v>92</v>
      </c>
      <c r="AG23" s="64">
        <v>4</v>
      </c>
      <c r="AH23" s="59"/>
      <c r="AI23" s="57"/>
      <c r="AJ23" s="59"/>
      <c r="AK23" s="65">
        <v>10</v>
      </c>
      <c r="AL23" s="66">
        <v>5</v>
      </c>
      <c r="AM23" s="67">
        <f t="shared" si="1"/>
        <v>15</v>
      </c>
      <c r="AN23" s="72">
        <v>5</v>
      </c>
      <c r="AO23" s="67">
        <f t="shared" si="2"/>
        <v>20</v>
      </c>
      <c r="AP23" s="59" t="s">
        <v>510</v>
      </c>
      <c r="AQ23" s="57" t="s">
        <v>531</v>
      </c>
      <c r="AR23" s="68">
        <f t="shared" ca="1" si="3"/>
        <v>18</v>
      </c>
      <c r="AS23" s="69" t="str">
        <f ca="1">IF('База данных'!$AR23&gt;=18,"соверш.","несовер.")</f>
        <v>соверш.</v>
      </c>
      <c r="AT23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ОиПКММиТП; да</v>
      </c>
      <c r="AU23" s="2"/>
      <c r="AV23" s="2"/>
    </row>
    <row r="24" spans="1:48" ht="12.95" customHeight="1">
      <c r="B24" s="90">
        <f>IF(D23&lt;&gt;D24,MAX($B$4:B23)+1,B23)</f>
        <v>14</v>
      </c>
      <c r="C24" s="58">
        <v>43283</v>
      </c>
      <c r="D24" s="57" t="s">
        <v>216</v>
      </c>
      <c r="E24" s="59" t="s">
        <v>30</v>
      </c>
      <c r="F24" s="178" t="s">
        <v>111</v>
      </c>
      <c r="G24" s="59" t="s">
        <v>113</v>
      </c>
      <c r="H24" s="59">
        <v>1</v>
      </c>
      <c r="I24" s="57" t="str">
        <f t="shared" si="0"/>
        <v>14/18</v>
      </c>
      <c r="J24" s="61" t="str">
        <f t="shared" si="4"/>
        <v>14/18-ИЭО/1</v>
      </c>
      <c r="K24" s="62" t="s">
        <v>73</v>
      </c>
      <c r="L24" s="62" t="s">
        <v>33</v>
      </c>
      <c r="M24" s="57" t="s">
        <v>31</v>
      </c>
      <c r="N24" s="62">
        <v>37511</v>
      </c>
      <c r="O24" s="59" t="s">
        <v>101</v>
      </c>
      <c r="P24" s="62"/>
      <c r="Q24" s="62" t="s">
        <v>126</v>
      </c>
      <c r="R24" s="57"/>
      <c r="S24" s="64"/>
      <c r="T24" s="59"/>
      <c r="U24" s="62" t="s">
        <v>32</v>
      </c>
      <c r="V24" s="57">
        <v>9</v>
      </c>
      <c r="W24" s="57"/>
      <c r="X24" s="57">
        <v>2018</v>
      </c>
      <c r="Y24" s="62" t="s">
        <v>94</v>
      </c>
      <c r="Z24" s="57" t="s">
        <v>33</v>
      </c>
      <c r="AA24" s="71" t="s">
        <v>88</v>
      </c>
      <c r="AB24" s="59"/>
      <c r="AC24" s="63" t="s">
        <v>88</v>
      </c>
      <c r="AD24" s="62" t="s">
        <v>71</v>
      </c>
      <c r="AE24" s="62" t="s">
        <v>88</v>
      </c>
      <c r="AF24" s="62" t="s">
        <v>92</v>
      </c>
      <c r="AG24" s="64">
        <v>4</v>
      </c>
      <c r="AH24" s="59"/>
      <c r="AI24" s="57"/>
      <c r="AJ24" s="59"/>
      <c r="AK24" s="65">
        <v>10</v>
      </c>
      <c r="AL24" s="66">
        <v>4.9400000000000004</v>
      </c>
      <c r="AM24" s="67">
        <f t="shared" si="1"/>
        <v>14.940000000000001</v>
      </c>
      <c r="AN24" s="72">
        <v>5</v>
      </c>
      <c r="AO24" s="67">
        <f t="shared" si="2"/>
        <v>19.940000000000001</v>
      </c>
      <c r="AP24" s="59" t="s">
        <v>510</v>
      </c>
      <c r="AQ24" s="57" t="s">
        <v>531</v>
      </c>
      <c r="AR24" s="73">
        <f t="shared" ca="1" si="3"/>
        <v>17</v>
      </c>
      <c r="AS24" s="61" t="str">
        <f ca="1">IF('База данных'!$AR24&gt;=18,"соверш.","несовер.")</f>
        <v>несовер.</v>
      </c>
      <c r="AT24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ИЭО; да</v>
      </c>
      <c r="AU24" s="2"/>
      <c r="AV24" s="2"/>
    </row>
    <row r="25" spans="1:48" ht="12.95" customHeight="1">
      <c r="B25" s="90">
        <f>IF(D24&lt;&gt;D25,MAX($B$4:B24)+1,B24)</f>
        <v>15</v>
      </c>
      <c r="C25" s="58">
        <v>43299</v>
      </c>
      <c r="D25" s="57" t="s">
        <v>217</v>
      </c>
      <c r="E25" s="59" t="s">
        <v>34</v>
      </c>
      <c r="F25" s="177" t="s">
        <v>119</v>
      </c>
      <c r="G25" s="59" t="s">
        <v>121</v>
      </c>
      <c r="H25" s="59">
        <v>1</v>
      </c>
      <c r="I25" s="57" t="str">
        <f t="shared" si="0"/>
        <v>15/18</v>
      </c>
      <c r="J25" s="61" t="str">
        <f t="shared" si="4"/>
        <v>15/18-ОКДД/1</v>
      </c>
      <c r="K25" s="62" t="s">
        <v>73</v>
      </c>
      <c r="L25" s="62" t="s">
        <v>88</v>
      </c>
      <c r="M25" s="57" t="s">
        <v>31</v>
      </c>
      <c r="N25" s="62">
        <v>36799</v>
      </c>
      <c r="O25" s="59" t="s">
        <v>101</v>
      </c>
      <c r="P25" s="62"/>
      <c r="Q25" s="62" t="s">
        <v>149</v>
      </c>
      <c r="R25" s="57"/>
      <c r="S25" s="64"/>
      <c r="T25" s="59"/>
      <c r="U25" s="62" t="s">
        <v>32</v>
      </c>
      <c r="V25" s="57">
        <v>11</v>
      </c>
      <c r="W25" s="57"/>
      <c r="X25" s="57">
        <v>2018</v>
      </c>
      <c r="Y25" s="62" t="s">
        <v>94</v>
      </c>
      <c r="Z25" s="57" t="s">
        <v>33</v>
      </c>
      <c r="AA25" s="71" t="s">
        <v>33</v>
      </c>
      <c r="AB25" s="59"/>
      <c r="AC25" s="63" t="s">
        <v>88</v>
      </c>
      <c r="AD25" s="62" t="s">
        <v>71</v>
      </c>
      <c r="AE25" s="62" t="s">
        <v>88</v>
      </c>
      <c r="AF25" s="62" t="s">
        <v>92</v>
      </c>
      <c r="AG25" s="64">
        <v>4</v>
      </c>
      <c r="AH25" s="59"/>
      <c r="AI25" s="57"/>
      <c r="AJ25" s="59"/>
      <c r="AK25" s="65">
        <v>10</v>
      </c>
      <c r="AL25" s="66">
        <v>4.53</v>
      </c>
      <c r="AM25" s="67">
        <f t="shared" si="1"/>
        <v>14.530000000000001</v>
      </c>
      <c r="AN25" s="72">
        <v>4.67</v>
      </c>
      <c r="AO25" s="67">
        <f t="shared" si="2"/>
        <v>19.200000000000003</v>
      </c>
      <c r="AP25" s="59" t="s">
        <v>510</v>
      </c>
      <c r="AQ25" s="57" t="s">
        <v>531</v>
      </c>
      <c r="AR25" s="68">
        <f t="shared" ca="1" si="3"/>
        <v>19</v>
      </c>
      <c r="AS25" s="69" t="str">
        <f ca="1">IF('База данных'!$AR25&gt;=18,"соверш.","несовер.")</f>
        <v>соверш.</v>
      </c>
      <c r="AT25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да</v>
      </c>
      <c r="AU25" s="2"/>
      <c r="AV25" s="2"/>
    </row>
    <row r="26" spans="1:48" ht="12.95" customHeight="1">
      <c r="A26" s="26"/>
      <c r="B26" s="90">
        <f>IF(D25&lt;&gt;D26,MAX($B$4:B25)+1,B25)</f>
        <v>16</v>
      </c>
      <c r="C26" s="58">
        <v>43279</v>
      </c>
      <c r="D26" s="57" t="s">
        <v>218</v>
      </c>
      <c r="E26" s="59" t="s">
        <v>34</v>
      </c>
      <c r="F26" s="178" t="s">
        <v>119</v>
      </c>
      <c r="G26" s="59" t="s">
        <v>121</v>
      </c>
      <c r="H26" s="59">
        <v>1</v>
      </c>
      <c r="I26" s="57" t="str">
        <f t="shared" si="0"/>
        <v>16/18</v>
      </c>
      <c r="J26" s="61" t="str">
        <f t="shared" si="4"/>
        <v>16/18-ОКДД/1</v>
      </c>
      <c r="K26" s="62" t="s">
        <v>73</v>
      </c>
      <c r="L26" s="62" t="s">
        <v>33</v>
      </c>
      <c r="M26" s="57" t="s">
        <v>31</v>
      </c>
      <c r="N26" s="62">
        <v>36872</v>
      </c>
      <c r="O26" s="59" t="s">
        <v>101</v>
      </c>
      <c r="P26" s="62"/>
      <c r="Q26" s="62" t="s">
        <v>126</v>
      </c>
      <c r="R26" s="57"/>
      <c r="S26" s="64"/>
      <c r="T26" s="59"/>
      <c r="U26" s="62" t="s">
        <v>32</v>
      </c>
      <c r="V26" s="57">
        <v>11</v>
      </c>
      <c r="W26" s="57"/>
      <c r="X26" s="57">
        <v>2018</v>
      </c>
      <c r="Y26" s="62" t="s">
        <v>94</v>
      </c>
      <c r="Z26" s="57" t="s">
        <v>33</v>
      </c>
      <c r="AA26" s="71" t="s">
        <v>143</v>
      </c>
      <c r="AB26" s="59"/>
      <c r="AC26" s="63" t="s">
        <v>88</v>
      </c>
      <c r="AD26" s="62" t="s">
        <v>71</v>
      </c>
      <c r="AE26" s="62" t="s">
        <v>88</v>
      </c>
      <c r="AF26" s="62" t="s">
        <v>92</v>
      </c>
      <c r="AG26" s="64">
        <v>4</v>
      </c>
      <c r="AH26" s="59"/>
      <c r="AI26" s="57"/>
      <c r="AJ26" s="59"/>
      <c r="AK26" s="65">
        <v>10</v>
      </c>
      <c r="AL26" s="66">
        <v>4.0599999999999996</v>
      </c>
      <c r="AM26" s="67">
        <f t="shared" si="1"/>
        <v>14.059999999999999</v>
      </c>
      <c r="AN26" s="72">
        <v>4.33</v>
      </c>
      <c r="AO26" s="67">
        <f t="shared" si="2"/>
        <v>18.39</v>
      </c>
      <c r="AP26" s="59" t="s">
        <v>512</v>
      </c>
      <c r="AQ26" s="57"/>
      <c r="AR26" s="73">
        <f t="shared" ca="1" si="3"/>
        <v>19</v>
      </c>
      <c r="AS26" s="61" t="str">
        <f ca="1">IF('База данных'!$AR26&gt;=18,"соверш.","несовер.")</f>
        <v>соверш.</v>
      </c>
      <c r="AT26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да</v>
      </c>
      <c r="AU26" s="2"/>
      <c r="AV26" s="2"/>
    </row>
    <row r="27" spans="1:48" ht="12.95" customHeight="1">
      <c r="B27" s="90">
        <f>IF(D26&lt;&gt;D27,MAX($B$4:B26)+1,B26)</f>
        <v>17</v>
      </c>
      <c r="C27" s="58">
        <v>43271</v>
      </c>
      <c r="D27" s="57" t="s">
        <v>219</v>
      </c>
      <c r="E27" s="59" t="s">
        <v>30</v>
      </c>
      <c r="F27" s="177" t="s">
        <v>111</v>
      </c>
      <c r="G27" s="59" t="s">
        <v>112</v>
      </c>
      <c r="H27" s="59">
        <v>1</v>
      </c>
      <c r="I27" s="57" t="str">
        <f t="shared" si="0"/>
        <v>17/18</v>
      </c>
      <c r="J27" s="61" t="str">
        <f t="shared" si="4"/>
        <v>17/18-ЭП/1</v>
      </c>
      <c r="K27" s="62" t="s">
        <v>73</v>
      </c>
      <c r="L27" s="62" t="s">
        <v>88</v>
      </c>
      <c r="M27" s="57" t="s">
        <v>31</v>
      </c>
      <c r="N27" s="62">
        <v>35765</v>
      </c>
      <c r="O27" s="59" t="s">
        <v>101</v>
      </c>
      <c r="P27" s="62"/>
      <c r="Q27" s="62" t="s">
        <v>137</v>
      </c>
      <c r="R27" s="57"/>
      <c r="S27" s="64"/>
      <c r="T27" s="59"/>
      <c r="U27" s="62" t="s">
        <v>32</v>
      </c>
      <c r="V27" s="57">
        <v>9</v>
      </c>
      <c r="W27" s="57"/>
      <c r="X27" s="57">
        <v>2014</v>
      </c>
      <c r="Y27" s="62" t="s">
        <v>94</v>
      </c>
      <c r="Z27" s="57" t="s">
        <v>33</v>
      </c>
      <c r="AA27" s="71" t="s">
        <v>33</v>
      </c>
      <c r="AB27" s="59"/>
      <c r="AC27" s="63" t="s">
        <v>88</v>
      </c>
      <c r="AD27" s="62" t="s">
        <v>71</v>
      </c>
      <c r="AE27" s="62" t="s">
        <v>33</v>
      </c>
      <c r="AF27" s="62" t="s">
        <v>92</v>
      </c>
      <c r="AG27" s="64">
        <v>4</v>
      </c>
      <c r="AH27" s="59"/>
      <c r="AI27" s="57"/>
      <c r="AJ27" s="59"/>
      <c r="AK27" s="65">
        <v>10</v>
      </c>
      <c r="AL27" s="66">
        <v>4.3499999999999996</v>
      </c>
      <c r="AM27" s="67">
        <f t="shared" si="1"/>
        <v>14.35</v>
      </c>
      <c r="AN27" s="72">
        <v>4.33</v>
      </c>
      <c r="AO27" s="67">
        <f t="shared" si="2"/>
        <v>18.68</v>
      </c>
      <c r="AP27" s="59" t="s">
        <v>510</v>
      </c>
      <c r="AQ27" s="57" t="s">
        <v>531</v>
      </c>
      <c r="AR27" s="68">
        <f t="shared" ca="1" si="3"/>
        <v>22</v>
      </c>
      <c r="AS27" s="69" t="str">
        <f ca="1">IF('База данных'!$AR27&gt;=18,"соверш.","несовер.")</f>
        <v>соверш.</v>
      </c>
      <c r="AT27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ЭП; да</v>
      </c>
      <c r="AU27" s="2"/>
      <c r="AV27" s="2"/>
    </row>
    <row r="28" spans="1:48" ht="12.95" customHeight="1">
      <c r="B28" s="90">
        <f>IF(D27&lt;&gt;D28,MAX($B$4:B27)+1,B27)</f>
        <v>17</v>
      </c>
      <c r="C28" s="58">
        <v>43287</v>
      </c>
      <c r="D28" s="57" t="s">
        <v>219</v>
      </c>
      <c r="E28" s="59" t="s">
        <v>30</v>
      </c>
      <c r="F28" s="178" t="s">
        <v>117</v>
      </c>
      <c r="G28" s="59" t="s">
        <v>118</v>
      </c>
      <c r="H28" s="59">
        <v>2</v>
      </c>
      <c r="I28" s="57" t="str">
        <f t="shared" si="0"/>
        <v>17/18</v>
      </c>
      <c r="J28" s="61" t="str">
        <f t="shared" si="4"/>
        <v>17/18-ХНП/2</v>
      </c>
      <c r="K28" s="62" t="s">
        <v>73</v>
      </c>
      <c r="L28" s="62" t="s">
        <v>88</v>
      </c>
      <c r="M28" s="57" t="s">
        <v>31</v>
      </c>
      <c r="N28" s="62">
        <v>36825</v>
      </c>
      <c r="O28" s="59" t="s">
        <v>101</v>
      </c>
      <c r="P28" s="62"/>
      <c r="Q28" s="62" t="s">
        <v>135</v>
      </c>
      <c r="R28" s="57"/>
      <c r="S28" s="64"/>
      <c r="T28" s="59"/>
      <c r="U28" s="62" t="s">
        <v>32</v>
      </c>
      <c r="V28" s="57">
        <v>11</v>
      </c>
      <c r="W28" s="57"/>
      <c r="X28" s="57">
        <v>2018</v>
      </c>
      <c r="Y28" s="62" t="s">
        <v>95</v>
      </c>
      <c r="Z28" s="57" t="s">
        <v>33</v>
      </c>
      <c r="AA28" s="71" t="s">
        <v>33</v>
      </c>
      <c r="AB28" s="59"/>
      <c r="AC28" s="63" t="s">
        <v>202</v>
      </c>
      <c r="AD28" s="62" t="s">
        <v>71</v>
      </c>
      <c r="AE28" s="62" t="s">
        <v>88</v>
      </c>
      <c r="AF28" s="62" t="s">
        <v>92</v>
      </c>
      <c r="AG28" s="64">
        <v>4</v>
      </c>
      <c r="AH28" s="59"/>
      <c r="AI28" s="57"/>
      <c r="AJ28" s="59"/>
      <c r="AK28" s="65">
        <v>10</v>
      </c>
      <c r="AL28" s="66">
        <v>4.5199999999999996</v>
      </c>
      <c r="AM28" s="67">
        <f t="shared" si="1"/>
        <v>14.52</v>
      </c>
      <c r="AN28" s="72">
        <v>4.66</v>
      </c>
      <c r="AO28" s="67">
        <f t="shared" si="2"/>
        <v>19.18</v>
      </c>
      <c r="AP28" s="59" t="s">
        <v>510</v>
      </c>
      <c r="AQ28" s="57" t="s">
        <v>531</v>
      </c>
      <c r="AR28" s="73">
        <f t="shared" ca="1" si="3"/>
        <v>19</v>
      </c>
      <c r="AS28" s="61" t="str">
        <f ca="1">IF('База данных'!$AR28&gt;=18,"соверш.","несовер.")</f>
        <v>соверш.</v>
      </c>
      <c r="AT28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ХНП; забрал(а) документы (оригинал док-та об обр-ии)</v>
      </c>
      <c r="AU28" s="2"/>
      <c r="AV28" s="2"/>
    </row>
    <row r="29" spans="1:48" ht="12.95" customHeight="1">
      <c r="B29" s="90">
        <f>IF(D28&lt;&gt;D29,MAX($B$4:B28)+1,B28)</f>
        <v>17</v>
      </c>
      <c r="C29" s="58">
        <v>43271</v>
      </c>
      <c r="D29" s="57" t="s">
        <v>219</v>
      </c>
      <c r="E29" s="59" t="s">
        <v>30</v>
      </c>
      <c r="F29" s="177" t="s">
        <v>119</v>
      </c>
      <c r="G29" s="59" t="s">
        <v>121</v>
      </c>
      <c r="H29" s="59">
        <v>3</v>
      </c>
      <c r="I29" s="57" t="str">
        <f t="shared" si="0"/>
        <v>17/18</v>
      </c>
      <c r="J29" s="61" t="str">
        <f t="shared" si="4"/>
        <v>17/18-ОКДД/3</v>
      </c>
      <c r="K29" s="62" t="s">
        <v>74</v>
      </c>
      <c r="L29" s="62" t="s">
        <v>33</v>
      </c>
      <c r="M29" s="57" t="s">
        <v>37</v>
      </c>
      <c r="N29" s="62">
        <v>36876</v>
      </c>
      <c r="O29" s="59" t="s">
        <v>101</v>
      </c>
      <c r="P29" s="62"/>
      <c r="Q29" s="62" t="s">
        <v>126</v>
      </c>
      <c r="R29" s="57"/>
      <c r="S29" s="64"/>
      <c r="T29" s="59"/>
      <c r="U29" s="62" t="s">
        <v>32</v>
      </c>
      <c r="V29" s="57">
        <v>9</v>
      </c>
      <c r="W29" s="57"/>
      <c r="X29" s="57">
        <v>2016</v>
      </c>
      <c r="Y29" s="62" t="s">
        <v>94</v>
      </c>
      <c r="Z29" s="57" t="s">
        <v>33</v>
      </c>
      <c r="AA29" s="71" t="s">
        <v>33</v>
      </c>
      <c r="AB29" s="59"/>
      <c r="AC29" s="63" t="s">
        <v>88</v>
      </c>
      <c r="AD29" s="62" t="s">
        <v>71</v>
      </c>
      <c r="AE29" s="62" t="s">
        <v>33</v>
      </c>
      <c r="AF29" s="62" t="s">
        <v>92</v>
      </c>
      <c r="AG29" s="64">
        <v>6</v>
      </c>
      <c r="AH29" s="59"/>
      <c r="AI29" s="57"/>
      <c r="AJ29" s="59"/>
      <c r="AK29" s="65">
        <v>0</v>
      </c>
      <c r="AL29" s="66">
        <v>3.69</v>
      </c>
      <c r="AM29" s="67">
        <f t="shared" si="1"/>
        <v>3.69</v>
      </c>
      <c r="AN29" s="72">
        <v>4.5</v>
      </c>
      <c r="AO29" s="67">
        <f t="shared" si="2"/>
        <v>8.19</v>
      </c>
      <c r="AP29" s="59" t="s">
        <v>512</v>
      </c>
      <c r="AQ29" s="57"/>
      <c r="AR29" s="68">
        <f t="shared" ca="1" si="3"/>
        <v>19</v>
      </c>
      <c r="AS29" s="69" t="str">
        <f ca="1">IF('База данных'!$AR29&gt;=18,"соверш.","несовер.")</f>
        <v>соверш.</v>
      </c>
      <c r="AT29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ОКДД; да</v>
      </c>
      <c r="AU29" s="2"/>
      <c r="AV29" s="2"/>
    </row>
    <row r="30" spans="1:48" ht="12.95" customHeight="1">
      <c r="B30" s="90">
        <f>IF(D29&lt;&gt;D30,MAX($B$4:B29)+1,B29)</f>
        <v>18</v>
      </c>
      <c r="C30" s="58">
        <v>43271</v>
      </c>
      <c r="D30" s="57" t="s">
        <v>220</v>
      </c>
      <c r="E30" s="59" t="s">
        <v>34</v>
      </c>
      <c r="F30" s="178" t="s">
        <v>119</v>
      </c>
      <c r="G30" s="59" t="s">
        <v>121</v>
      </c>
      <c r="H30" s="59">
        <v>1</v>
      </c>
      <c r="I30" s="57" t="str">
        <f t="shared" si="0"/>
        <v>18/18</v>
      </c>
      <c r="J30" s="61" t="str">
        <f t="shared" si="4"/>
        <v>18/18-ОКДД/1</v>
      </c>
      <c r="K30" s="62" t="s">
        <v>73</v>
      </c>
      <c r="L30" s="62" t="s">
        <v>88</v>
      </c>
      <c r="M30" s="57" t="s">
        <v>31</v>
      </c>
      <c r="N30" s="62">
        <v>29298</v>
      </c>
      <c r="O30" s="59" t="s">
        <v>101</v>
      </c>
      <c r="P30" s="62"/>
      <c r="Q30" s="62" t="s">
        <v>134</v>
      </c>
      <c r="R30" s="57"/>
      <c r="S30" s="64"/>
      <c r="T30" s="59"/>
      <c r="U30" s="62" t="s">
        <v>32</v>
      </c>
      <c r="V30" s="57">
        <v>9</v>
      </c>
      <c r="W30" s="57"/>
      <c r="X30" s="57">
        <v>1998</v>
      </c>
      <c r="Y30" s="62" t="s">
        <v>94</v>
      </c>
      <c r="Z30" s="57" t="s">
        <v>33</v>
      </c>
      <c r="AA30" s="71" t="s">
        <v>33</v>
      </c>
      <c r="AB30" s="59"/>
      <c r="AC30" s="63" t="s">
        <v>88</v>
      </c>
      <c r="AD30" s="62" t="s">
        <v>71</v>
      </c>
      <c r="AE30" s="62" t="s">
        <v>33</v>
      </c>
      <c r="AF30" s="62" t="s">
        <v>33</v>
      </c>
      <c r="AG30" s="64" t="s">
        <v>33</v>
      </c>
      <c r="AH30" s="59"/>
      <c r="AI30" s="57"/>
      <c r="AJ30" s="59"/>
      <c r="AK30" s="65">
        <v>0</v>
      </c>
      <c r="AL30" s="66">
        <v>3.6</v>
      </c>
      <c r="AM30" s="67">
        <f t="shared" si="1"/>
        <v>3.6</v>
      </c>
      <c r="AN30" s="72">
        <v>3</v>
      </c>
      <c r="AO30" s="67">
        <f t="shared" si="2"/>
        <v>6.6</v>
      </c>
      <c r="AP30" s="59" t="s">
        <v>513</v>
      </c>
      <c r="AQ30" s="57"/>
      <c r="AR30" s="73">
        <f t="shared" ca="1" si="3"/>
        <v>40</v>
      </c>
      <c r="AS30" s="61" t="str">
        <f ca="1">IF('База данных'!$AR30&gt;=18,"соверш.","несовер.")</f>
        <v>соверш.</v>
      </c>
      <c r="AT30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да</v>
      </c>
      <c r="AU30" s="2"/>
      <c r="AV30" s="2"/>
    </row>
    <row r="31" spans="1:48" ht="12.95" customHeight="1">
      <c r="B31" s="90">
        <f>IF(D30&lt;&gt;D31,MAX($B$4:B30)+1,B30)</f>
        <v>19</v>
      </c>
      <c r="C31" s="58">
        <v>43285</v>
      </c>
      <c r="D31" s="57" t="s">
        <v>221</v>
      </c>
      <c r="E31" s="59" t="s">
        <v>30</v>
      </c>
      <c r="F31" s="177" t="s">
        <v>103</v>
      </c>
      <c r="G31" s="59" t="s">
        <v>104</v>
      </c>
      <c r="H31" s="59">
        <v>1</v>
      </c>
      <c r="I31" s="57" t="str">
        <f t="shared" si="0"/>
        <v>19/18</v>
      </c>
      <c r="J31" s="61" t="str">
        <f t="shared" si="4"/>
        <v>19/18-АДТиК/1</v>
      </c>
      <c r="K31" s="62" t="s">
        <v>73</v>
      </c>
      <c r="L31" s="62" t="s">
        <v>33</v>
      </c>
      <c r="M31" s="57" t="s">
        <v>31</v>
      </c>
      <c r="N31" s="62">
        <v>37426</v>
      </c>
      <c r="O31" s="59" t="s">
        <v>101</v>
      </c>
      <c r="P31" s="62"/>
      <c r="Q31" s="62" t="s">
        <v>126</v>
      </c>
      <c r="R31" s="57"/>
      <c r="S31" s="64"/>
      <c r="T31" s="59"/>
      <c r="U31" s="62" t="s">
        <v>32</v>
      </c>
      <c r="V31" s="57">
        <v>9</v>
      </c>
      <c r="W31" s="57"/>
      <c r="X31" s="57">
        <v>2018</v>
      </c>
      <c r="Y31" s="62" t="s">
        <v>94</v>
      </c>
      <c r="Z31" s="57" t="s">
        <v>33</v>
      </c>
      <c r="AA31" s="71" t="s">
        <v>33</v>
      </c>
      <c r="AB31" s="59"/>
      <c r="AC31" s="63" t="s">
        <v>88</v>
      </c>
      <c r="AD31" s="62" t="s">
        <v>71</v>
      </c>
      <c r="AE31" s="62" t="s">
        <v>88</v>
      </c>
      <c r="AF31" s="62" t="s">
        <v>99</v>
      </c>
      <c r="AG31" s="64">
        <v>4</v>
      </c>
      <c r="AH31" s="59"/>
      <c r="AI31" s="57"/>
      <c r="AJ31" s="59"/>
      <c r="AK31" s="65">
        <v>10</v>
      </c>
      <c r="AL31" s="66">
        <v>4.7699999999999996</v>
      </c>
      <c r="AM31" s="67">
        <f t="shared" si="1"/>
        <v>14.77</v>
      </c>
      <c r="AN31" s="72">
        <v>4.66</v>
      </c>
      <c r="AO31" s="67">
        <f t="shared" si="2"/>
        <v>19.43</v>
      </c>
      <c r="AP31" s="59" t="s">
        <v>510</v>
      </c>
      <c r="AQ31" s="57" t="s">
        <v>531</v>
      </c>
      <c r="AR31" s="68">
        <f t="shared" ca="1" si="3"/>
        <v>17</v>
      </c>
      <c r="AS31" s="69" t="str">
        <f ca="1">IF('База данных'!$AR31&gt;=18,"соверш.","несовер.")</f>
        <v>несовер.</v>
      </c>
      <c r="AT31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да</v>
      </c>
      <c r="AU31" s="2"/>
      <c r="AV31" s="2"/>
    </row>
    <row r="32" spans="1:48" ht="14.25" customHeight="1">
      <c r="B32" s="90">
        <f>IF(D31&lt;&gt;D32,MAX($B$4:B31)+1,B31)</f>
        <v>20</v>
      </c>
      <c r="C32" s="58">
        <v>43280</v>
      </c>
      <c r="D32" s="57" t="s">
        <v>222</v>
      </c>
      <c r="E32" s="59" t="s">
        <v>34</v>
      </c>
      <c r="F32" s="178" t="s">
        <v>119</v>
      </c>
      <c r="G32" s="59" t="s">
        <v>120</v>
      </c>
      <c r="H32" s="59">
        <v>1</v>
      </c>
      <c r="I32" s="182" t="str">
        <f t="shared" si="0"/>
        <v>20/18</v>
      </c>
      <c r="J32" s="61" t="str">
        <f t="shared" si="4"/>
        <v>20/18-ОиПКММиТП/1</v>
      </c>
      <c r="K32" s="62" t="s">
        <v>73</v>
      </c>
      <c r="L32" s="62" t="s">
        <v>88</v>
      </c>
      <c r="M32" s="57" t="s">
        <v>31</v>
      </c>
      <c r="N32" s="62">
        <v>36609</v>
      </c>
      <c r="O32" s="59" t="s">
        <v>101</v>
      </c>
      <c r="P32" s="135"/>
      <c r="Q32" s="62" t="s">
        <v>147</v>
      </c>
      <c r="R32" s="57"/>
      <c r="S32" s="64"/>
      <c r="T32" s="59"/>
      <c r="U32" s="62" t="s">
        <v>32</v>
      </c>
      <c r="V32" s="57">
        <v>11</v>
      </c>
      <c r="W32" s="57"/>
      <c r="X32" s="57">
        <v>2018</v>
      </c>
      <c r="Y32" s="62" t="s">
        <v>94</v>
      </c>
      <c r="Z32" s="57" t="s">
        <v>33</v>
      </c>
      <c r="AA32" s="71" t="s">
        <v>88</v>
      </c>
      <c r="AB32" s="59"/>
      <c r="AC32" s="63" t="s">
        <v>88</v>
      </c>
      <c r="AD32" s="62" t="s">
        <v>71</v>
      </c>
      <c r="AE32" s="62" t="s">
        <v>33</v>
      </c>
      <c r="AF32" s="62" t="s">
        <v>92</v>
      </c>
      <c r="AG32" s="64">
        <v>4</v>
      </c>
      <c r="AH32" s="59"/>
      <c r="AI32" s="57"/>
      <c r="AJ32" s="59"/>
      <c r="AK32" s="65">
        <v>9</v>
      </c>
      <c r="AL32" s="66">
        <v>4.5</v>
      </c>
      <c r="AM32" s="67">
        <f t="shared" si="1"/>
        <v>13.5</v>
      </c>
      <c r="AN32" s="72">
        <v>4.7</v>
      </c>
      <c r="AO32" s="67">
        <f t="shared" si="2"/>
        <v>18.2</v>
      </c>
      <c r="AP32" s="59" t="s">
        <v>512</v>
      </c>
      <c r="AQ32" s="57"/>
      <c r="AR32" s="73">
        <f t="shared" ca="1" si="3"/>
        <v>20</v>
      </c>
      <c r="AS32" s="61" t="str">
        <f ca="1">IF('База данных'!$AR32&gt;=18,"соверш.","несовер.")</f>
        <v>соверш.</v>
      </c>
      <c r="AT32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ОиПКММиТП; да</v>
      </c>
      <c r="AU32" s="2"/>
      <c r="AV32" s="2"/>
    </row>
    <row r="33" spans="2:48" ht="12.95" customHeight="1">
      <c r="B33" s="90">
        <f>IF(D32&lt;&gt;D33,MAX($B$4:B32)+1,B32)</f>
        <v>21</v>
      </c>
      <c r="C33" s="58">
        <v>43279</v>
      </c>
      <c r="D33" s="57" t="s">
        <v>223</v>
      </c>
      <c r="E33" s="59" t="s">
        <v>34</v>
      </c>
      <c r="F33" s="177" t="s">
        <v>119</v>
      </c>
      <c r="G33" s="59" t="s">
        <v>120</v>
      </c>
      <c r="H33" s="59">
        <v>1</v>
      </c>
      <c r="I33" s="57" t="str">
        <f t="shared" si="0"/>
        <v>21/18</v>
      </c>
      <c r="J33" s="61" t="str">
        <f t="shared" si="4"/>
        <v>21/18-ОиПКММиТП/1</v>
      </c>
      <c r="K33" s="62" t="s">
        <v>73</v>
      </c>
      <c r="L33" s="62" t="s">
        <v>33</v>
      </c>
      <c r="M33" s="57" t="s">
        <v>37</v>
      </c>
      <c r="N33" s="62">
        <v>37701</v>
      </c>
      <c r="O33" s="59" t="s">
        <v>101</v>
      </c>
      <c r="P33" s="62"/>
      <c r="Q33" s="62" t="s">
        <v>142</v>
      </c>
      <c r="R33" s="57"/>
      <c r="S33" s="64"/>
      <c r="T33" s="59"/>
      <c r="U33" s="62" t="s">
        <v>32</v>
      </c>
      <c r="V33" s="57">
        <v>9</v>
      </c>
      <c r="W33" s="57"/>
      <c r="X33" s="57">
        <v>2018</v>
      </c>
      <c r="Y33" s="62" t="s">
        <v>94</v>
      </c>
      <c r="Z33" s="57" t="s">
        <v>33</v>
      </c>
      <c r="AA33" s="71" t="s">
        <v>33</v>
      </c>
      <c r="AB33" s="59"/>
      <c r="AC33" s="63" t="s">
        <v>88</v>
      </c>
      <c r="AD33" s="62" t="s">
        <v>71</v>
      </c>
      <c r="AE33" s="62" t="s">
        <v>33</v>
      </c>
      <c r="AF33" s="62" t="s">
        <v>92</v>
      </c>
      <c r="AG33" s="64">
        <v>6</v>
      </c>
      <c r="AH33" s="59"/>
      <c r="AI33" s="57"/>
      <c r="AJ33" s="59"/>
      <c r="AK33" s="65">
        <v>10</v>
      </c>
      <c r="AL33" s="66">
        <v>4.33</v>
      </c>
      <c r="AM33" s="67">
        <f t="shared" si="1"/>
        <v>14.33</v>
      </c>
      <c r="AN33" s="72">
        <v>4.33</v>
      </c>
      <c r="AO33" s="67">
        <f t="shared" si="2"/>
        <v>18.66</v>
      </c>
      <c r="AP33" s="59" t="s">
        <v>510</v>
      </c>
      <c r="AQ33" s="57" t="s">
        <v>531</v>
      </c>
      <c r="AR33" s="68">
        <f t="shared" ca="1" si="3"/>
        <v>17</v>
      </c>
      <c r="AS33" s="69" t="str">
        <f ca="1">IF('База данных'!$AR33&gt;=18,"соверш.","несовер.")</f>
        <v>несовер.</v>
      </c>
      <c r="AT33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ОиПКММиТП; да</v>
      </c>
      <c r="AU33" s="2"/>
      <c r="AV33" s="2"/>
    </row>
    <row r="34" spans="2:48" ht="12.95" customHeight="1">
      <c r="B34" s="90">
        <f>IF(D33&lt;&gt;D34,MAX($B$4:B33)+1,B33)</f>
        <v>22</v>
      </c>
      <c r="C34" s="58">
        <v>43291</v>
      </c>
      <c r="D34" s="57" t="s">
        <v>224</v>
      </c>
      <c r="E34" s="59" t="s">
        <v>30</v>
      </c>
      <c r="F34" s="178" t="s">
        <v>105</v>
      </c>
      <c r="G34" s="59" t="s">
        <v>106</v>
      </c>
      <c r="H34" s="59">
        <v>1</v>
      </c>
      <c r="I34" s="57" t="str">
        <f t="shared" si="0"/>
        <v>22/18</v>
      </c>
      <c r="J34" s="61" t="str">
        <f t="shared" si="4"/>
        <v>22/18-ХОД/1</v>
      </c>
      <c r="K34" s="62" t="s">
        <v>73</v>
      </c>
      <c r="L34" s="62" t="s">
        <v>88</v>
      </c>
      <c r="M34" s="57" t="s">
        <v>37</v>
      </c>
      <c r="N34" s="62">
        <v>37555</v>
      </c>
      <c r="O34" s="59" t="s">
        <v>101</v>
      </c>
      <c r="P34" s="62"/>
      <c r="Q34" s="62" t="s">
        <v>129</v>
      </c>
      <c r="R34" s="57"/>
      <c r="S34" s="64"/>
      <c r="T34" s="59"/>
      <c r="U34" s="62" t="s">
        <v>32</v>
      </c>
      <c r="V34" s="57">
        <v>9</v>
      </c>
      <c r="W34" s="57"/>
      <c r="X34" s="57">
        <v>2018</v>
      </c>
      <c r="Y34" s="62" t="s">
        <v>94</v>
      </c>
      <c r="Z34" s="57" t="s">
        <v>33</v>
      </c>
      <c r="AA34" s="71" t="s">
        <v>33</v>
      </c>
      <c r="AB34" s="59"/>
      <c r="AC34" s="63" t="s">
        <v>202</v>
      </c>
      <c r="AD34" s="62" t="s">
        <v>71</v>
      </c>
      <c r="AE34" s="62" t="s">
        <v>33</v>
      </c>
      <c r="AF34" s="62" t="s">
        <v>92</v>
      </c>
      <c r="AG34" s="64">
        <v>4</v>
      </c>
      <c r="AH34" s="59"/>
      <c r="AI34" s="57"/>
      <c r="AJ34" s="59"/>
      <c r="AK34" s="65">
        <v>10</v>
      </c>
      <c r="AL34" s="66">
        <v>4.3499999999999996</v>
      </c>
      <c r="AM34" s="67">
        <f t="shared" si="1"/>
        <v>14.35</v>
      </c>
      <c r="AN34" s="72">
        <v>4.66</v>
      </c>
      <c r="AO34" s="67">
        <f t="shared" si="2"/>
        <v>19.009999999999998</v>
      </c>
      <c r="AP34" s="59" t="s">
        <v>510</v>
      </c>
      <c r="AQ34" s="57" t="s">
        <v>531</v>
      </c>
      <c r="AR34" s="73">
        <f t="shared" ca="1" si="3"/>
        <v>17</v>
      </c>
      <c r="AS34" s="61" t="str">
        <f ca="1">IF('База данных'!$AR34&gt;=18,"соверш.","несовер.")</f>
        <v>несовер.</v>
      </c>
      <c r="AT34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ХОД; забрал(а) документы (оригинал док-та об обр-ии)</v>
      </c>
      <c r="AU34" s="2"/>
      <c r="AV34" s="2"/>
    </row>
    <row r="35" spans="2:48" ht="12.95" customHeight="1">
      <c r="B35" s="90">
        <f>IF(D34&lt;&gt;D35,MAX($B$4:B34)+1,B34)</f>
        <v>23</v>
      </c>
      <c r="C35" s="58">
        <v>43271</v>
      </c>
      <c r="D35" s="183" t="s">
        <v>225</v>
      </c>
      <c r="E35" s="59" t="s">
        <v>34</v>
      </c>
      <c r="F35" s="177" t="s">
        <v>119</v>
      </c>
      <c r="G35" s="59" t="s">
        <v>121</v>
      </c>
      <c r="H35" s="59">
        <v>1</v>
      </c>
      <c r="I35" s="57" t="str">
        <f t="shared" si="0"/>
        <v>23/18</v>
      </c>
      <c r="J35" s="61" t="str">
        <f t="shared" si="4"/>
        <v>23/18-ОКДД/1</v>
      </c>
      <c r="K35" s="62" t="s">
        <v>73</v>
      </c>
      <c r="L35" s="62" t="s">
        <v>33</v>
      </c>
      <c r="M35" s="57" t="s">
        <v>31</v>
      </c>
      <c r="N35" s="62">
        <v>30770</v>
      </c>
      <c r="O35" s="59" t="s">
        <v>101</v>
      </c>
      <c r="P35" s="62"/>
      <c r="Q35" s="62" t="s">
        <v>126</v>
      </c>
      <c r="R35" s="57"/>
      <c r="S35" s="64"/>
      <c r="T35" s="59"/>
      <c r="U35" s="62" t="s">
        <v>32</v>
      </c>
      <c r="V35" s="57">
        <v>11</v>
      </c>
      <c r="W35" s="57"/>
      <c r="X35" s="57">
        <v>2001</v>
      </c>
      <c r="Y35" s="62" t="s">
        <v>95</v>
      </c>
      <c r="Z35" s="57" t="s">
        <v>33</v>
      </c>
      <c r="AA35" s="71" t="s">
        <v>33</v>
      </c>
      <c r="AB35" s="59"/>
      <c r="AC35" s="63" t="s">
        <v>202</v>
      </c>
      <c r="AD35" s="62" t="s">
        <v>71</v>
      </c>
      <c r="AE35" s="62" t="s">
        <v>88</v>
      </c>
      <c r="AF35" s="62" t="s">
        <v>33</v>
      </c>
      <c r="AG35" s="64">
        <v>4</v>
      </c>
      <c r="AH35" s="59"/>
      <c r="AI35" s="57"/>
      <c r="AJ35" s="59"/>
      <c r="AK35" s="65">
        <v>0</v>
      </c>
      <c r="AL35" s="66">
        <v>3.3</v>
      </c>
      <c r="AM35" s="67">
        <f t="shared" si="1"/>
        <v>3.3</v>
      </c>
      <c r="AN35" s="72">
        <v>3.5</v>
      </c>
      <c r="AO35" s="67">
        <f t="shared" si="2"/>
        <v>6.8</v>
      </c>
      <c r="AP35" s="59" t="s">
        <v>512</v>
      </c>
      <c r="AQ35" s="57"/>
      <c r="AR35" s="68">
        <f t="shared" ca="1" si="3"/>
        <v>36</v>
      </c>
      <c r="AS35" s="69" t="str">
        <f ca="1">IF('База данных'!$AR35&gt;=18,"соверш.","несовер.")</f>
        <v>соверш.</v>
      </c>
      <c r="AT35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забрал(а) документы (оригинал док-та об обр-ии)</v>
      </c>
      <c r="AU35" s="2"/>
      <c r="AV35" s="2"/>
    </row>
    <row r="36" spans="2:48" ht="12.95" customHeight="1">
      <c r="B36" s="90">
        <f>IF(D35&lt;&gt;D36,MAX($B$4:B35)+1,B35)</f>
        <v>23</v>
      </c>
      <c r="C36" s="58">
        <v>43271</v>
      </c>
      <c r="D36" s="183" t="s">
        <v>225</v>
      </c>
      <c r="E36" s="59" t="s">
        <v>34</v>
      </c>
      <c r="F36" s="178" t="s">
        <v>119</v>
      </c>
      <c r="G36" s="59" t="s">
        <v>120</v>
      </c>
      <c r="H36" s="59">
        <v>2</v>
      </c>
      <c r="I36" s="57" t="str">
        <f t="shared" si="0"/>
        <v>23/18</v>
      </c>
      <c r="J36" s="61" t="str">
        <f t="shared" si="4"/>
        <v>23/18-ОиПКММиТП/2</v>
      </c>
      <c r="K36" s="62" t="s">
        <v>73</v>
      </c>
      <c r="L36" s="62" t="s">
        <v>33</v>
      </c>
      <c r="M36" s="57" t="s">
        <v>31</v>
      </c>
      <c r="N36" s="62">
        <v>30770</v>
      </c>
      <c r="O36" s="59" t="s">
        <v>101</v>
      </c>
      <c r="P36" s="62"/>
      <c r="Q36" s="62" t="s">
        <v>126</v>
      </c>
      <c r="R36" s="57"/>
      <c r="S36" s="64"/>
      <c r="T36" s="59"/>
      <c r="U36" s="62" t="s">
        <v>32</v>
      </c>
      <c r="V36" s="57">
        <v>11</v>
      </c>
      <c r="W36" s="57"/>
      <c r="X36" s="57">
        <v>2001</v>
      </c>
      <c r="Y36" s="62" t="s">
        <v>95</v>
      </c>
      <c r="Z36" s="57" t="s">
        <v>33</v>
      </c>
      <c r="AA36" s="71" t="s">
        <v>33</v>
      </c>
      <c r="AB36" s="59"/>
      <c r="AC36" s="63" t="s">
        <v>88</v>
      </c>
      <c r="AD36" s="62" t="s">
        <v>71</v>
      </c>
      <c r="AE36" s="62" t="s">
        <v>88</v>
      </c>
      <c r="AF36" s="62" t="s">
        <v>33</v>
      </c>
      <c r="AG36" s="64">
        <v>4</v>
      </c>
      <c r="AH36" s="59"/>
      <c r="AI36" s="57"/>
      <c r="AJ36" s="59"/>
      <c r="AK36" s="65">
        <v>0</v>
      </c>
      <c r="AL36" s="66">
        <v>3.3</v>
      </c>
      <c r="AM36" s="67">
        <f t="shared" si="1"/>
        <v>3.3</v>
      </c>
      <c r="AN36" s="72">
        <v>3.5</v>
      </c>
      <c r="AO36" s="67">
        <f t="shared" si="2"/>
        <v>6.8</v>
      </c>
      <c r="AP36" s="59" t="s">
        <v>512</v>
      </c>
      <c r="AQ36" s="57"/>
      <c r="AR36" s="73">
        <f t="shared" ca="1" si="3"/>
        <v>36</v>
      </c>
      <c r="AS36" s="61" t="str">
        <f ca="1">IF('База данных'!$AR36&gt;=18,"соверш.","несовер.")</f>
        <v>соверш.</v>
      </c>
      <c r="AT36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ОиПКММиТП; да</v>
      </c>
      <c r="AU36" s="2"/>
      <c r="AV36" s="2"/>
    </row>
    <row r="37" spans="2:48" ht="12.95" customHeight="1">
      <c r="B37" s="90">
        <f>IF(D36&lt;&gt;D37,MAX($B$4:B36)+1,B36)</f>
        <v>24</v>
      </c>
      <c r="C37" s="58">
        <v>43290</v>
      </c>
      <c r="D37" s="57" t="s">
        <v>226</v>
      </c>
      <c r="E37" s="59" t="s">
        <v>34</v>
      </c>
      <c r="F37" s="177" t="s">
        <v>119</v>
      </c>
      <c r="G37" s="59" t="s">
        <v>121</v>
      </c>
      <c r="H37" s="59">
        <v>1</v>
      </c>
      <c r="I37" s="57" t="str">
        <f t="shared" si="0"/>
        <v>24/18</v>
      </c>
      <c r="J37" s="61" t="str">
        <f t="shared" si="4"/>
        <v>24/18-ОКДД/1</v>
      </c>
      <c r="K37" s="62" t="s">
        <v>73</v>
      </c>
      <c r="L37" s="62" t="s">
        <v>33</v>
      </c>
      <c r="M37" s="57" t="s">
        <v>31</v>
      </c>
      <c r="N37" s="62">
        <v>36673</v>
      </c>
      <c r="O37" s="59" t="s">
        <v>101</v>
      </c>
      <c r="P37" s="62"/>
      <c r="Q37" s="62" t="s">
        <v>126</v>
      </c>
      <c r="R37" s="57"/>
      <c r="S37" s="64"/>
      <c r="T37" s="59"/>
      <c r="U37" s="62" t="s">
        <v>32</v>
      </c>
      <c r="V37" s="57">
        <v>9</v>
      </c>
      <c r="W37" s="57"/>
      <c r="X37" s="57">
        <v>2018</v>
      </c>
      <c r="Y37" s="62" t="s">
        <v>94</v>
      </c>
      <c r="Z37" s="57" t="s">
        <v>33</v>
      </c>
      <c r="AA37" s="71" t="s">
        <v>88</v>
      </c>
      <c r="AB37" s="59"/>
      <c r="AC37" s="63" t="s">
        <v>202</v>
      </c>
      <c r="AD37" s="62" t="s">
        <v>71</v>
      </c>
      <c r="AE37" s="62" t="s">
        <v>33</v>
      </c>
      <c r="AF37" s="62" t="s">
        <v>92</v>
      </c>
      <c r="AG37" s="64">
        <v>4</v>
      </c>
      <c r="AH37" s="59"/>
      <c r="AI37" s="57"/>
      <c r="AJ37" s="59"/>
      <c r="AK37" s="65">
        <v>10</v>
      </c>
      <c r="AL37" s="66">
        <v>4.42</v>
      </c>
      <c r="AM37" s="67">
        <f t="shared" si="1"/>
        <v>14.42</v>
      </c>
      <c r="AN37" s="72">
        <v>4.66</v>
      </c>
      <c r="AO37" s="67">
        <f t="shared" si="2"/>
        <v>19.079999999999998</v>
      </c>
      <c r="AP37" s="59" t="s">
        <v>510</v>
      </c>
      <c r="AQ37" s="57" t="s">
        <v>531</v>
      </c>
      <c r="AR37" s="68">
        <f t="shared" ca="1" si="3"/>
        <v>19</v>
      </c>
      <c r="AS37" s="69" t="str">
        <f ca="1">IF('База данных'!$AR37&gt;=18,"соверш.","несовер.")</f>
        <v>соверш.</v>
      </c>
      <c r="AT37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забрал(а) документы (оригинал док-та об обр-ии)</v>
      </c>
      <c r="AU37" s="2"/>
      <c r="AV37" s="2"/>
    </row>
    <row r="38" spans="2:48" ht="12.95" customHeight="1">
      <c r="B38" s="90">
        <f>IF(D37&lt;&gt;D38,MAX($B$4:B37)+1,B37)</f>
        <v>25</v>
      </c>
      <c r="C38" s="58">
        <v>43297</v>
      </c>
      <c r="D38" s="57" t="s">
        <v>587</v>
      </c>
      <c r="E38" s="59" t="s">
        <v>34</v>
      </c>
      <c r="F38" s="178" t="s">
        <v>119</v>
      </c>
      <c r="G38" s="59" t="s">
        <v>120</v>
      </c>
      <c r="H38" s="59">
        <v>1</v>
      </c>
      <c r="I38" s="57" t="str">
        <f t="shared" si="0"/>
        <v>25/18</v>
      </c>
      <c r="J38" s="61" t="str">
        <f t="shared" si="4"/>
        <v>25/18-ОиПКММиТП/1</v>
      </c>
      <c r="K38" s="62" t="s">
        <v>73</v>
      </c>
      <c r="L38" s="62" t="s">
        <v>33</v>
      </c>
      <c r="M38" s="57" t="s">
        <v>31</v>
      </c>
      <c r="N38" s="62">
        <v>36806</v>
      </c>
      <c r="O38" s="59" t="s">
        <v>101</v>
      </c>
      <c r="P38" s="62"/>
      <c r="Q38" s="62" t="s">
        <v>153</v>
      </c>
      <c r="R38" s="57"/>
      <c r="S38" s="64"/>
      <c r="T38" s="59"/>
      <c r="U38" s="62" t="s">
        <v>32</v>
      </c>
      <c r="V38" s="57">
        <v>9</v>
      </c>
      <c r="W38" s="57"/>
      <c r="X38" s="57">
        <v>2016</v>
      </c>
      <c r="Y38" s="62" t="s">
        <v>94</v>
      </c>
      <c r="Z38" s="57" t="s">
        <v>33</v>
      </c>
      <c r="AA38" s="71" t="s">
        <v>33</v>
      </c>
      <c r="AB38" s="59"/>
      <c r="AC38" s="63" t="s">
        <v>88</v>
      </c>
      <c r="AD38" s="62" t="s">
        <v>71</v>
      </c>
      <c r="AE38" s="62" t="s">
        <v>33</v>
      </c>
      <c r="AF38" s="62" t="s">
        <v>92</v>
      </c>
      <c r="AG38" s="64">
        <v>3</v>
      </c>
      <c r="AH38" s="59"/>
      <c r="AI38" s="57"/>
      <c r="AJ38" s="59"/>
      <c r="AK38" s="65">
        <v>0</v>
      </c>
      <c r="AL38" s="66">
        <v>4.88</v>
      </c>
      <c r="AM38" s="67">
        <f t="shared" si="1"/>
        <v>4.88</v>
      </c>
      <c r="AN38" s="72">
        <v>5</v>
      </c>
      <c r="AO38" s="67">
        <f t="shared" si="2"/>
        <v>9.879999999999999</v>
      </c>
      <c r="AP38" s="59" t="s">
        <v>512</v>
      </c>
      <c r="AQ38" s="57"/>
      <c r="AR38" s="73">
        <f t="shared" ca="1" si="3"/>
        <v>19</v>
      </c>
      <c r="AS38" s="61" t="str">
        <f ca="1">IF('База данных'!$AR38&gt;=18,"соверш.","несовер.")</f>
        <v>соверш.</v>
      </c>
      <c r="AT38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ОиПКММиТП; да</v>
      </c>
      <c r="AU38" s="2"/>
      <c r="AV38" s="2"/>
    </row>
    <row r="39" spans="2:48" ht="12.95" customHeight="1">
      <c r="B39" s="90">
        <f>IF(D38&lt;&gt;D39,MAX($B$4:B38)+1,B38)</f>
        <v>26</v>
      </c>
      <c r="C39" s="58">
        <v>43321</v>
      </c>
      <c r="D39" s="57" t="s">
        <v>227</v>
      </c>
      <c r="E39" s="59" t="s">
        <v>34</v>
      </c>
      <c r="F39" s="177" t="s">
        <v>119</v>
      </c>
      <c r="G39" s="59" t="s">
        <v>121</v>
      </c>
      <c r="H39" s="59">
        <v>1</v>
      </c>
      <c r="I39" s="57" t="str">
        <f t="shared" si="0"/>
        <v>26/18</v>
      </c>
      <c r="J39" s="61" t="str">
        <f t="shared" si="4"/>
        <v>26/18-ОКДД/1</v>
      </c>
      <c r="K39" s="62" t="s">
        <v>73</v>
      </c>
      <c r="L39" s="62" t="s">
        <v>33</v>
      </c>
      <c r="M39" s="57" t="s">
        <v>31</v>
      </c>
      <c r="N39" s="62">
        <v>30339</v>
      </c>
      <c r="O39" s="59" t="s">
        <v>101</v>
      </c>
      <c r="P39" s="62"/>
      <c r="Q39" s="62" t="s">
        <v>126</v>
      </c>
      <c r="R39" s="57"/>
      <c r="S39" s="64"/>
      <c r="T39" s="59"/>
      <c r="U39" s="62" t="s">
        <v>32</v>
      </c>
      <c r="V39" s="57">
        <v>11</v>
      </c>
      <c r="W39" s="57"/>
      <c r="X39" s="57">
        <v>2001</v>
      </c>
      <c r="Y39" s="62" t="s">
        <v>94</v>
      </c>
      <c r="Z39" s="57" t="s">
        <v>33</v>
      </c>
      <c r="AA39" s="71" t="s">
        <v>88</v>
      </c>
      <c r="AB39" s="59"/>
      <c r="AC39" s="63" t="s">
        <v>88</v>
      </c>
      <c r="AD39" s="62" t="s">
        <v>71</v>
      </c>
      <c r="AE39" s="62" t="s">
        <v>33</v>
      </c>
      <c r="AF39" s="62" t="s">
        <v>92</v>
      </c>
      <c r="AG39" s="64">
        <v>4</v>
      </c>
      <c r="AH39" s="59"/>
      <c r="AI39" s="57"/>
      <c r="AJ39" s="59"/>
      <c r="AK39" s="65">
        <v>10</v>
      </c>
      <c r="AL39" s="66">
        <v>4.7300000000000004</v>
      </c>
      <c r="AM39" s="67">
        <f t="shared" si="1"/>
        <v>14.73</v>
      </c>
      <c r="AN39" s="72">
        <v>5</v>
      </c>
      <c r="AO39" s="67">
        <f t="shared" si="2"/>
        <v>19.73</v>
      </c>
      <c r="AP39" s="59" t="s">
        <v>510</v>
      </c>
      <c r="AQ39" s="57" t="s">
        <v>531</v>
      </c>
      <c r="AR39" s="68">
        <f t="shared" ca="1" si="3"/>
        <v>37</v>
      </c>
      <c r="AS39" s="69" t="str">
        <f ca="1">IF('База данных'!$AR39&gt;=18,"соверш.","несовер.")</f>
        <v>соверш.</v>
      </c>
      <c r="AT39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да</v>
      </c>
      <c r="AU39" s="2"/>
      <c r="AV39" s="2"/>
    </row>
    <row r="40" spans="2:48" ht="12.95" customHeight="1">
      <c r="B40" s="90">
        <f>IF(D39&lt;&gt;D40,MAX($B$4:B39)+1,B39)</f>
        <v>27</v>
      </c>
      <c r="C40" s="58">
        <v>43285</v>
      </c>
      <c r="D40" s="183" t="s">
        <v>228</v>
      </c>
      <c r="E40" s="59" t="s">
        <v>30</v>
      </c>
      <c r="F40" s="178" t="s">
        <v>111</v>
      </c>
      <c r="G40" s="59" t="s">
        <v>113</v>
      </c>
      <c r="H40" s="59">
        <v>1</v>
      </c>
      <c r="I40" s="57" t="str">
        <f t="shared" si="0"/>
        <v>27/18</v>
      </c>
      <c r="J40" s="61" t="str">
        <f t="shared" si="4"/>
        <v>27/18-ИЭО/1</v>
      </c>
      <c r="K40" s="62" t="s">
        <v>73</v>
      </c>
      <c r="L40" s="62" t="s">
        <v>88</v>
      </c>
      <c r="M40" s="57" t="s">
        <v>31</v>
      </c>
      <c r="N40" s="62">
        <v>37753</v>
      </c>
      <c r="O40" s="59" t="s">
        <v>101</v>
      </c>
      <c r="P40" s="62"/>
      <c r="Q40" s="62" t="s">
        <v>154</v>
      </c>
      <c r="R40" s="57"/>
      <c r="S40" s="64"/>
      <c r="T40" s="59"/>
      <c r="U40" s="62" t="s">
        <v>32</v>
      </c>
      <c r="V40" s="57">
        <v>9</v>
      </c>
      <c r="W40" s="57"/>
      <c r="X40" s="57">
        <v>2018</v>
      </c>
      <c r="Y40" s="62" t="s">
        <v>94</v>
      </c>
      <c r="Z40" s="57" t="s">
        <v>33</v>
      </c>
      <c r="AA40" s="71" t="s">
        <v>33</v>
      </c>
      <c r="AB40" s="59"/>
      <c r="AC40" s="63" t="s">
        <v>88</v>
      </c>
      <c r="AD40" s="62" t="s">
        <v>71</v>
      </c>
      <c r="AE40" s="62" t="s">
        <v>33</v>
      </c>
      <c r="AF40" s="62" t="s">
        <v>92</v>
      </c>
      <c r="AG40" s="64">
        <v>4</v>
      </c>
      <c r="AH40" s="59"/>
      <c r="AI40" s="57"/>
      <c r="AJ40" s="59"/>
      <c r="AK40" s="65">
        <v>10</v>
      </c>
      <c r="AL40" s="66">
        <v>4.58</v>
      </c>
      <c r="AM40" s="67">
        <f t="shared" si="1"/>
        <v>14.58</v>
      </c>
      <c r="AN40" s="72">
        <v>5</v>
      </c>
      <c r="AO40" s="67">
        <f t="shared" si="2"/>
        <v>19.579999999999998</v>
      </c>
      <c r="AP40" s="59" t="s">
        <v>510</v>
      </c>
      <c r="AQ40" s="57" t="s">
        <v>531</v>
      </c>
      <c r="AR40" s="73">
        <f t="shared" ca="1" si="3"/>
        <v>17</v>
      </c>
      <c r="AS40" s="61" t="str">
        <f ca="1">IF('База данных'!$AR40&gt;=18,"соверш.","несовер.")</f>
        <v>несовер.</v>
      </c>
      <c r="AT40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ИЭО; да</v>
      </c>
      <c r="AU40" s="2"/>
      <c r="AV40" s="2"/>
    </row>
    <row r="41" spans="2:48" ht="12.95" customHeight="1">
      <c r="B41" s="90">
        <f>IF(D40&lt;&gt;D41,MAX($B$4:B40)+1,B40)</f>
        <v>27</v>
      </c>
      <c r="C41" s="58">
        <v>43291</v>
      </c>
      <c r="D41" s="183" t="s">
        <v>228</v>
      </c>
      <c r="E41" s="59" t="s">
        <v>30</v>
      </c>
      <c r="F41" s="177" t="s">
        <v>111</v>
      </c>
      <c r="G41" s="59" t="s">
        <v>112</v>
      </c>
      <c r="H41" s="59">
        <v>2</v>
      </c>
      <c r="I41" s="57" t="str">
        <f t="shared" si="0"/>
        <v>27/18</v>
      </c>
      <c r="J41" s="61" t="str">
        <f t="shared" si="4"/>
        <v>27/18-ЭП/2</v>
      </c>
      <c r="K41" s="62" t="s">
        <v>73</v>
      </c>
      <c r="L41" s="62" t="s">
        <v>88</v>
      </c>
      <c r="M41" s="57" t="s">
        <v>31</v>
      </c>
      <c r="N41" s="62">
        <v>37244</v>
      </c>
      <c r="O41" s="59" t="s">
        <v>101</v>
      </c>
      <c r="P41" s="62"/>
      <c r="Q41" s="62" t="s">
        <v>168</v>
      </c>
      <c r="R41" s="57"/>
      <c r="S41" s="64"/>
      <c r="T41" s="59"/>
      <c r="U41" s="62" t="s">
        <v>32</v>
      </c>
      <c r="V41" s="57">
        <v>9</v>
      </c>
      <c r="W41" s="57"/>
      <c r="X41" s="57">
        <v>2018</v>
      </c>
      <c r="Y41" s="62" t="s">
        <v>94</v>
      </c>
      <c r="Z41" s="57" t="s">
        <v>33</v>
      </c>
      <c r="AA41" s="71" t="s">
        <v>88</v>
      </c>
      <c r="AB41" s="59"/>
      <c r="AC41" s="63" t="s">
        <v>88</v>
      </c>
      <c r="AD41" s="62" t="s">
        <v>71</v>
      </c>
      <c r="AE41" s="62" t="s">
        <v>88</v>
      </c>
      <c r="AF41" s="62" t="s">
        <v>99</v>
      </c>
      <c r="AG41" s="64">
        <v>4</v>
      </c>
      <c r="AH41" s="59"/>
      <c r="AI41" s="57"/>
      <c r="AJ41" s="59"/>
      <c r="AK41" s="65">
        <v>10</v>
      </c>
      <c r="AL41" s="66">
        <v>4</v>
      </c>
      <c r="AM41" s="67">
        <f t="shared" si="1"/>
        <v>14</v>
      </c>
      <c r="AN41" s="72">
        <v>4.33</v>
      </c>
      <c r="AO41" s="67">
        <f t="shared" si="2"/>
        <v>18.329999999999998</v>
      </c>
      <c r="AP41" s="59" t="s">
        <v>510</v>
      </c>
      <c r="AQ41" s="57" t="s">
        <v>531</v>
      </c>
      <c r="AR41" s="68">
        <f t="shared" ca="1" si="3"/>
        <v>18</v>
      </c>
      <c r="AS41" s="69" t="str">
        <f ca="1">IF('База данных'!$AR41&gt;=18,"соверш.","несовер.")</f>
        <v>соверш.</v>
      </c>
      <c r="AT41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ЭП; да</v>
      </c>
      <c r="AU41" s="2"/>
      <c r="AV41" s="2"/>
    </row>
    <row r="42" spans="2:48" ht="12.95" customHeight="1">
      <c r="B42" s="90">
        <f>IF(D41&lt;&gt;D42,MAX($B$4:B41)+1,B41)</f>
        <v>28</v>
      </c>
      <c r="C42" s="58">
        <v>43311</v>
      </c>
      <c r="D42" s="57" t="s">
        <v>229</v>
      </c>
      <c r="E42" s="59" t="s">
        <v>30</v>
      </c>
      <c r="F42" s="177" t="s">
        <v>186</v>
      </c>
      <c r="G42" s="59" t="s">
        <v>190</v>
      </c>
      <c r="H42" s="59">
        <v>1</v>
      </c>
      <c r="I42" s="57" t="str">
        <f t="shared" si="0"/>
        <v>28/18</v>
      </c>
      <c r="J42" s="61" t="str">
        <f t="shared" si="4"/>
        <v>28/18-ХТ эстр./1</v>
      </c>
      <c r="K42" s="62" t="s">
        <v>73</v>
      </c>
      <c r="L42" s="62" t="s">
        <v>33</v>
      </c>
      <c r="M42" s="57" t="s">
        <v>31</v>
      </c>
      <c r="N42" s="62">
        <v>37419</v>
      </c>
      <c r="O42" s="59" t="s">
        <v>101</v>
      </c>
      <c r="P42" s="62"/>
      <c r="Q42" s="62" t="s">
        <v>135</v>
      </c>
      <c r="R42" s="57"/>
      <c r="S42" s="64"/>
      <c r="T42" s="59"/>
      <c r="U42" s="62" t="s">
        <v>32</v>
      </c>
      <c r="V42" s="57">
        <v>9</v>
      </c>
      <c r="W42" s="57"/>
      <c r="X42" s="57">
        <v>2018</v>
      </c>
      <c r="Y42" s="62" t="s">
        <v>94</v>
      </c>
      <c r="Z42" s="57" t="s">
        <v>90</v>
      </c>
      <c r="AA42" s="71" t="s">
        <v>33</v>
      </c>
      <c r="AB42" s="59"/>
      <c r="AC42" s="63" t="s">
        <v>202</v>
      </c>
      <c r="AD42" s="62" t="s">
        <v>71</v>
      </c>
      <c r="AE42" s="62" t="s">
        <v>33</v>
      </c>
      <c r="AF42" s="62" t="s">
        <v>92</v>
      </c>
      <c r="AG42" s="64">
        <v>4</v>
      </c>
      <c r="AH42" s="59"/>
      <c r="AI42" s="57"/>
      <c r="AJ42" s="59"/>
      <c r="AK42" s="65">
        <v>0</v>
      </c>
      <c r="AL42" s="66">
        <v>5</v>
      </c>
      <c r="AM42" s="67">
        <f t="shared" si="1"/>
        <v>5</v>
      </c>
      <c r="AN42" s="72">
        <v>5</v>
      </c>
      <c r="AO42" s="67">
        <f t="shared" si="2"/>
        <v>10</v>
      </c>
      <c r="AP42" s="59" t="s">
        <v>512</v>
      </c>
      <c r="AQ42" s="57"/>
      <c r="AR42" s="73">
        <f t="shared" ca="1" si="3"/>
        <v>17</v>
      </c>
      <c r="AS42" s="61" t="str">
        <f ca="1">IF('База данных'!$AR42&gt;=18,"соверш.","несовер.")</f>
        <v>несовер.</v>
      </c>
      <c r="AT42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эстр.; забрал(а) документы (оригинал док-та об обр-ии)</v>
      </c>
      <c r="AU42" s="2"/>
      <c r="AV42" s="2"/>
    </row>
    <row r="43" spans="2:48" ht="12.95" customHeight="1">
      <c r="B43" s="90">
        <f>IF(D42&lt;&gt;D43,MAX($B$4:B42)+1,B42)</f>
        <v>29</v>
      </c>
      <c r="C43" s="58">
        <v>43279</v>
      </c>
      <c r="D43" s="57" t="s">
        <v>230</v>
      </c>
      <c r="E43" s="59" t="s">
        <v>34</v>
      </c>
      <c r="F43" s="177" t="s">
        <v>119</v>
      </c>
      <c r="G43" s="59" t="s">
        <v>121</v>
      </c>
      <c r="H43" s="59">
        <v>1</v>
      </c>
      <c r="I43" s="57" t="str">
        <f t="shared" si="0"/>
        <v>29/18</v>
      </c>
      <c r="J43" s="61" t="str">
        <f t="shared" si="4"/>
        <v>29/18-ОКДД/1</v>
      </c>
      <c r="K43" s="62" t="s">
        <v>73</v>
      </c>
      <c r="L43" s="62" t="s">
        <v>88</v>
      </c>
      <c r="M43" s="57" t="s">
        <v>31</v>
      </c>
      <c r="N43" s="62">
        <v>37099</v>
      </c>
      <c r="O43" s="59" t="s">
        <v>101</v>
      </c>
      <c r="P43" s="62"/>
      <c r="Q43" s="62" t="s">
        <v>138</v>
      </c>
      <c r="R43" s="57"/>
      <c r="S43" s="64"/>
      <c r="T43" s="59"/>
      <c r="U43" s="62" t="s">
        <v>32</v>
      </c>
      <c r="V43" s="57">
        <v>9</v>
      </c>
      <c r="W43" s="57"/>
      <c r="X43" s="57">
        <v>2017</v>
      </c>
      <c r="Y43" s="62" t="s">
        <v>94</v>
      </c>
      <c r="Z43" s="57" t="s">
        <v>33</v>
      </c>
      <c r="AA43" s="71" t="s">
        <v>88</v>
      </c>
      <c r="AB43" s="59"/>
      <c r="AC43" s="63" t="s">
        <v>88</v>
      </c>
      <c r="AD43" s="62" t="s">
        <v>71</v>
      </c>
      <c r="AE43" s="62" t="s">
        <v>33</v>
      </c>
      <c r="AF43" s="62" t="s">
        <v>92</v>
      </c>
      <c r="AG43" s="64">
        <v>4</v>
      </c>
      <c r="AH43" s="59"/>
      <c r="AI43" s="57"/>
      <c r="AJ43" s="59"/>
      <c r="AK43" s="65">
        <v>10</v>
      </c>
      <c r="AL43" s="66">
        <v>4.3499999999999996</v>
      </c>
      <c r="AM43" s="67">
        <f t="shared" si="1"/>
        <v>14.35</v>
      </c>
      <c r="AN43" s="72">
        <v>4.33</v>
      </c>
      <c r="AO43" s="67">
        <f t="shared" si="2"/>
        <v>18.68</v>
      </c>
      <c r="AP43" s="59" t="s">
        <v>510</v>
      </c>
      <c r="AQ43" s="57" t="s">
        <v>531</v>
      </c>
      <c r="AR43" s="68">
        <f t="shared" ca="1" si="3"/>
        <v>18</v>
      </c>
      <c r="AS43" s="69" t="str">
        <f ca="1">IF('База данных'!$AR43&gt;=18,"соверш.","несовер.")</f>
        <v>соверш.</v>
      </c>
      <c r="AT43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да</v>
      </c>
      <c r="AU43" s="2"/>
      <c r="AV43" s="2"/>
    </row>
    <row r="44" spans="2:48" ht="12.95" customHeight="1">
      <c r="B44" s="90">
        <f>IF(D43&lt;&gt;D44,MAX($B$4:B43)+1,B43)</f>
        <v>30</v>
      </c>
      <c r="C44" s="58">
        <v>43277</v>
      </c>
      <c r="D44" s="57" t="s">
        <v>231</v>
      </c>
      <c r="E44" s="59" t="s">
        <v>30</v>
      </c>
      <c r="F44" s="177" t="s">
        <v>186</v>
      </c>
      <c r="G44" s="59" t="s">
        <v>190</v>
      </c>
      <c r="H44" s="59">
        <v>1</v>
      </c>
      <c r="I44" s="57" t="str">
        <f t="shared" si="0"/>
        <v>30/18</v>
      </c>
      <c r="J44" s="61" t="str">
        <f t="shared" si="4"/>
        <v>30/18-ХТ эстр./1</v>
      </c>
      <c r="K44" s="62" t="s">
        <v>73</v>
      </c>
      <c r="L44" s="62" t="s">
        <v>88</v>
      </c>
      <c r="M44" s="57" t="s">
        <v>31</v>
      </c>
      <c r="N44" s="62">
        <v>25480</v>
      </c>
      <c r="O44" s="59" t="s">
        <v>101</v>
      </c>
      <c r="P44" s="62"/>
      <c r="Q44" s="62" t="s">
        <v>129</v>
      </c>
      <c r="R44" s="57"/>
      <c r="S44" s="64"/>
      <c r="T44" s="59"/>
      <c r="U44" s="62" t="s">
        <v>32</v>
      </c>
      <c r="V44" s="57">
        <v>11</v>
      </c>
      <c r="W44" s="57"/>
      <c r="X44" s="57">
        <v>1987</v>
      </c>
      <c r="Y44" s="62" t="s">
        <v>96</v>
      </c>
      <c r="Z44" s="57" t="s">
        <v>33</v>
      </c>
      <c r="AA44" s="71" t="s">
        <v>33</v>
      </c>
      <c r="AB44" s="59"/>
      <c r="AC44" s="63" t="s">
        <v>88</v>
      </c>
      <c r="AD44" s="62" t="s">
        <v>71</v>
      </c>
      <c r="AE44" s="62" t="s">
        <v>33</v>
      </c>
      <c r="AF44" s="62" t="s">
        <v>33</v>
      </c>
      <c r="AG44" s="64">
        <v>4</v>
      </c>
      <c r="AH44" s="59"/>
      <c r="AI44" s="57"/>
      <c r="AJ44" s="59"/>
      <c r="AK44" s="65">
        <v>0</v>
      </c>
      <c r="AL44" s="66">
        <v>3.25</v>
      </c>
      <c r="AM44" s="67">
        <f t="shared" si="1"/>
        <v>3.25</v>
      </c>
      <c r="AN44" s="72">
        <v>4</v>
      </c>
      <c r="AO44" s="67">
        <f t="shared" si="2"/>
        <v>7.25</v>
      </c>
      <c r="AP44" s="59" t="s">
        <v>514</v>
      </c>
      <c r="AQ44" s="57"/>
      <c r="AR44" s="73">
        <f t="shared" ca="1" si="3"/>
        <v>50</v>
      </c>
      <c r="AS44" s="61" t="str">
        <f ca="1">IF('База данных'!$AR44&gt;=18,"соверш.","несовер.")</f>
        <v>соверш.</v>
      </c>
      <c r="AT44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эстр.; да</v>
      </c>
      <c r="AU44" s="2"/>
      <c r="AV44" s="2"/>
    </row>
    <row r="45" spans="2:48" ht="12.95" customHeight="1">
      <c r="B45" s="90">
        <f>IF(D44&lt;&gt;D45,MAX($B$4:B44)+1,B44)</f>
        <v>31</v>
      </c>
      <c r="C45" s="58">
        <v>43277</v>
      </c>
      <c r="D45" s="57" t="s">
        <v>588</v>
      </c>
      <c r="E45" s="59" t="s">
        <v>30</v>
      </c>
      <c r="F45" s="177" t="s">
        <v>119</v>
      </c>
      <c r="G45" s="59" t="s">
        <v>121</v>
      </c>
      <c r="H45" s="59">
        <v>1</v>
      </c>
      <c r="I45" s="57" t="str">
        <f t="shared" si="0"/>
        <v>31/18</v>
      </c>
      <c r="J45" s="61" t="str">
        <f t="shared" si="4"/>
        <v>31/18-ОКДД/1</v>
      </c>
      <c r="K45" s="62" t="s">
        <v>73</v>
      </c>
      <c r="L45" s="62" t="s">
        <v>33</v>
      </c>
      <c r="M45" s="57" t="s">
        <v>31</v>
      </c>
      <c r="N45" s="62">
        <v>31827</v>
      </c>
      <c r="O45" s="59" t="s">
        <v>101</v>
      </c>
      <c r="P45" s="62"/>
      <c r="Q45" s="62" t="s">
        <v>129</v>
      </c>
      <c r="R45" s="57"/>
      <c r="S45" s="64"/>
      <c r="T45" s="59"/>
      <c r="U45" s="62" t="s">
        <v>32</v>
      </c>
      <c r="V45" s="57">
        <v>11</v>
      </c>
      <c r="W45" s="57"/>
      <c r="X45" s="57">
        <v>2005</v>
      </c>
      <c r="Y45" s="62" t="s">
        <v>94</v>
      </c>
      <c r="Z45" s="57" t="s">
        <v>33</v>
      </c>
      <c r="AA45" s="71" t="s">
        <v>33</v>
      </c>
      <c r="AB45" s="59"/>
      <c r="AC45" s="63" t="s">
        <v>33</v>
      </c>
      <c r="AD45" s="62" t="s">
        <v>71</v>
      </c>
      <c r="AE45" s="62" t="s">
        <v>88</v>
      </c>
      <c r="AF45" s="62" t="s">
        <v>33</v>
      </c>
      <c r="AG45" s="64">
        <v>4</v>
      </c>
      <c r="AH45" s="59"/>
      <c r="AI45" s="57"/>
      <c r="AJ45" s="59"/>
      <c r="AK45" s="65">
        <v>0</v>
      </c>
      <c r="AL45" s="66">
        <v>3.73</v>
      </c>
      <c r="AM45" s="67">
        <f t="shared" si="1"/>
        <v>3.73</v>
      </c>
      <c r="AN45" s="72">
        <v>3.5</v>
      </c>
      <c r="AO45" s="67">
        <f t="shared" si="2"/>
        <v>7.23</v>
      </c>
      <c r="AP45" s="59" t="s">
        <v>512</v>
      </c>
      <c r="AQ45" s="57"/>
      <c r="AR45" s="68">
        <f t="shared" ca="1" si="3"/>
        <v>33</v>
      </c>
      <c r="AS45" s="69" t="str">
        <f ca="1">IF('База данных'!$AR45&gt;=18,"соверш.","несовер.")</f>
        <v>соверш.</v>
      </c>
      <c r="AT45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нет</v>
      </c>
      <c r="AU45" s="2"/>
      <c r="AV45" s="2"/>
    </row>
    <row r="46" spans="2:48" ht="12.95" customHeight="1">
      <c r="B46" s="90">
        <f>IF(D45&lt;&gt;D46,MAX($B$4:B45)+1,B45)</f>
        <v>32</v>
      </c>
      <c r="C46" s="58">
        <v>43277</v>
      </c>
      <c r="D46" s="184" t="s">
        <v>589</v>
      </c>
      <c r="E46" s="59" t="s">
        <v>34</v>
      </c>
      <c r="F46" s="178" t="s">
        <v>119</v>
      </c>
      <c r="G46" s="59" t="s">
        <v>121</v>
      </c>
      <c r="H46" s="59">
        <v>1</v>
      </c>
      <c r="I46" s="57" t="str">
        <f t="shared" si="0"/>
        <v>32/18</v>
      </c>
      <c r="J46" s="61" t="str">
        <f t="shared" si="4"/>
        <v>32/18-ОКДД/1</v>
      </c>
      <c r="K46" s="62" t="s">
        <v>73</v>
      </c>
      <c r="L46" s="62" t="s">
        <v>33</v>
      </c>
      <c r="M46" s="57" t="s">
        <v>31</v>
      </c>
      <c r="N46" s="62">
        <v>31827</v>
      </c>
      <c r="O46" s="59" t="s">
        <v>101</v>
      </c>
      <c r="P46" s="62"/>
      <c r="Q46" s="62" t="s">
        <v>129</v>
      </c>
      <c r="R46" s="57"/>
      <c r="S46" s="64"/>
      <c r="T46" s="59"/>
      <c r="U46" s="62" t="s">
        <v>32</v>
      </c>
      <c r="V46" s="57">
        <v>11</v>
      </c>
      <c r="W46" s="57"/>
      <c r="X46" s="57">
        <v>2005</v>
      </c>
      <c r="Y46" s="62" t="s">
        <v>94</v>
      </c>
      <c r="Z46" s="57" t="s">
        <v>33</v>
      </c>
      <c r="AA46" s="71" t="s">
        <v>33</v>
      </c>
      <c r="AB46" s="59"/>
      <c r="AC46" s="63" t="s">
        <v>33</v>
      </c>
      <c r="AD46" s="62" t="s">
        <v>71</v>
      </c>
      <c r="AE46" s="62" t="s">
        <v>88</v>
      </c>
      <c r="AF46" s="62" t="s">
        <v>33</v>
      </c>
      <c r="AG46" s="64">
        <v>4</v>
      </c>
      <c r="AH46" s="59"/>
      <c r="AI46" s="57"/>
      <c r="AJ46" s="59"/>
      <c r="AK46" s="65">
        <v>0</v>
      </c>
      <c r="AL46" s="66">
        <v>3.73</v>
      </c>
      <c r="AM46" s="67">
        <f t="shared" si="1"/>
        <v>3.73</v>
      </c>
      <c r="AN46" s="72">
        <v>3.5</v>
      </c>
      <c r="AO46" s="67">
        <f t="shared" si="2"/>
        <v>7.23</v>
      </c>
      <c r="AP46" s="59" t="s">
        <v>512</v>
      </c>
      <c r="AQ46" s="57"/>
      <c r="AR46" s="73">
        <f t="shared" ca="1" si="3"/>
        <v>33</v>
      </c>
      <c r="AS46" s="61" t="str">
        <f ca="1">IF('База данных'!$AR46&gt;=18,"соверш.","несовер.")</f>
        <v>соверш.</v>
      </c>
      <c r="AT46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нет</v>
      </c>
      <c r="AU46" s="2"/>
      <c r="AV46" s="2"/>
    </row>
    <row r="47" spans="2:48" ht="12.95" customHeight="1">
      <c r="B47" s="90">
        <f>IF(D46&lt;&gt;D47,MAX($B$4:B46)+1,B46)</f>
        <v>32</v>
      </c>
      <c r="C47" s="58">
        <v>43277</v>
      </c>
      <c r="D47" s="184" t="s">
        <v>589</v>
      </c>
      <c r="E47" s="59" t="s">
        <v>34</v>
      </c>
      <c r="F47" s="177" t="s">
        <v>119</v>
      </c>
      <c r="G47" s="59" t="s">
        <v>120</v>
      </c>
      <c r="H47" s="59">
        <v>1</v>
      </c>
      <c r="I47" s="57" t="str">
        <f t="shared" si="0"/>
        <v>32/18</v>
      </c>
      <c r="J47" s="61" t="str">
        <f t="shared" si="4"/>
        <v>32/18-ОиПКММиТП/1</v>
      </c>
      <c r="K47" s="62" t="s">
        <v>73</v>
      </c>
      <c r="L47" s="62" t="s">
        <v>33</v>
      </c>
      <c r="M47" s="57" t="s">
        <v>31</v>
      </c>
      <c r="N47" s="62">
        <v>30882</v>
      </c>
      <c r="O47" s="59" t="s">
        <v>101</v>
      </c>
      <c r="P47" s="62"/>
      <c r="Q47" s="62" t="s">
        <v>149</v>
      </c>
      <c r="R47" s="57"/>
      <c r="S47" s="64"/>
      <c r="T47" s="59"/>
      <c r="U47" s="62" t="s">
        <v>32</v>
      </c>
      <c r="V47" s="57">
        <v>9</v>
      </c>
      <c r="W47" s="57"/>
      <c r="X47" s="57">
        <v>1999</v>
      </c>
      <c r="Y47" s="62" t="s">
        <v>94</v>
      </c>
      <c r="Z47" s="57" t="s">
        <v>33</v>
      </c>
      <c r="AA47" s="71" t="s">
        <v>33</v>
      </c>
      <c r="AB47" s="59"/>
      <c r="AC47" s="63" t="s">
        <v>88</v>
      </c>
      <c r="AD47" s="62" t="s">
        <v>71</v>
      </c>
      <c r="AE47" s="62" t="s">
        <v>33</v>
      </c>
      <c r="AF47" s="62" t="s">
        <v>33</v>
      </c>
      <c r="AG47" s="64">
        <v>6</v>
      </c>
      <c r="AH47" s="59"/>
      <c r="AI47" s="67"/>
      <c r="AJ47" s="74"/>
      <c r="AK47" s="65">
        <v>0</v>
      </c>
      <c r="AL47" s="66">
        <v>3.4</v>
      </c>
      <c r="AM47" s="67">
        <f t="shared" si="1"/>
        <v>3.4</v>
      </c>
      <c r="AN47" s="72">
        <v>3</v>
      </c>
      <c r="AO47" s="67">
        <f t="shared" si="2"/>
        <v>6.4</v>
      </c>
      <c r="AP47" s="59" t="s">
        <v>512</v>
      </c>
      <c r="AQ47" s="57"/>
      <c r="AR47" s="68">
        <f t="shared" ca="1" si="3"/>
        <v>35</v>
      </c>
      <c r="AS47" s="69" t="str">
        <f ca="1">IF('База данных'!$AR47&gt;=18,"соверш.","несовер.")</f>
        <v>соверш.</v>
      </c>
      <c r="AT47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ОиПКММиТП; да</v>
      </c>
      <c r="AU47" s="2"/>
      <c r="AV47" s="2"/>
    </row>
    <row r="48" spans="2:48" ht="12.95" customHeight="1">
      <c r="B48" s="90">
        <f>IF(D47&lt;&gt;D48,MAX($B$4:B47)+1,B47)</f>
        <v>33</v>
      </c>
      <c r="C48" s="58">
        <v>43277</v>
      </c>
      <c r="D48" s="184" t="s">
        <v>590</v>
      </c>
      <c r="E48" s="59" t="s">
        <v>30</v>
      </c>
      <c r="F48" s="178" t="s">
        <v>103</v>
      </c>
      <c r="G48" s="59" t="s">
        <v>104</v>
      </c>
      <c r="H48" s="59">
        <v>1</v>
      </c>
      <c r="I48" s="57" t="str">
        <f t="shared" si="0"/>
        <v>33/18</v>
      </c>
      <c r="J48" s="61" t="str">
        <f t="shared" si="4"/>
        <v>33/18-АДТиК/1</v>
      </c>
      <c r="K48" s="62" t="s">
        <v>73</v>
      </c>
      <c r="L48" s="62" t="s">
        <v>33</v>
      </c>
      <c r="M48" s="57" t="s">
        <v>37</v>
      </c>
      <c r="N48" s="62">
        <v>33709</v>
      </c>
      <c r="O48" s="59" t="s">
        <v>101</v>
      </c>
      <c r="P48" s="62"/>
      <c r="Q48" s="62" t="s">
        <v>168</v>
      </c>
      <c r="R48" s="57"/>
      <c r="S48" s="64"/>
      <c r="T48" s="59"/>
      <c r="U48" s="62" t="s">
        <v>32</v>
      </c>
      <c r="V48" s="57">
        <v>9</v>
      </c>
      <c r="W48" s="57"/>
      <c r="X48" s="57">
        <v>2008</v>
      </c>
      <c r="Y48" s="62" t="s">
        <v>94</v>
      </c>
      <c r="Z48" s="57" t="s">
        <v>33</v>
      </c>
      <c r="AA48" s="71" t="s">
        <v>33</v>
      </c>
      <c r="AB48" s="59"/>
      <c r="AC48" s="63" t="s">
        <v>88</v>
      </c>
      <c r="AD48" s="62" t="s">
        <v>71</v>
      </c>
      <c r="AE48" s="62" t="s">
        <v>33</v>
      </c>
      <c r="AF48" s="62" t="s">
        <v>33</v>
      </c>
      <c r="AG48" s="64">
        <v>2</v>
      </c>
      <c r="AH48" s="59"/>
      <c r="AI48" s="57"/>
      <c r="AJ48" s="59"/>
      <c r="AK48" s="65">
        <v>0</v>
      </c>
      <c r="AL48" s="66">
        <v>4.3</v>
      </c>
      <c r="AM48" s="67">
        <f t="shared" si="1"/>
        <v>4.3</v>
      </c>
      <c r="AN48" s="72">
        <v>4.5</v>
      </c>
      <c r="AO48" s="67">
        <f t="shared" si="2"/>
        <v>8.8000000000000007</v>
      </c>
      <c r="AP48" s="59" t="s">
        <v>512</v>
      </c>
      <c r="AQ48" s="57"/>
      <c r="AR48" s="73">
        <f t="shared" ca="1" si="3"/>
        <v>28</v>
      </c>
      <c r="AS48" s="61" t="str">
        <f ca="1">IF('База данных'!$AR48&gt;=18,"соверш.","несовер.")</f>
        <v>соверш.</v>
      </c>
      <c r="AT48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да</v>
      </c>
      <c r="AU48" s="2"/>
      <c r="AV48" s="2"/>
    </row>
    <row r="49" spans="1:48" ht="12.95" customHeight="1">
      <c r="B49" s="90">
        <f>IF(D48&lt;&gt;D49,MAX($B$4:B48)+1,B48)</f>
        <v>33</v>
      </c>
      <c r="C49" s="58">
        <v>43277</v>
      </c>
      <c r="D49" s="184" t="s">
        <v>590</v>
      </c>
      <c r="E49" s="59" t="s">
        <v>30</v>
      </c>
      <c r="F49" s="177" t="s">
        <v>186</v>
      </c>
      <c r="G49" s="59" t="s">
        <v>115</v>
      </c>
      <c r="H49" s="59">
        <v>2</v>
      </c>
      <c r="I49" s="57" t="str">
        <f t="shared" si="0"/>
        <v>33/18</v>
      </c>
      <c r="J49" s="61" t="str">
        <f t="shared" si="4"/>
        <v>33/18-ТТ/2</v>
      </c>
      <c r="K49" s="62" t="s">
        <v>73</v>
      </c>
      <c r="L49" s="62" t="s">
        <v>33</v>
      </c>
      <c r="M49" s="57" t="s">
        <v>37</v>
      </c>
      <c r="N49" s="62">
        <v>33709</v>
      </c>
      <c r="O49" s="59" t="s">
        <v>101</v>
      </c>
      <c r="P49" s="62"/>
      <c r="Q49" s="62" t="s">
        <v>168</v>
      </c>
      <c r="R49" s="57"/>
      <c r="S49" s="64"/>
      <c r="T49" s="59"/>
      <c r="U49" s="62" t="s">
        <v>32</v>
      </c>
      <c r="V49" s="57">
        <v>9</v>
      </c>
      <c r="W49" s="57"/>
      <c r="X49" s="57">
        <v>2008</v>
      </c>
      <c r="Y49" s="62" t="s">
        <v>94</v>
      </c>
      <c r="Z49" s="57" t="s">
        <v>33</v>
      </c>
      <c r="AA49" s="71" t="s">
        <v>33</v>
      </c>
      <c r="AB49" s="59"/>
      <c r="AC49" s="63" t="s">
        <v>88</v>
      </c>
      <c r="AD49" s="62" t="s">
        <v>71</v>
      </c>
      <c r="AE49" s="62" t="s">
        <v>33</v>
      </c>
      <c r="AF49" s="62" t="s">
        <v>33</v>
      </c>
      <c r="AG49" s="64">
        <v>2</v>
      </c>
      <c r="AH49" s="59"/>
      <c r="AI49" s="57"/>
      <c r="AJ49" s="59"/>
      <c r="AK49" s="65">
        <v>0</v>
      </c>
      <c r="AL49" s="66">
        <v>4.3</v>
      </c>
      <c r="AM49" s="67">
        <f t="shared" si="1"/>
        <v>4.3</v>
      </c>
      <c r="AN49" s="72">
        <v>4.5</v>
      </c>
      <c r="AO49" s="67">
        <f t="shared" si="2"/>
        <v>8.8000000000000007</v>
      </c>
      <c r="AP49" s="59" t="s">
        <v>512</v>
      </c>
      <c r="AQ49" s="57"/>
      <c r="AR49" s="68">
        <f t="shared" ca="1" si="3"/>
        <v>28</v>
      </c>
      <c r="AS49" s="69" t="str">
        <f ca="1">IF('База данных'!$AR49&gt;=18,"соверш.","несовер.")</f>
        <v>соверш.</v>
      </c>
      <c r="AT49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ТТ; да</v>
      </c>
      <c r="AU49" s="2"/>
      <c r="AV49" s="2"/>
    </row>
    <row r="50" spans="1:48" ht="12.95" customHeight="1">
      <c r="B50" s="90">
        <f>IF(D49&lt;&gt;D50,MAX($B$4:B49)+1,B49)</f>
        <v>33</v>
      </c>
      <c r="C50" s="58">
        <v>43277</v>
      </c>
      <c r="D50" s="184" t="s">
        <v>590</v>
      </c>
      <c r="E50" s="59" t="s">
        <v>30</v>
      </c>
      <c r="F50" s="178" t="s">
        <v>119</v>
      </c>
      <c r="G50" s="59" t="s">
        <v>120</v>
      </c>
      <c r="H50" s="59">
        <v>3</v>
      </c>
      <c r="I50" s="57" t="str">
        <f t="shared" si="0"/>
        <v>33/18</v>
      </c>
      <c r="J50" s="61" t="str">
        <f t="shared" si="4"/>
        <v>33/18-ОиПКММиТП/3</v>
      </c>
      <c r="K50" s="62" t="s">
        <v>73</v>
      </c>
      <c r="L50" s="62" t="s">
        <v>88</v>
      </c>
      <c r="M50" s="57" t="s">
        <v>31</v>
      </c>
      <c r="N50" s="62">
        <v>26466</v>
      </c>
      <c r="O50" s="59" t="s">
        <v>101</v>
      </c>
      <c r="P50" s="62"/>
      <c r="Q50" s="62" t="s">
        <v>146</v>
      </c>
      <c r="R50" s="57"/>
      <c r="S50" s="64"/>
      <c r="T50" s="59"/>
      <c r="U50" s="62" t="s">
        <v>32</v>
      </c>
      <c r="V50" s="57">
        <v>11</v>
      </c>
      <c r="W50" s="57"/>
      <c r="X50" s="57">
        <v>1989</v>
      </c>
      <c r="Y50" s="62" t="s">
        <v>95</v>
      </c>
      <c r="Z50" s="57" t="s">
        <v>33</v>
      </c>
      <c r="AA50" s="71" t="s">
        <v>33</v>
      </c>
      <c r="AB50" s="59"/>
      <c r="AC50" s="63" t="s">
        <v>202</v>
      </c>
      <c r="AD50" s="62" t="s">
        <v>71</v>
      </c>
      <c r="AE50" s="62" t="s">
        <v>88</v>
      </c>
      <c r="AF50" s="62" t="s">
        <v>33</v>
      </c>
      <c r="AG50" s="64">
        <v>4</v>
      </c>
      <c r="AH50" s="59"/>
      <c r="AI50" s="57"/>
      <c r="AJ50" s="59"/>
      <c r="AK50" s="65">
        <v>0</v>
      </c>
      <c r="AL50" s="66">
        <v>4.2</v>
      </c>
      <c r="AM50" s="67">
        <f t="shared" si="1"/>
        <v>4.2</v>
      </c>
      <c r="AN50" s="72">
        <v>4.5</v>
      </c>
      <c r="AO50" s="67">
        <f t="shared" si="2"/>
        <v>8.6999999999999993</v>
      </c>
      <c r="AP50" s="59" t="s">
        <v>512</v>
      </c>
      <c r="AQ50" s="57"/>
      <c r="AR50" s="73">
        <f t="shared" ca="1" si="3"/>
        <v>47</v>
      </c>
      <c r="AS50" s="61" t="str">
        <f ca="1">IF('База данных'!$AR50&gt;=18,"соверш.","несовер.")</f>
        <v>соверш.</v>
      </c>
      <c r="AT50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ОиПКММиТП; забрал(а) документы (оригинал док-та об обр-ии)</v>
      </c>
      <c r="AU50" s="2"/>
      <c r="AV50" s="2"/>
    </row>
    <row r="51" spans="1:48" ht="12.95" customHeight="1">
      <c r="B51" s="90">
        <f>IF(D50&lt;&gt;D51,MAX($B$4:B50)+1,B50)</f>
        <v>34</v>
      </c>
      <c r="C51" s="58">
        <v>43277</v>
      </c>
      <c r="D51" s="184" t="s">
        <v>591</v>
      </c>
      <c r="E51" s="59" t="s">
        <v>34</v>
      </c>
      <c r="F51" s="177" t="s">
        <v>119</v>
      </c>
      <c r="G51" s="59" t="s">
        <v>121</v>
      </c>
      <c r="H51" s="59">
        <v>1</v>
      </c>
      <c r="I51" s="57" t="str">
        <f t="shared" si="0"/>
        <v>34/18</v>
      </c>
      <c r="J51" s="61" t="str">
        <f t="shared" si="4"/>
        <v>34/18-ОКДД/1</v>
      </c>
      <c r="K51" s="62" t="s">
        <v>73</v>
      </c>
      <c r="L51" s="62" t="s">
        <v>33</v>
      </c>
      <c r="M51" s="57" t="s">
        <v>31</v>
      </c>
      <c r="N51" s="62">
        <v>28329</v>
      </c>
      <c r="O51" s="59" t="s">
        <v>101</v>
      </c>
      <c r="P51" s="62"/>
      <c r="Q51" s="62" t="s">
        <v>149</v>
      </c>
      <c r="R51" s="57"/>
      <c r="S51" s="64"/>
      <c r="T51" s="59"/>
      <c r="U51" s="62" t="s">
        <v>32</v>
      </c>
      <c r="V51" s="57">
        <v>11</v>
      </c>
      <c r="W51" s="57"/>
      <c r="X51" s="57">
        <v>1993</v>
      </c>
      <c r="Y51" s="62" t="s">
        <v>94</v>
      </c>
      <c r="Z51" s="57" t="s">
        <v>33</v>
      </c>
      <c r="AA51" s="71" t="s">
        <v>33</v>
      </c>
      <c r="AB51" s="59"/>
      <c r="AC51" s="63" t="s">
        <v>88</v>
      </c>
      <c r="AD51" s="62" t="s">
        <v>71</v>
      </c>
      <c r="AE51" s="62" t="s">
        <v>33</v>
      </c>
      <c r="AF51" s="62" t="s">
        <v>33</v>
      </c>
      <c r="AG51" s="64">
        <v>6</v>
      </c>
      <c r="AH51" s="59"/>
      <c r="AI51" s="57"/>
      <c r="AJ51" s="59"/>
      <c r="AK51" s="65">
        <v>0</v>
      </c>
      <c r="AL51" s="66">
        <v>3.8</v>
      </c>
      <c r="AM51" s="67">
        <f t="shared" si="1"/>
        <v>3.8</v>
      </c>
      <c r="AN51" s="72">
        <v>3</v>
      </c>
      <c r="AO51" s="67">
        <f t="shared" si="2"/>
        <v>6.8</v>
      </c>
      <c r="AP51" s="59" t="s">
        <v>512</v>
      </c>
      <c r="AQ51" s="57"/>
      <c r="AR51" s="68">
        <f t="shared" ca="1" si="3"/>
        <v>42</v>
      </c>
      <c r="AS51" s="69" t="str">
        <f ca="1">IF('База данных'!$AR51&gt;=18,"соверш.","несовер.")</f>
        <v>соверш.</v>
      </c>
      <c r="AT51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да</v>
      </c>
      <c r="AU51" s="2"/>
      <c r="AV51" s="2"/>
    </row>
    <row r="52" spans="1:48" ht="12.95" customHeight="1">
      <c r="B52" s="90">
        <f>IF(D51&lt;&gt;D52,MAX($B$4:B51)+1,B51)</f>
        <v>34</v>
      </c>
      <c r="C52" s="58">
        <v>43277</v>
      </c>
      <c r="D52" s="184" t="s">
        <v>591</v>
      </c>
      <c r="E52" s="59" t="s">
        <v>34</v>
      </c>
      <c r="F52" s="178" t="s">
        <v>119</v>
      </c>
      <c r="G52" s="59" t="s">
        <v>120</v>
      </c>
      <c r="H52" s="59">
        <v>2</v>
      </c>
      <c r="I52" s="57" t="str">
        <f t="shared" si="0"/>
        <v>34/18</v>
      </c>
      <c r="J52" s="61" t="str">
        <f t="shared" si="4"/>
        <v>34/18-ОиПКММиТП/2</v>
      </c>
      <c r="K52" s="62" t="s">
        <v>73</v>
      </c>
      <c r="L52" s="62" t="s">
        <v>33</v>
      </c>
      <c r="M52" s="57" t="s">
        <v>37</v>
      </c>
      <c r="N52" s="62">
        <v>33304</v>
      </c>
      <c r="O52" s="59" t="s">
        <v>101</v>
      </c>
      <c r="P52" s="62"/>
      <c r="Q52" s="62" t="s">
        <v>126</v>
      </c>
      <c r="R52" s="57"/>
      <c r="S52" s="64"/>
      <c r="T52" s="59"/>
      <c r="U52" s="62" t="s">
        <v>32</v>
      </c>
      <c r="V52" s="57">
        <v>11</v>
      </c>
      <c r="W52" s="57"/>
      <c r="X52" s="57">
        <v>2008</v>
      </c>
      <c r="Y52" s="62" t="s">
        <v>94</v>
      </c>
      <c r="Z52" s="57" t="s">
        <v>33</v>
      </c>
      <c r="AA52" s="71" t="s">
        <v>88</v>
      </c>
      <c r="AB52" s="59"/>
      <c r="AC52" s="63" t="s">
        <v>88</v>
      </c>
      <c r="AD52" s="62" t="s">
        <v>71</v>
      </c>
      <c r="AE52" s="62" t="s">
        <v>88</v>
      </c>
      <c r="AF52" s="62" t="s">
        <v>33</v>
      </c>
      <c r="AG52" s="64">
        <v>1</v>
      </c>
      <c r="AH52" s="59"/>
      <c r="AI52" s="57"/>
      <c r="AJ52" s="59"/>
      <c r="AK52" s="65">
        <v>0</v>
      </c>
      <c r="AL52" s="66">
        <v>4.5999999999999996</v>
      </c>
      <c r="AM52" s="67">
        <f t="shared" si="1"/>
        <v>4.5999999999999996</v>
      </c>
      <c r="AN52" s="72">
        <v>5</v>
      </c>
      <c r="AO52" s="67">
        <f t="shared" si="2"/>
        <v>9.6</v>
      </c>
      <c r="AP52" s="59" t="s">
        <v>512</v>
      </c>
      <c r="AQ52" s="57"/>
      <c r="AR52" s="73">
        <f t="shared" ca="1" si="3"/>
        <v>29</v>
      </c>
      <c r="AS52" s="61" t="str">
        <f ca="1">IF('База данных'!$AR52&gt;=18,"соверш.","несовер.")</f>
        <v>соверш.</v>
      </c>
      <c r="AT52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ОиПКММиТП; да</v>
      </c>
      <c r="AU52" s="2"/>
      <c r="AV52" s="2"/>
    </row>
    <row r="53" spans="1:48" ht="12.95" customHeight="1">
      <c r="B53" s="90">
        <f>IF(D52&lt;&gt;D53,MAX($B$4:B52)+1,B52)</f>
        <v>35</v>
      </c>
      <c r="C53" s="58">
        <v>43277</v>
      </c>
      <c r="D53" s="57" t="s">
        <v>714</v>
      </c>
      <c r="E53" s="59" t="s">
        <v>30</v>
      </c>
      <c r="F53" s="177" t="s">
        <v>103</v>
      </c>
      <c r="G53" s="59" t="s">
        <v>104</v>
      </c>
      <c r="H53" s="59">
        <v>1</v>
      </c>
      <c r="I53" s="57" t="str">
        <f t="shared" si="0"/>
        <v>35/18</v>
      </c>
      <c r="J53" s="61" t="str">
        <f t="shared" si="4"/>
        <v>35/18-АДТиК/1</v>
      </c>
      <c r="K53" s="62" t="s">
        <v>73</v>
      </c>
      <c r="L53" s="62" t="s">
        <v>33</v>
      </c>
      <c r="M53" s="57" t="s">
        <v>37</v>
      </c>
      <c r="N53" s="62">
        <v>27588</v>
      </c>
      <c r="O53" s="59" t="s">
        <v>101</v>
      </c>
      <c r="P53" s="62"/>
      <c r="Q53" s="62" t="s">
        <v>126</v>
      </c>
      <c r="R53" s="57"/>
      <c r="S53" s="64"/>
      <c r="T53" s="59"/>
      <c r="U53" s="62" t="s">
        <v>32</v>
      </c>
      <c r="V53" s="57">
        <v>11</v>
      </c>
      <c r="W53" s="57"/>
      <c r="X53" s="57">
        <v>1992</v>
      </c>
      <c r="Y53" s="62" t="s">
        <v>94</v>
      </c>
      <c r="Z53" s="57" t="s">
        <v>33</v>
      </c>
      <c r="AA53" s="71" t="s">
        <v>33</v>
      </c>
      <c r="AB53" s="59"/>
      <c r="AC53" s="63" t="s">
        <v>88</v>
      </c>
      <c r="AD53" s="62" t="s">
        <v>71</v>
      </c>
      <c r="AE53" s="62" t="s">
        <v>88</v>
      </c>
      <c r="AF53" s="62" t="s">
        <v>33</v>
      </c>
      <c r="AG53" s="64">
        <v>4</v>
      </c>
      <c r="AH53" s="59"/>
      <c r="AI53" s="57"/>
      <c r="AJ53" s="59"/>
      <c r="AK53" s="65">
        <v>0</v>
      </c>
      <c r="AL53" s="66">
        <v>3.6</v>
      </c>
      <c r="AM53" s="67">
        <f t="shared" si="1"/>
        <v>3.6</v>
      </c>
      <c r="AN53" s="72">
        <v>3.5</v>
      </c>
      <c r="AO53" s="67">
        <f t="shared" si="2"/>
        <v>7.1</v>
      </c>
      <c r="AP53" s="59" t="s">
        <v>512</v>
      </c>
      <c r="AQ53" s="57"/>
      <c r="AR53" s="68">
        <f t="shared" ca="1" si="3"/>
        <v>44</v>
      </c>
      <c r="AS53" s="69" t="str">
        <f ca="1">IF('База данных'!$AR53&gt;=18,"соверш.","несовер.")</f>
        <v>соверш.</v>
      </c>
      <c r="AT53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да</v>
      </c>
      <c r="AU53" s="2"/>
      <c r="AV53" s="2"/>
    </row>
    <row r="54" spans="1:48" ht="12.95" customHeight="1">
      <c r="B54" s="90">
        <f>IF(D53&lt;&gt;D54,MAX($B$4:B53)+1,B53)</f>
        <v>35</v>
      </c>
      <c r="C54" s="58">
        <v>43277</v>
      </c>
      <c r="D54" s="57" t="s">
        <v>714</v>
      </c>
      <c r="E54" s="59" t="s">
        <v>30</v>
      </c>
      <c r="F54" s="177" t="s">
        <v>186</v>
      </c>
      <c r="G54" s="59" t="s">
        <v>115</v>
      </c>
      <c r="H54" s="59">
        <v>2</v>
      </c>
      <c r="I54" s="57" t="str">
        <f t="shared" si="0"/>
        <v>35/18</v>
      </c>
      <c r="J54" s="61" t="str">
        <f t="shared" si="4"/>
        <v>35/18-ТТ/2</v>
      </c>
      <c r="K54" s="62" t="s">
        <v>73</v>
      </c>
      <c r="L54" s="62" t="s">
        <v>33</v>
      </c>
      <c r="M54" s="57" t="s">
        <v>31</v>
      </c>
      <c r="N54" s="62">
        <v>27712</v>
      </c>
      <c r="O54" s="59" t="s">
        <v>101</v>
      </c>
      <c r="P54" s="62"/>
      <c r="Q54" s="62" t="s">
        <v>167</v>
      </c>
      <c r="R54" s="57"/>
      <c r="S54" s="64"/>
      <c r="T54" s="59"/>
      <c r="U54" s="62" t="s">
        <v>32</v>
      </c>
      <c r="V54" s="57">
        <v>11</v>
      </c>
      <c r="W54" s="57"/>
      <c r="X54" s="57">
        <v>1991</v>
      </c>
      <c r="Y54" s="62" t="s">
        <v>94</v>
      </c>
      <c r="Z54" s="57" t="s">
        <v>33</v>
      </c>
      <c r="AA54" s="71" t="s">
        <v>33</v>
      </c>
      <c r="AB54" s="59"/>
      <c r="AC54" s="63" t="s">
        <v>88</v>
      </c>
      <c r="AD54" s="62" t="s">
        <v>71</v>
      </c>
      <c r="AE54" s="62" t="s">
        <v>33</v>
      </c>
      <c r="AF54" s="62" t="s">
        <v>33</v>
      </c>
      <c r="AG54" s="64">
        <v>1</v>
      </c>
      <c r="AH54" s="59"/>
      <c r="AI54" s="57"/>
      <c r="AJ54" s="59"/>
      <c r="AK54" s="65">
        <v>0</v>
      </c>
      <c r="AL54" s="66">
        <v>4.8</v>
      </c>
      <c r="AM54" s="67">
        <f t="shared" si="1"/>
        <v>4.8</v>
      </c>
      <c r="AN54" s="72">
        <v>4.5</v>
      </c>
      <c r="AO54" s="67">
        <f t="shared" si="2"/>
        <v>9.3000000000000007</v>
      </c>
      <c r="AP54" s="59" t="s">
        <v>513</v>
      </c>
      <c r="AQ54" s="57"/>
      <c r="AR54" s="73">
        <f t="shared" ca="1" si="3"/>
        <v>44</v>
      </c>
      <c r="AS54" s="61" t="str">
        <f ca="1">IF('База данных'!$AR54&gt;=18,"соверш.","несовер.")</f>
        <v>соверш.</v>
      </c>
      <c r="AT54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ТТ; да</v>
      </c>
      <c r="AU54" s="2"/>
      <c r="AV54" s="2"/>
    </row>
    <row r="55" spans="1:48" ht="12.95" customHeight="1">
      <c r="A55" t="s">
        <v>183</v>
      </c>
      <c r="B55" s="90">
        <f>IF(D54&lt;&gt;D55,MAX($B$4:B54)+1,B54)</f>
        <v>35</v>
      </c>
      <c r="C55" s="58">
        <v>43277</v>
      </c>
      <c r="D55" s="57" t="s">
        <v>714</v>
      </c>
      <c r="E55" s="59" t="s">
        <v>30</v>
      </c>
      <c r="F55" s="177" t="s">
        <v>119</v>
      </c>
      <c r="G55" s="59" t="s">
        <v>121</v>
      </c>
      <c r="H55" s="59">
        <v>3</v>
      </c>
      <c r="I55" s="57" t="str">
        <f t="shared" si="0"/>
        <v>35/18</v>
      </c>
      <c r="J55" s="61" t="str">
        <f t="shared" si="4"/>
        <v>35/18-ОКДД/3</v>
      </c>
      <c r="K55" s="62" t="s">
        <v>73</v>
      </c>
      <c r="L55" s="62" t="s">
        <v>33</v>
      </c>
      <c r="M55" s="57" t="s">
        <v>31</v>
      </c>
      <c r="N55" s="62">
        <v>35554</v>
      </c>
      <c r="O55" s="59" t="s">
        <v>101</v>
      </c>
      <c r="P55" s="62"/>
      <c r="Q55" s="62" t="s">
        <v>151</v>
      </c>
      <c r="R55" s="57"/>
      <c r="S55" s="64"/>
      <c r="T55" s="59"/>
      <c r="U55" s="62" t="s">
        <v>32</v>
      </c>
      <c r="V55" s="57">
        <v>9</v>
      </c>
      <c r="W55" s="57"/>
      <c r="X55" s="57">
        <v>2013</v>
      </c>
      <c r="Y55" s="62" t="s">
        <v>94</v>
      </c>
      <c r="Z55" s="57" t="s">
        <v>33</v>
      </c>
      <c r="AA55" s="71" t="s">
        <v>33</v>
      </c>
      <c r="AB55" s="59"/>
      <c r="AC55" s="63" t="s">
        <v>88</v>
      </c>
      <c r="AD55" s="62" t="s">
        <v>71</v>
      </c>
      <c r="AE55" s="62" t="s">
        <v>33</v>
      </c>
      <c r="AF55" s="62" t="s">
        <v>33</v>
      </c>
      <c r="AG55" s="64">
        <v>2</v>
      </c>
      <c r="AH55" s="59"/>
      <c r="AI55" s="57"/>
      <c r="AJ55" s="59"/>
      <c r="AK55" s="65">
        <v>0</v>
      </c>
      <c r="AL55" s="66">
        <v>3.6</v>
      </c>
      <c r="AM55" s="67">
        <f t="shared" si="1"/>
        <v>3.6</v>
      </c>
      <c r="AN55" s="72">
        <v>4</v>
      </c>
      <c r="AO55" s="67">
        <f t="shared" si="2"/>
        <v>7.6</v>
      </c>
      <c r="AP55" s="59" t="s">
        <v>512</v>
      </c>
      <c r="AQ55" s="57"/>
      <c r="AR55" s="68">
        <f t="shared" ca="1" si="3"/>
        <v>23</v>
      </c>
      <c r="AS55" s="69" t="str">
        <f ca="1">IF('База данных'!$AR55&gt;=18,"соверш.","несовер.")</f>
        <v>соверш.</v>
      </c>
      <c r="AT55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ОКДД; да</v>
      </c>
      <c r="AU55" s="2"/>
      <c r="AV55" s="2"/>
    </row>
    <row r="56" spans="1:48" ht="12.95" customHeight="1">
      <c r="B56" s="90">
        <f>IF(D55&lt;&gt;D56,MAX($B$4:B55)+1,B55)</f>
        <v>36</v>
      </c>
      <c r="C56" s="58">
        <v>43277</v>
      </c>
      <c r="D56" s="57" t="s">
        <v>592</v>
      </c>
      <c r="E56" s="59" t="s">
        <v>30</v>
      </c>
      <c r="F56" s="178" t="s">
        <v>109</v>
      </c>
      <c r="G56" s="59" t="s">
        <v>110</v>
      </c>
      <c r="H56" s="59">
        <v>1</v>
      </c>
      <c r="I56" s="57" t="str">
        <f t="shared" si="0"/>
        <v>36/18</v>
      </c>
      <c r="J56" s="61" t="str">
        <f t="shared" si="4"/>
        <v>36/18-НИНР/1</v>
      </c>
      <c r="K56" s="62" t="s">
        <v>73</v>
      </c>
      <c r="L56" s="62" t="s">
        <v>33</v>
      </c>
      <c r="M56" s="57" t="s">
        <v>31</v>
      </c>
      <c r="N56" s="62">
        <v>35554</v>
      </c>
      <c r="O56" s="59" t="s">
        <v>101</v>
      </c>
      <c r="P56" s="62"/>
      <c r="Q56" s="62" t="s">
        <v>151</v>
      </c>
      <c r="R56" s="57"/>
      <c r="S56" s="64"/>
      <c r="T56" s="59"/>
      <c r="U56" s="62" t="s">
        <v>32</v>
      </c>
      <c r="V56" s="57">
        <v>9</v>
      </c>
      <c r="W56" s="57"/>
      <c r="X56" s="57">
        <v>2013</v>
      </c>
      <c r="Y56" s="62" t="s">
        <v>94</v>
      </c>
      <c r="Z56" s="57" t="s">
        <v>33</v>
      </c>
      <c r="AA56" s="71" t="s">
        <v>33</v>
      </c>
      <c r="AB56" s="59"/>
      <c r="AC56" s="63" t="s">
        <v>202</v>
      </c>
      <c r="AD56" s="62" t="s">
        <v>71</v>
      </c>
      <c r="AE56" s="62" t="s">
        <v>33</v>
      </c>
      <c r="AF56" s="62" t="s">
        <v>33</v>
      </c>
      <c r="AG56" s="64">
        <v>2</v>
      </c>
      <c r="AH56" s="59"/>
      <c r="AI56" s="57"/>
      <c r="AJ56" s="59"/>
      <c r="AK56" s="65">
        <v>0</v>
      </c>
      <c r="AL56" s="66">
        <v>3.6</v>
      </c>
      <c r="AM56" s="67">
        <f t="shared" si="1"/>
        <v>3.6</v>
      </c>
      <c r="AN56" s="72">
        <v>4</v>
      </c>
      <c r="AO56" s="67">
        <f t="shared" si="2"/>
        <v>7.6</v>
      </c>
      <c r="AP56" s="59" t="s">
        <v>512</v>
      </c>
      <c r="AQ56" s="57"/>
      <c r="AR56" s="73">
        <f t="shared" ca="1" si="3"/>
        <v>23</v>
      </c>
      <c r="AS56" s="61" t="str">
        <f ca="1">IF('База данных'!$AR56&gt;=18,"соверш.","несовер.")</f>
        <v>соверш.</v>
      </c>
      <c r="AT56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НИНР; забрал(а) документы (оригинал док-та об обр-ии)</v>
      </c>
      <c r="AU56" s="2"/>
      <c r="AV56" s="2"/>
    </row>
    <row r="57" spans="1:48" ht="12.95" customHeight="1">
      <c r="B57" s="90">
        <f>IF(D56&lt;&gt;D57,MAX($B$4:B56)+1,B56)</f>
        <v>36</v>
      </c>
      <c r="C57" s="58">
        <v>43321</v>
      </c>
      <c r="D57" s="57" t="s">
        <v>592</v>
      </c>
      <c r="E57" s="59" t="s">
        <v>30</v>
      </c>
      <c r="F57" s="177" t="s">
        <v>111</v>
      </c>
      <c r="G57" s="59" t="s">
        <v>113</v>
      </c>
      <c r="H57" s="59">
        <v>2</v>
      </c>
      <c r="I57" s="57" t="str">
        <f t="shared" si="0"/>
        <v>36/18</v>
      </c>
      <c r="J57" s="61" t="str">
        <f t="shared" si="4"/>
        <v>36/18-ИЭО/2</v>
      </c>
      <c r="K57" s="62" t="s">
        <v>73</v>
      </c>
      <c r="L57" s="62" t="s">
        <v>33</v>
      </c>
      <c r="M57" s="57" t="s">
        <v>31</v>
      </c>
      <c r="N57" s="62">
        <v>35893</v>
      </c>
      <c r="O57" s="59" t="s">
        <v>101</v>
      </c>
      <c r="P57" s="62"/>
      <c r="Q57" s="62" t="s">
        <v>125</v>
      </c>
      <c r="R57" s="57"/>
      <c r="S57" s="64"/>
      <c r="T57" s="59"/>
      <c r="U57" s="62" t="s">
        <v>32</v>
      </c>
      <c r="V57" s="57">
        <v>9</v>
      </c>
      <c r="W57" s="57"/>
      <c r="X57" s="57">
        <v>2014</v>
      </c>
      <c r="Y57" s="62" t="s">
        <v>95</v>
      </c>
      <c r="Z57" s="57" t="s">
        <v>33</v>
      </c>
      <c r="AA57" s="71" t="s">
        <v>33</v>
      </c>
      <c r="AB57" s="59"/>
      <c r="AC57" s="63" t="s">
        <v>202</v>
      </c>
      <c r="AD57" s="62" t="s">
        <v>71</v>
      </c>
      <c r="AE57" s="62" t="s">
        <v>88</v>
      </c>
      <c r="AF57" s="62" t="s">
        <v>33</v>
      </c>
      <c r="AG57" s="64">
        <v>4</v>
      </c>
      <c r="AH57" s="59"/>
      <c r="AI57" s="57"/>
      <c r="AJ57" s="59"/>
      <c r="AK57" s="65">
        <v>0</v>
      </c>
      <c r="AL57" s="66">
        <v>5</v>
      </c>
      <c r="AM57" s="67">
        <f t="shared" si="1"/>
        <v>5</v>
      </c>
      <c r="AN57" s="72">
        <v>5</v>
      </c>
      <c r="AO57" s="67">
        <f t="shared" si="2"/>
        <v>10</v>
      </c>
      <c r="AP57" s="59" t="s">
        <v>512</v>
      </c>
      <c r="AQ57" s="57"/>
      <c r="AR57" s="68">
        <f t="shared" ca="1" si="3"/>
        <v>22</v>
      </c>
      <c r="AS57" s="69" t="str">
        <f ca="1">IF('База данных'!$AR57&gt;=18,"соверш.","несовер.")</f>
        <v>соверш.</v>
      </c>
      <c r="AT57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ИЭО; забрал(а) документы (оригинал док-та об обр-ии)</v>
      </c>
      <c r="AU57" s="2"/>
      <c r="AV57" s="2"/>
    </row>
    <row r="58" spans="1:48" ht="12.95" customHeight="1">
      <c r="B58" s="90">
        <f>IF(D57&lt;&gt;D58,MAX($B$4:B57)+1,B57)</f>
        <v>37</v>
      </c>
      <c r="C58" s="58">
        <v>43280</v>
      </c>
      <c r="D58" s="57" t="s">
        <v>593</v>
      </c>
      <c r="E58" s="59" t="s">
        <v>34</v>
      </c>
      <c r="F58" s="178" t="s">
        <v>119</v>
      </c>
      <c r="G58" s="59" t="s">
        <v>121</v>
      </c>
      <c r="H58" s="59">
        <v>1</v>
      </c>
      <c r="I58" s="57" t="str">
        <f t="shared" si="0"/>
        <v>37/18</v>
      </c>
      <c r="J58" s="61" t="str">
        <f t="shared" si="4"/>
        <v>37/18-ОКДД/1</v>
      </c>
      <c r="K58" s="62" t="s">
        <v>73</v>
      </c>
      <c r="L58" s="62" t="s">
        <v>33</v>
      </c>
      <c r="M58" s="57" t="s">
        <v>31</v>
      </c>
      <c r="N58" s="62">
        <v>37030</v>
      </c>
      <c r="O58" s="59" t="s">
        <v>101</v>
      </c>
      <c r="P58" s="62"/>
      <c r="Q58" s="62" t="s">
        <v>126</v>
      </c>
      <c r="R58" s="57"/>
      <c r="S58" s="64"/>
      <c r="T58" s="59"/>
      <c r="U58" s="62" t="s">
        <v>32</v>
      </c>
      <c r="V58" s="57">
        <v>9</v>
      </c>
      <c r="W58" s="57"/>
      <c r="X58" s="57">
        <v>2017</v>
      </c>
      <c r="Y58" s="62" t="s">
        <v>94</v>
      </c>
      <c r="Z58" s="57" t="s">
        <v>33</v>
      </c>
      <c r="AA58" s="71" t="s">
        <v>33</v>
      </c>
      <c r="AB58" s="59"/>
      <c r="AC58" s="63" t="s">
        <v>202</v>
      </c>
      <c r="AD58" s="62" t="s">
        <v>71</v>
      </c>
      <c r="AE58" s="62" t="s">
        <v>33</v>
      </c>
      <c r="AF58" s="62" t="s">
        <v>92</v>
      </c>
      <c r="AG58" s="64">
        <v>6</v>
      </c>
      <c r="AH58" s="59"/>
      <c r="AI58" s="57"/>
      <c r="AJ58" s="59"/>
      <c r="AK58" s="65">
        <v>10</v>
      </c>
      <c r="AL58" s="66">
        <v>3.9</v>
      </c>
      <c r="AM58" s="67">
        <f t="shared" si="1"/>
        <v>13.9</v>
      </c>
      <c r="AN58" s="72">
        <v>4</v>
      </c>
      <c r="AO58" s="67">
        <f t="shared" si="2"/>
        <v>17.899999999999999</v>
      </c>
      <c r="AP58" s="59" t="s">
        <v>510</v>
      </c>
      <c r="AQ58" s="57" t="s">
        <v>531</v>
      </c>
      <c r="AR58" s="73">
        <f t="shared" ca="1" si="3"/>
        <v>19</v>
      </c>
      <c r="AS58" s="61" t="str">
        <f ca="1">IF('База данных'!$AR58&gt;=18,"соверш.","несовер.")</f>
        <v>соверш.</v>
      </c>
      <c r="AT58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забрал(а) документы (оригинал док-та об обр-ии)</v>
      </c>
      <c r="AU58" s="2"/>
      <c r="AV58" s="2"/>
    </row>
    <row r="59" spans="1:48" ht="12.95" customHeight="1">
      <c r="B59" s="90">
        <f>IF(D58&lt;&gt;D59,MAX($B$4:B58)+1,B58)</f>
        <v>37</v>
      </c>
      <c r="C59" s="58">
        <v>43298</v>
      </c>
      <c r="D59" s="57" t="s">
        <v>593</v>
      </c>
      <c r="E59" s="59" t="s">
        <v>34</v>
      </c>
      <c r="F59" s="177" t="s">
        <v>119</v>
      </c>
      <c r="G59" s="59" t="s">
        <v>120</v>
      </c>
      <c r="H59" s="59">
        <v>2</v>
      </c>
      <c r="I59" s="57" t="str">
        <f t="shared" si="0"/>
        <v>37/18</v>
      </c>
      <c r="J59" s="61" t="str">
        <f t="shared" si="4"/>
        <v>37/18-ОиПКММиТП/2</v>
      </c>
      <c r="K59" s="62" t="s">
        <v>73</v>
      </c>
      <c r="L59" s="62" t="s">
        <v>88</v>
      </c>
      <c r="M59" s="57" t="s">
        <v>31</v>
      </c>
      <c r="N59" s="62">
        <v>37362</v>
      </c>
      <c r="O59" s="59" t="s">
        <v>101</v>
      </c>
      <c r="P59" s="62"/>
      <c r="Q59" s="62" t="s">
        <v>135</v>
      </c>
      <c r="R59" s="57"/>
      <c r="S59" s="64"/>
      <c r="T59" s="59"/>
      <c r="U59" s="62" t="s">
        <v>32</v>
      </c>
      <c r="V59" s="57">
        <v>9</v>
      </c>
      <c r="W59" s="57"/>
      <c r="X59" s="57">
        <v>2018</v>
      </c>
      <c r="Y59" s="62" t="s">
        <v>94</v>
      </c>
      <c r="Z59" s="57" t="s">
        <v>33</v>
      </c>
      <c r="AA59" s="71" t="s">
        <v>33</v>
      </c>
      <c r="AB59" s="59"/>
      <c r="AC59" s="63" t="s">
        <v>202</v>
      </c>
      <c r="AD59" s="62" t="s">
        <v>71</v>
      </c>
      <c r="AE59" s="62" t="s">
        <v>33</v>
      </c>
      <c r="AF59" s="62" t="s">
        <v>92</v>
      </c>
      <c r="AG59" s="64">
        <v>4</v>
      </c>
      <c r="AH59" s="59"/>
      <c r="AI59" s="57"/>
      <c r="AJ59" s="59"/>
      <c r="AK59" s="65">
        <v>10</v>
      </c>
      <c r="AL59" s="66">
        <v>4.47</v>
      </c>
      <c r="AM59" s="67">
        <f t="shared" si="1"/>
        <v>14.469999999999999</v>
      </c>
      <c r="AN59" s="72">
        <v>4.66</v>
      </c>
      <c r="AO59" s="67">
        <f t="shared" si="2"/>
        <v>19.13</v>
      </c>
      <c r="AP59" s="59" t="s">
        <v>510</v>
      </c>
      <c r="AQ59" s="57" t="s">
        <v>531</v>
      </c>
      <c r="AR59" s="68">
        <f t="shared" ca="1" si="3"/>
        <v>18</v>
      </c>
      <c r="AS59" s="69" t="str">
        <f ca="1">IF('База данных'!$AR59&gt;=18,"соверш.","несовер.")</f>
        <v>соверш.</v>
      </c>
      <c r="AT59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ОиПКММиТП; забрал(а) документы (оригинал док-та об обр-ии)</v>
      </c>
      <c r="AU59" s="2"/>
      <c r="AV59" s="2"/>
    </row>
    <row r="60" spans="1:48" ht="12.95" customHeight="1">
      <c r="A60" s="26"/>
      <c r="B60" s="90">
        <f>IF(D59&lt;&gt;D60,MAX($B$4:B59)+1,B59)</f>
        <v>38</v>
      </c>
      <c r="C60" s="58">
        <v>43283</v>
      </c>
      <c r="D60" s="57" t="s">
        <v>594</v>
      </c>
      <c r="E60" s="59" t="s">
        <v>30</v>
      </c>
      <c r="F60" s="178" t="s">
        <v>107</v>
      </c>
      <c r="G60" s="59" t="s">
        <v>108</v>
      </c>
      <c r="H60" s="59">
        <v>1</v>
      </c>
      <c r="I60" s="57" t="str">
        <f t="shared" si="0"/>
        <v>38/18</v>
      </c>
      <c r="J60" s="61" t="str">
        <f t="shared" si="4"/>
        <v>38/18-ТДЖ/1</v>
      </c>
      <c r="K60" s="62" t="s">
        <v>73</v>
      </c>
      <c r="L60" s="62" t="s">
        <v>33</v>
      </c>
      <c r="M60" s="57" t="s">
        <v>31</v>
      </c>
      <c r="N60" s="62">
        <v>35216</v>
      </c>
      <c r="O60" s="59" t="s">
        <v>101</v>
      </c>
      <c r="P60" s="62"/>
      <c r="Q60" s="62" t="s">
        <v>149</v>
      </c>
      <c r="R60" s="57"/>
      <c r="S60" s="64"/>
      <c r="T60" s="59"/>
      <c r="U60" s="62" t="s">
        <v>32</v>
      </c>
      <c r="V60" s="57">
        <v>11</v>
      </c>
      <c r="W60" s="57"/>
      <c r="X60" s="57">
        <v>2014</v>
      </c>
      <c r="Y60" s="62" t="s">
        <v>94</v>
      </c>
      <c r="Z60" s="57" t="s">
        <v>33</v>
      </c>
      <c r="AA60" s="71" t="s">
        <v>33</v>
      </c>
      <c r="AB60" s="59"/>
      <c r="AC60" s="63" t="s">
        <v>33</v>
      </c>
      <c r="AD60" s="62" t="s">
        <v>71</v>
      </c>
      <c r="AE60" s="62" t="s">
        <v>88</v>
      </c>
      <c r="AF60" s="62" t="s">
        <v>33</v>
      </c>
      <c r="AG60" s="64">
        <v>4</v>
      </c>
      <c r="AH60" s="59"/>
      <c r="AI60" s="57"/>
      <c r="AJ60" s="59"/>
      <c r="AK60" s="65">
        <v>10</v>
      </c>
      <c r="AL60" s="66">
        <v>4.3499999999999996</v>
      </c>
      <c r="AM60" s="67">
        <f t="shared" si="1"/>
        <v>14.35</v>
      </c>
      <c r="AN60" s="72">
        <v>4.66</v>
      </c>
      <c r="AO60" s="67">
        <f t="shared" si="2"/>
        <v>19.009999999999998</v>
      </c>
      <c r="AP60" s="59" t="s">
        <v>512</v>
      </c>
      <c r="AQ60" s="57"/>
      <c r="AR60" s="73">
        <f t="shared" ca="1" si="3"/>
        <v>23</v>
      </c>
      <c r="AS60" s="61" t="str">
        <f ca="1">IF('База данных'!$AR60&gt;=18,"соверш.","несовер.")</f>
        <v>соверш.</v>
      </c>
      <c r="AT60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ТДЖ; нет</v>
      </c>
      <c r="AU60" s="2"/>
      <c r="AV60" s="2"/>
    </row>
    <row r="61" spans="1:48" ht="12.95" customHeight="1">
      <c r="A61" s="26"/>
      <c r="B61" s="90">
        <f>IF(D60&lt;&gt;D61,MAX($B$4:B60)+1,B60)</f>
        <v>39</v>
      </c>
      <c r="C61" s="58">
        <v>43269</v>
      </c>
      <c r="D61" s="57" t="s">
        <v>232</v>
      </c>
      <c r="E61" s="59" t="s">
        <v>30</v>
      </c>
      <c r="F61" s="177" t="s">
        <v>186</v>
      </c>
      <c r="G61" s="59" t="s">
        <v>190</v>
      </c>
      <c r="H61" s="59">
        <v>1</v>
      </c>
      <c r="I61" s="57" t="str">
        <f t="shared" si="0"/>
        <v>39/18</v>
      </c>
      <c r="J61" s="61" t="str">
        <f t="shared" si="4"/>
        <v>39/18-ХТ эстр./1</v>
      </c>
      <c r="K61" s="62" t="s">
        <v>73</v>
      </c>
      <c r="L61" s="62" t="s">
        <v>33</v>
      </c>
      <c r="M61" s="57" t="s">
        <v>31</v>
      </c>
      <c r="N61" s="62">
        <v>37537</v>
      </c>
      <c r="O61" s="59" t="s">
        <v>101</v>
      </c>
      <c r="P61" s="62"/>
      <c r="Q61" s="62" t="s">
        <v>126</v>
      </c>
      <c r="R61" s="57"/>
      <c r="S61" s="64"/>
      <c r="T61" s="59"/>
      <c r="U61" s="62" t="s">
        <v>32</v>
      </c>
      <c r="V61" s="57">
        <v>9</v>
      </c>
      <c r="W61" s="57"/>
      <c r="X61" s="57">
        <v>2018</v>
      </c>
      <c r="Y61" s="62" t="s">
        <v>94</v>
      </c>
      <c r="Z61" s="57" t="s">
        <v>33</v>
      </c>
      <c r="AA61" s="71" t="s">
        <v>33</v>
      </c>
      <c r="AB61" s="59"/>
      <c r="AC61" s="63" t="s">
        <v>33</v>
      </c>
      <c r="AD61" s="62" t="s">
        <v>71</v>
      </c>
      <c r="AE61" s="62" t="s">
        <v>88</v>
      </c>
      <c r="AF61" s="62" t="s">
        <v>33</v>
      </c>
      <c r="AG61" s="64">
        <v>4</v>
      </c>
      <c r="AH61" s="59"/>
      <c r="AI61" s="57"/>
      <c r="AJ61" s="59"/>
      <c r="AK61" s="65">
        <v>0</v>
      </c>
      <c r="AL61" s="66">
        <v>4.63</v>
      </c>
      <c r="AM61" s="67">
        <f t="shared" si="1"/>
        <v>4.63</v>
      </c>
      <c r="AN61" s="72">
        <v>5</v>
      </c>
      <c r="AO61" s="67">
        <f t="shared" si="2"/>
        <v>9.629999999999999</v>
      </c>
      <c r="AP61" s="59" t="s">
        <v>512</v>
      </c>
      <c r="AQ61" s="57"/>
      <c r="AR61" s="68">
        <f t="shared" ca="1" si="3"/>
        <v>17</v>
      </c>
      <c r="AS61" s="69" t="str">
        <f ca="1">IF('База данных'!$AR61&gt;=18,"соверш.","несовер.")</f>
        <v>несовер.</v>
      </c>
      <c r="AT61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эстр.; нет</v>
      </c>
      <c r="AU61" s="2"/>
      <c r="AV61" s="2"/>
    </row>
    <row r="62" spans="1:48" ht="12.95" customHeight="1">
      <c r="B62" s="90">
        <f>IF(D61&lt;&gt;D62,MAX($B$4:B61)+1,B61)</f>
        <v>39</v>
      </c>
      <c r="C62" s="58">
        <v>43285</v>
      </c>
      <c r="D62" s="57" t="s">
        <v>232</v>
      </c>
      <c r="E62" s="59" t="s">
        <v>30</v>
      </c>
      <c r="F62" s="177" t="s">
        <v>186</v>
      </c>
      <c r="G62" s="59" t="s">
        <v>188</v>
      </c>
      <c r="H62" s="59">
        <v>2</v>
      </c>
      <c r="I62" s="57" t="str">
        <f t="shared" si="0"/>
        <v>39/18</v>
      </c>
      <c r="J62" s="61" t="str">
        <f t="shared" si="4"/>
        <v>39/18-ХТ нар./2</v>
      </c>
      <c r="K62" s="62" t="s">
        <v>73</v>
      </c>
      <c r="L62" s="62" t="s">
        <v>88</v>
      </c>
      <c r="M62" s="57" t="s">
        <v>37</v>
      </c>
      <c r="N62" s="62">
        <v>36666</v>
      </c>
      <c r="O62" s="59" t="s">
        <v>101</v>
      </c>
      <c r="P62" s="62"/>
      <c r="Q62" s="62" t="s">
        <v>144</v>
      </c>
      <c r="R62" s="57"/>
      <c r="S62" s="64"/>
      <c r="T62" s="59"/>
      <c r="U62" s="62" t="s">
        <v>32</v>
      </c>
      <c r="V62" s="57">
        <v>11</v>
      </c>
      <c r="W62" s="57"/>
      <c r="X62" s="57">
        <v>2018</v>
      </c>
      <c r="Y62" s="62" t="s">
        <v>94</v>
      </c>
      <c r="Z62" s="57" t="s">
        <v>33</v>
      </c>
      <c r="AA62" s="71" t="s">
        <v>33</v>
      </c>
      <c r="AB62" s="59"/>
      <c r="AC62" s="63" t="s">
        <v>88</v>
      </c>
      <c r="AD62" s="62" t="s">
        <v>71</v>
      </c>
      <c r="AE62" s="62" t="s">
        <v>33</v>
      </c>
      <c r="AF62" s="62" t="s">
        <v>92</v>
      </c>
      <c r="AG62" s="64">
        <v>4</v>
      </c>
      <c r="AH62" s="59"/>
      <c r="AI62" s="57"/>
      <c r="AJ62" s="59"/>
      <c r="AK62" s="65">
        <v>10</v>
      </c>
      <c r="AL62" s="66">
        <v>3.94</v>
      </c>
      <c r="AM62" s="67">
        <f t="shared" si="1"/>
        <v>13.94</v>
      </c>
      <c r="AN62" s="72">
        <v>4.66</v>
      </c>
      <c r="AO62" s="67">
        <f t="shared" si="2"/>
        <v>18.600000000000001</v>
      </c>
      <c r="AP62" s="59" t="s">
        <v>510</v>
      </c>
      <c r="AQ62" s="57" t="s">
        <v>531</v>
      </c>
      <c r="AR62" s="73">
        <f t="shared" ca="1" si="3"/>
        <v>20</v>
      </c>
      <c r="AS62" s="61" t="str">
        <f ca="1">IF('База данных'!$AR62&gt;=18,"соверш.","несовер.")</f>
        <v>соверш.</v>
      </c>
      <c r="AT62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ХТ нар.; да</v>
      </c>
      <c r="AU62" s="2"/>
      <c r="AV62" s="2"/>
    </row>
    <row r="63" spans="1:48" ht="12.95" customHeight="1">
      <c r="B63" s="90">
        <f>IF(D62&lt;&gt;D63,MAX($B$4:B62)+1,B62)</f>
        <v>40</v>
      </c>
      <c r="C63" s="58">
        <v>43279</v>
      </c>
      <c r="D63" s="57" t="s">
        <v>233</v>
      </c>
      <c r="E63" s="59" t="s">
        <v>30</v>
      </c>
      <c r="F63" s="177" t="s">
        <v>111</v>
      </c>
      <c r="G63" s="59" t="s">
        <v>113</v>
      </c>
      <c r="H63" s="59">
        <v>1</v>
      </c>
      <c r="I63" s="57" t="str">
        <f t="shared" si="0"/>
        <v>40/18</v>
      </c>
      <c r="J63" s="61" t="str">
        <f t="shared" si="4"/>
        <v>40/18-ИЭО/1</v>
      </c>
      <c r="K63" s="62" t="s">
        <v>73</v>
      </c>
      <c r="L63" s="62" t="s">
        <v>88</v>
      </c>
      <c r="M63" s="57" t="s">
        <v>31</v>
      </c>
      <c r="N63" s="62">
        <v>36847</v>
      </c>
      <c r="O63" s="59" t="s">
        <v>101</v>
      </c>
      <c r="P63" s="62"/>
      <c r="Q63" s="62" t="s">
        <v>141</v>
      </c>
      <c r="R63" s="57"/>
      <c r="S63" s="64"/>
      <c r="T63" s="59"/>
      <c r="U63" s="62" t="s">
        <v>32</v>
      </c>
      <c r="V63" s="57">
        <v>11</v>
      </c>
      <c r="W63" s="57"/>
      <c r="X63" s="57">
        <v>2018</v>
      </c>
      <c r="Y63" s="62" t="s">
        <v>95</v>
      </c>
      <c r="Z63" s="57" t="s">
        <v>33</v>
      </c>
      <c r="AA63" s="71" t="s">
        <v>33</v>
      </c>
      <c r="AB63" s="59"/>
      <c r="AC63" s="63" t="s">
        <v>202</v>
      </c>
      <c r="AD63" s="62" t="s">
        <v>71</v>
      </c>
      <c r="AE63" s="62" t="s">
        <v>88</v>
      </c>
      <c r="AF63" s="62" t="s">
        <v>92</v>
      </c>
      <c r="AG63" s="64">
        <v>4</v>
      </c>
      <c r="AH63" s="59"/>
      <c r="AI63" s="57"/>
      <c r="AJ63" s="59"/>
      <c r="AK63" s="65">
        <v>9</v>
      </c>
      <c r="AL63" s="66">
        <v>4.17</v>
      </c>
      <c r="AM63" s="67">
        <f t="shared" si="1"/>
        <v>13.17</v>
      </c>
      <c r="AN63" s="72">
        <v>4.66</v>
      </c>
      <c r="AO63" s="67">
        <f t="shared" si="2"/>
        <v>17.829999999999998</v>
      </c>
      <c r="AP63" s="59" t="s">
        <v>510</v>
      </c>
      <c r="AQ63" s="57" t="s">
        <v>531</v>
      </c>
      <c r="AR63" s="68">
        <f t="shared" ca="1" si="3"/>
        <v>19</v>
      </c>
      <c r="AS63" s="69" t="str">
        <f ca="1">IF('База данных'!$AR63&gt;=18,"соверш.","несовер.")</f>
        <v>соверш.</v>
      </c>
      <c r="AT63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ИЭО; забрал(а) документы (оригинал док-та об обр-ии)</v>
      </c>
      <c r="AU63" s="2"/>
      <c r="AV63" s="2"/>
    </row>
    <row r="64" spans="1:48" ht="12.95" customHeight="1">
      <c r="B64" s="90">
        <f>IF(D63&lt;&gt;D64,MAX($B$4:B63)+1,B63)</f>
        <v>40</v>
      </c>
      <c r="C64" s="58">
        <v>43304</v>
      </c>
      <c r="D64" s="57" t="s">
        <v>233</v>
      </c>
      <c r="E64" s="59" t="s">
        <v>30</v>
      </c>
      <c r="F64" s="178" t="s">
        <v>109</v>
      </c>
      <c r="G64" s="59" t="s">
        <v>110</v>
      </c>
      <c r="H64" s="59">
        <v>2</v>
      </c>
      <c r="I64" s="57" t="str">
        <f t="shared" si="0"/>
        <v>40/18</v>
      </c>
      <c r="J64" s="61" t="str">
        <f t="shared" si="4"/>
        <v>40/18-НИНР/2</v>
      </c>
      <c r="K64" s="62" t="s">
        <v>73</v>
      </c>
      <c r="L64" s="62" t="s">
        <v>33</v>
      </c>
      <c r="M64" s="57" t="s">
        <v>31</v>
      </c>
      <c r="N64" s="62">
        <v>36642</v>
      </c>
      <c r="O64" s="59" t="s">
        <v>101</v>
      </c>
      <c r="P64" s="62"/>
      <c r="Q64" s="62" t="s">
        <v>153</v>
      </c>
      <c r="R64" s="57"/>
      <c r="S64" s="64"/>
      <c r="T64" s="59"/>
      <c r="U64" s="62" t="s">
        <v>32</v>
      </c>
      <c r="V64" s="57">
        <v>11</v>
      </c>
      <c r="W64" s="57"/>
      <c r="X64" s="57">
        <v>2018</v>
      </c>
      <c r="Y64" s="62" t="s">
        <v>94</v>
      </c>
      <c r="Z64" s="57" t="s">
        <v>33</v>
      </c>
      <c r="AA64" s="71" t="s">
        <v>33</v>
      </c>
      <c r="AB64" s="59"/>
      <c r="AC64" s="63" t="s">
        <v>88</v>
      </c>
      <c r="AD64" s="62" t="s">
        <v>71</v>
      </c>
      <c r="AE64" s="62" t="s">
        <v>33</v>
      </c>
      <c r="AF64" s="62" t="s">
        <v>33</v>
      </c>
      <c r="AG64" s="64">
        <v>4</v>
      </c>
      <c r="AH64" s="59"/>
      <c r="AI64" s="57"/>
      <c r="AJ64" s="59"/>
      <c r="AK64" s="65">
        <v>10</v>
      </c>
      <c r="AL64" s="66">
        <v>4.24</v>
      </c>
      <c r="AM64" s="67">
        <f t="shared" si="1"/>
        <v>14.24</v>
      </c>
      <c r="AN64" s="72">
        <v>4.33</v>
      </c>
      <c r="AO64" s="67">
        <f t="shared" si="2"/>
        <v>18.57</v>
      </c>
      <c r="AP64" s="59" t="s">
        <v>510</v>
      </c>
      <c r="AQ64" s="57" t="s">
        <v>531</v>
      </c>
      <c r="AR64" s="73">
        <f t="shared" ca="1" si="3"/>
        <v>20</v>
      </c>
      <c r="AS64" s="61" t="str">
        <f ca="1">IF('База данных'!$AR64&gt;=18,"соверш.","несовер.")</f>
        <v>соверш.</v>
      </c>
      <c r="AT64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НИНР; да</v>
      </c>
      <c r="AU64" s="2"/>
      <c r="AV64" s="2"/>
    </row>
    <row r="65" spans="1:48" ht="12.95" customHeight="1">
      <c r="B65" s="90">
        <f>IF(D64&lt;&gt;D65,MAX($B$4:B64)+1,B64)</f>
        <v>41</v>
      </c>
      <c r="C65" s="58">
        <v>43283</v>
      </c>
      <c r="D65" s="57" t="s">
        <v>234</v>
      </c>
      <c r="E65" s="59" t="s">
        <v>30</v>
      </c>
      <c r="F65" s="177" t="s">
        <v>186</v>
      </c>
      <c r="G65" s="59" t="s">
        <v>115</v>
      </c>
      <c r="H65" s="59">
        <v>1</v>
      </c>
      <c r="I65" s="57" t="str">
        <f t="shared" si="0"/>
        <v>41/18</v>
      </c>
      <c r="J65" s="61" t="str">
        <f t="shared" si="4"/>
        <v>41/18-ТТ/1</v>
      </c>
      <c r="K65" s="62" t="s">
        <v>73</v>
      </c>
      <c r="L65" s="62" t="s">
        <v>33</v>
      </c>
      <c r="M65" s="57" t="s">
        <v>31</v>
      </c>
      <c r="N65" s="62">
        <v>37511</v>
      </c>
      <c r="O65" s="59" t="s">
        <v>101</v>
      </c>
      <c r="P65" s="62"/>
      <c r="Q65" s="62" t="s">
        <v>126</v>
      </c>
      <c r="R65" s="57"/>
      <c r="S65" s="64"/>
      <c r="T65" s="59"/>
      <c r="U65" s="62" t="s">
        <v>32</v>
      </c>
      <c r="V65" s="57">
        <v>9</v>
      </c>
      <c r="W65" s="57"/>
      <c r="X65" s="57">
        <v>2018</v>
      </c>
      <c r="Y65" s="62" t="s">
        <v>94</v>
      </c>
      <c r="Z65" s="57" t="s">
        <v>33</v>
      </c>
      <c r="AA65" s="71" t="s">
        <v>88</v>
      </c>
      <c r="AB65" s="59"/>
      <c r="AC65" s="63" t="s">
        <v>202</v>
      </c>
      <c r="AD65" s="62" t="s">
        <v>71</v>
      </c>
      <c r="AE65" s="62" t="s">
        <v>88</v>
      </c>
      <c r="AF65" s="62" t="s">
        <v>92</v>
      </c>
      <c r="AG65" s="64">
        <v>4</v>
      </c>
      <c r="AH65" s="59"/>
      <c r="AI65" s="57"/>
      <c r="AJ65" s="59"/>
      <c r="AK65" s="65">
        <v>0</v>
      </c>
      <c r="AL65" s="66">
        <v>4.9400000000000004</v>
      </c>
      <c r="AM65" s="67">
        <f t="shared" si="1"/>
        <v>4.9400000000000004</v>
      </c>
      <c r="AN65" s="72">
        <v>5</v>
      </c>
      <c r="AO65" s="67">
        <f t="shared" si="2"/>
        <v>9.9400000000000013</v>
      </c>
      <c r="AP65" s="59" t="s">
        <v>512</v>
      </c>
      <c r="AQ65" s="57"/>
      <c r="AR65" s="68">
        <f t="shared" ca="1" si="3"/>
        <v>17</v>
      </c>
      <c r="AS65" s="69" t="str">
        <f ca="1">IF('База данных'!$AR65&gt;=18,"соверш.","несовер.")</f>
        <v>несовер.</v>
      </c>
      <c r="AT65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ТТ; забрал(а) документы (оригинал док-та об обр-ии)</v>
      </c>
      <c r="AU65" s="2"/>
      <c r="AV65" s="2"/>
    </row>
    <row r="66" spans="1:48" ht="12.95" customHeight="1">
      <c r="B66" s="90">
        <f>IF(D65&lt;&gt;D66,MAX($B$4:B65)+1,B65)</f>
        <v>42</v>
      </c>
      <c r="C66" s="58">
        <v>43320</v>
      </c>
      <c r="D66" s="57" t="s">
        <v>715</v>
      </c>
      <c r="E66" s="59" t="s">
        <v>30</v>
      </c>
      <c r="F66" s="178" t="s">
        <v>111</v>
      </c>
      <c r="G66" s="59" t="s">
        <v>112</v>
      </c>
      <c r="H66" s="59">
        <v>1</v>
      </c>
      <c r="I66" s="57" t="str">
        <f t="shared" si="0"/>
        <v>42/18</v>
      </c>
      <c r="J66" s="61" t="str">
        <f t="shared" si="4"/>
        <v>42/18-ЭП/1</v>
      </c>
      <c r="K66" s="62" t="s">
        <v>73</v>
      </c>
      <c r="L66" s="62" t="s">
        <v>33</v>
      </c>
      <c r="M66" s="57" t="s">
        <v>37</v>
      </c>
      <c r="N66" s="62">
        <v>35985</v>
      </c>
      <c r="O66" s="59" t="s">
        <v>101</v>
      </c>
      <c r="P66" s="62"/>
      <c r="Q66" s="62" t="s">
        <v>138</v>
      </c>
      <c r="R66" s="57"/>
      <c r="S66" s="64"/>
      <c r="T66" s="59"/>
      <c r="U66" s="62" t="s">
        <v>32</v>
      </c>
      <c r="V66" s="57">
        <v>9</v>
      </c>
      <c r="W66" s="57"/>
      <c r="X66" s="57">
        <v>2014</v>
      </c>
      <c r="Y66" s="62" t="s">
        <v>94</v>
      </c>
      <c r="Z66" s="57" t="s">
        <v>33</v>
      </c>
      <c r="AA66" s="71" t="s">
        <v>88</v>
      </c>
      <c r="AB66" s="59"/>
      <c r="AC66" s="63" t="s">
        <v>202</v>
      </c>
      <c r="AD66" s="62" t="s">
        <v>71</v>
      </c>
      <c r="AE66" s="62" t="s">
        <v>33</v>
      </c>
      <c r="AF66" s="62" t="s">
        <v>92</v>
      </c>
      <c r="AG66" s="64">
        <v>4</v>
      </c>
      <c r="AH66" s="59"/>
      <c r="AI66" s="57"/>
      <c r="AJ66" s="59"/>
      <c r="AK66" s="65">
        <v>10</v>
      </c>
      <c r="AL66" s="66">
        <v>3.61</v>
      </c>
      <c r="AM66" s="67">
        <f t="shared" si="1"/>
        <v>13.61</v>
      </c>
      <c r="AN66" s="72">
        <v>4</v>
      </c>
      <c r="AO66" s="67">
        <f t="shared" si="2"/>
        <v>17.61</v>
      </c>
      <c r="AP66" s="59" t="s">
        <v>510</v>
      </c>
      <c r="AQ66" s="57" t="s">
        <v>531</v>
      </c>
      <c r="AR66" s="73">
        <f t="shared" ca="1" si="3"/>
        <v>21</v>
      </c>
      <c r="AS66" s="61" t="str">
        <f ca="1">IF('База данных'!$AR66&gt;=18,"соверш.","несовер.")</f>
        <v>соверш.</v>
      </c>
      <c r="AT66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ЭП; забрал(а) документы (оригинал док-та об обр-ии)</v>
      </c>
      <c r="AU66" s="2"/>
      <c r="AV66" s="2"/>
    </row>
    <row r="67" spans="1:48" ht="12.95" customHeight="1">
      <c r="B67" s="90">
        <f>IF(D66&lt;&gt;D67,MAX($B$4:B66)+1,B66)</f>
        <v>42</v>
      </c>
      <c r="C67" s="58">
        <v>43287</v>
      </c>
      <c r="D67" s="57" t="s">
        <v>715</v>
      </c>
      <c r="E67" s="59" t="s">
        <v>30</v>
      </c>
      <c r="F67" s="177" t="s">
        <v>186</v>
      </c>
      <c r="G67" s="59" t="s">
        <v>190</v>
      </c>
      <c r="H67" s="59">
        <v>2</v>
      </c>
      <c r="I67" s="57" t="str">
        <f t="shared" si="0"/>
        <v>42/18</v>
      </c>
      <c r="J67" s="61" t="str">
        <f t="shared" si="4"/>
        <v>42/18-ХТ эстр./2</v>
      </c>
      <c r="K67" s="62" t="s">
        <v>73</v>
      </c>
      <c r="L67" s="62" t="s">
        <v>33</v>
      </c>
      <c r="M67" s="57" t="s">
        <v>31</v>
      </c>
      <c r="N67" s="62">
        <v>37267</v>
      </c>
      <c r="O67" s="59" t="s">
        <v>101</v>
      </c>
      <c r="P67" s="62"/>
      <c r="Q67" s="62" t="s">
        <v>164</v>
      </c>
      <c r="R67" s="57"/>
      <c r="S67" s="64"/>
      <c r="T67" s="59"/>
      <c r="U67" s="62" t="s">
        <v>32</v>
      </c>
      <c r="V67" s="57">
        <v>9</v>
      </c>
      <c r="W67" s="57"/>
      <c r="X67" s="57">
        <v>2018</v>
      </c>
      <c r="Y67" s="62" t="s">
        <v>94</v>
      </c>
      <c r="Z67" s="57" t="s">
        <v>33</v>
      </c>
      <c r="AA67" s="71" t="s">
        <v>33</v>
      </c>
      <c r="AB67" s="59"/>
      <c r="AC67" s="63" t="s">
        <v>88</v>
      </c>
      <c r="AD67" s="62" t="s">
        <v>71</v>
      </c>
      <c r="AE67" s="62" t="s">
        <v>88</v>
      </c>
      <c r="AF67" s="62" t="s">
        <v>92</v>
      </c>
      <c r="AG67" s="64">
        <v>4</v>
      </c>
      <c r="AH67" s="59"/>
      <c r="AI67" s="57"/>
      <c r="AJ67" s="59"/>
      <c r="AK67" s="65">
        <v>10</v>
      </c>
      <c r="AL67" s="66">
        <v>3.78</v>
      </c>
      <c r="AM67" s="67">
        <f t="shared" si="1"/>
        <v>13.78</v>
      </c>
      <c r="AN67" s="72">
        <v>3.66</v>
      </c>
      <c r="AO67" s="67">
        <f t="shared" si="2"/>
        <v>17.439999999999998</v>
      </c>
      <c r="AP67" s="59" t="s">
        <v>510</v>
      </c>
      <c r="AQ67" s="57" t="s">
        <v>531</v>
      </c>
      <c r="AR67" s="68">
        <f t="shared" ca="1" si="3"/>
        <v>18</v>
      </c>
      <c r="AS67" s="69" t="str">
        <f ca="1">IF('База данных'!$AR67&gt;=18,"соверш.","несовер.")</f>
        <v>соверш.</v>
      </c>
      <c r="AT67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ХТ эстр.; да</v>
      </c>
      <c r="AU67" s="2"/>
      <c r="AV67" s="2"/>
    </row>
    <row r="68" spans="1:48" ht="12.95" customHeight="1">
      <c r="B68" s="90">
        <f>IF(D67&lt;&gt;D68,MAX($B$4:B67)+1,B67)</f>
        <v>42</v>
      </c>
      <c r="C68" s="58">
        <v>43286</v>
      </c>
      <c r="D68" s="57" t="s">
        <v>715</v>
      </c>
      <c r="E68" s="59" t="s">
        <v>36</v>
      </c>
      <c r="F68" s="178" t="s">
        <v>187</v>
      </c>
      <c r="G68" s="59" t="s">
        <v>114</v>
      </c>
      <c r="H68" s="59">
        <v>3</v>
      </c>
      <c r="I68" s="57" t="str">
        <f t="shared" si="0"/>
        <v>42/18</v>
      </c>
      <c r="J68" s="61" t="str">
        <f t="shared" si="4"/>
        <v>42/18-ХТ/3</v>
      </c>
      <c r="K68" s="62" t="s">
        <v>73</v>
      </c>
      <c r="L68" s="62" t="s">
        <v>88</v>
      </c>
      <c r="M68" s="57" t="s">
        <v>37</v>
      </c>
      <c r="N68" s="62">
        <v>36587</v>
      </c>
      <c r="O68" s="59" t="s">
        <v>101</v>
      </c>
      <c r="P68" s="62"/>
      <c r="Q68" s="62" t="s">
        <v>134</v>
      </c>
      <c r="R68" s="57"/>
      <c r="S68" s="64"/>
      <c r="T68" s="59"/>
      <c r="U68" s="62" t="s">
        <v>32</v>
      </c>
      <c r="V68" s="57">
        <v>11</v>
      </c>
      <c r="W68" s="57"/>
      <c r="X68" s="57">
        <v>2018</v>
      </c>
      <c r="Y68" s="62" t="s">
        <v>94</v>
      </c>
      <c r="Z68" s="57" t="s">
        <v>33</v>
      </c>
      <c r="AA68" s="71" t="s">
        <v>33</v>
      </c>
      <c r="AB68" s="59"/>
      <c r="AC68" s="63" t="s">
        <v>202</v>
      </c>
      <c r="AD68" s="62" t="s">
        <v>71</v>
      </c>
      <c r="AE68" s="62" t="s">
        <v>88</v>
      </c>
      <c r="AF68" s="62" t="s">
        <v>92</v>
      </c>
      <c r="AG68" s="64">
        <v>4</v>
      </c>
      <c r="AH68" s="59"/>
      <c r="AI68" s="57"/>
      <c r="AJ68" s="59"/>
      <c r="AK68" s="65">
        <v>10</v>
      </c>
      <c r="AL68" s="66">
        <v>4.17</v>
      </c>
      <c r="AM68" s="67">
        <f t="shared" si="1"/>
        <v>14.17</v>
      </c>
      <c r="AN68" s="72">
        <v>4.66</v>
      </c>
      <c r="AO68" s="67">
        <f t="shared" si="2"/>
        <v>18.829999999999998</v>
      </c>
      <c r="AP68" s="59" t="s">
        <v>510</v>
      </c>
      <c r="AQ68" s="57" t="s">
        <v>531</v>
      </c>
      <c r="AR68" s="73">
        <f t="shared" ca="1" si="3"/>
        <v>20</v>
      </c>
      <c r="AS68" s="61" t="str">
        <f ca="1">IF('База данных'!$AR68&gt;=18,"соверш.","несовер.")</f>
        <v>соверш.</v>
      </c>
      <c r="AT68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ХТ; забрал(а) документы (оригинал док-та об обр-ии)</v>
      </c>
      <c r="AU68" s="2"/>
      <c r="AV68" s="2"/>
    </row>
    <row r="69" spans="1:48" ht="12.95" customHeight="1">
      <c r="B69" s="90">
        <f>IF(D68&lt;&gt;D69,MAX($B$4:B68)+1,B68)</f>
        <v>43</v>
      </c>
      <c r="C69" s="58">
        <v>43284</v>
      </c>
      <c r="D69" s="57" t="s">
        <v>235</v>
      </c>
      <c r="E69" s="59" t="s">
        <v>30</v>
      </c>
      <c r="F69" s="177" t="s">
        <v>103</v>
      </c>
      <c r="G69" s="59" t="s">
        <v>104</v>
      </c>
      <c r="H69" s="59">
        <v>1</v>
      </c>
      <c r="I69" s="57" t="str">
        <f t="shared" ref="I69:I132" si="5">B69&amp;"/"&amp;RIGHT(YEAR(C69),2)</f>
        <v>43/18</v>
      </c>
      <c r="J69" s="61" t="str">
        <f t="shared" ref="J69:J132" si="6">B69&amp;"/"&amp;RIGHT(YEAR(C69),2)&amp;"-"&amp;G69&amp;"/"&amp;H69</f>
        <v>43/18-АДТиК/1</v>
      </c>
      <c r="K69" s="62" t="s">
        <v>73</v>
      </c>
      <c r="L69" s="62" t="s">
        <v>33</v>
      </c>
      <c r="M69" s="57" t="s">
        <v>31</v>
      </c>
      <c r="N69" s="62">
        <v>37474</v>
      </c>
      <c r="O69" s="59" t="s">
        <v>101</v>
      </c>
      <c r="P69" s="62"/>
      <c r="Q69" s="62" t="s">
        <v>126</v>
      </c>
      <c r="R69" s="57"/>
      <c r="S69" s="64"/>
      <c r="T69" s="59"/>
      <c r="U69" s="62" t="s">
        <v>32</v>
      </c>
      <c r="V69" s="57">
        <v>9</v>
      </c>
      <c r="W69" s="57"/>
      <c r="X69" s="57">
        <v>2018</v>
      </c>
      <c r="Y69" s="62" t="s">
        <v>94</v>
      </c>
      <c r="Z69" s="57" t="s">
        <v>33</v>
      </c>
      <c r="AA69" s="71" t="s">
        <v>88</v>
      </c>
      <c r="AB69" s="59"/>
      <c r="AC69" s="63" t="s">
        <v>88</v>
      </c>
      <c r="AD69" s="62" t="s">
        <v>71</v>
      </c>
      <c r="AE69" s="62" t="s">
        <v>88</v>
      </c>
      <c r="AF69" s="62" t="s">
        <v>92</v>
      </c>
      <c r="AG69" s="64">
        <v>4</v>
      </c>
      <c r="AH69" s="59"/>
      <c r="AI69" s="57"/>
      <c r="AJ69" s="59"/>
      <c r="AK69" s="65">
        <v>10</v>
      </c>
      <c r="AL69" s="66">
        <v>4.5199999999999996</v>
      </c>
      <c r="AM69" s="67">
        <f t="shared" ref="AM69:AM132" si="7">AK69+AL69</f>
        <v>14.52</v>
      </c>
      <c r="AN69" s="72">
        <v>4.66</v>
      </c>
      <c r="AO69" s="67">
        <f t="shared" ref="AO69:AO132" si="8">AK69+AL69+AN69</f>
        <v>19.18</v>
      </c>
      <c r="AP69" s="59" t="s">
        <v>510</v>
      </c>
      <c r="AQ69" s="57" t="s">
        <v>531</v>
      </c>
      <c r="AR69" s="68">
        <f t="shared" ref="AR69:AR132" ca="1" si="9">DATEDIF(N69,$AV$4,"Y")</f>
        <v>17</v>
      </c>
      <c r="AS69" s="69" t="str">
        <f ca="1">IF('База данных'!$AR69&gt;=18,"соверш.","несовер.")</f>
        <v>несовер.</v>
      </c>
      <c r="AT69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да</v>
      </c>
      <c r="AU69" s="2"/>
      <c r="AV69" s="2"/>
    </row>
    <row r="70" spans="1:48" ht="12.95" customHeight="1">
      <c r="B70" s="90">
        <f>IF(D69&lt;&gt;D70,MAX($B$4:B69)+1,B69)</f>
        <v>43</v>
      </c>
      <c r="C70" s="58">
        <v>43311</v>
      </c>
      <c r="D70" s="57" t="s">
        <v>235</v>
      </c>
      <c r="E70" s="59" t="s">
        <v>34</v>
      </c>
      <c r="F70" s="178" t="s">
        <v>119</v>
      </c>
      <c r="G70" s="59" t="s">
        <v>120</v>
      </c>
      <c r="H70" s="59">
        <v>2</v>
      </c>
      <c r="I70" s="57" t="str">
        <f t="shared" si="5"/>
        <v>43/18</v>
      </c>
      <c r="J70" s="61" t="str">
        <f t="shared" si="6"/>
        <v>43/18-ОиПКММиТП/2</v>
      </c>
      <c r="K70" s="62" t="s">
        <v>73</v>
      </c>
      <c r="L70" s="62" t="s">
        <v>33</v>
      </c>
      <c r="M70" s="57" t="s">
        <v>31</v>
      </c>
      <c r="N70" s="62">
        <v>37512</v>
      </c>
      <c r="O70" s="59" t="s">
        <v>101</v>
      </c>
      <c r="P70" s="62"/>
      <c r="Q70" s="62" t="s">
        <v>126</v>
      </c>
      <c r="R70" s="57"/>
      <c r="S70" s="64"/>
      <c r="T70" s="59"/>
      <c r="U70" s="62" t="s">
        <v>32</v>
      </c>
      <c r="V70" s="57">
        <v>9</v>
      </c>
      <c r="W70" s="57"/>
      <c r="X70" s="57">
        <v>2018</v>
      </c>
      <c r="Y70" s="62" t="s">
        <v>94</v>
      </c>
      <c r="Z70" s="57" t="s">
        <v>33</v>
      </c>
      <c r="AA70" s="71" t="s">
        <v>33</v>
      </c>
      <c r="AB70" s="59"/>
      <c r="AC70" s="63" t="s">
        <v>88</v>
      </c>
      <c r="AD70" s="62" t="s">
        <v>71</v>
      </c>
      <c r="AE70" s="62" t="s">
        <v>33</v>
      </c>
      <c r="AF70" s="62" t="s">
        <v>33</v>
      </c>
      <c r="AG70" s="64">
        <v>4</v>
      </c>
      <c r="AH70" s="59"/>
      <c r="AI70" s="57"/>
      <c r="AJ70" s="59"/>
      <c r="AK70" s="65">
        <v>8</v>
      </c>
      <c r="AL70" s="66">
        <v>4.55</v>
      </c>
      <c r="AM70" s="67">
        <f t="shared" si="7"/>
        <v>12.55</v>
      </c>
      <c r="AN70" s="72">
        <v>4.66</v>
      </c>
      <c r="AO70" s="67">
        <f t="shared" si="8"/>
        <v>17.21</v>
      </c>
      <c r="AP70" s="59" t="s">
        <v>510</v>
      </c>
      <c r="AQ70" s="57" t="s">
        <v>531</v>
      </c>
      <c r="AR70" s="73">
        <f t="shared" ca="1" si="9"/>
        <v>17</v>
      </c>
      <c r="AS70" s="61" t="str">
        <f ca="1">IF('База данных'!$AR70&gt;=18,"соверш.","несовер.")</f>
        <v>несовер.</v>
      </c>
      <c r="AT70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ОиПКММиТП; да</v>
      </c>
      <c r="AU70" s="2"/>
      <c r="AV70" s="2"/>
    </row>
    <row r="71" spans="1:48" ht="12.95" customHeight="1">
      <c r="B71" s="90">
        <f>IF(D70&lt;&gt;D71,MAX($B$4:B70)+1,B70)</f>
        <v>43</v>
      </c>
      <c r="C71" s="58">
        <v>43271</v>
      </c>
      <c r="D71" s="57" t="s">
        <v>235</v>
      </c>
      <c r="E71" s="59" t="s">
        <v>34</v>
      </c>
      <c r="F71" s="177" t="s">
        <v>119</v>
      </c>
      <c r="G71" s="59" t="s">
        <v>121</v>
      </c>
      <c r="H71" s="59">
        <v>3</v>
      </c>
      <c r="I71" s="57" t="str">
        <f t="shared" si="5"/>
        <v>43/18</v>
      </c>
      <c r="J71" s="61" t="str">
        <f t="shared" si="6"/>
        <v>43/18-ОКДД/3</v>
      </c>
      <c r="K71" s="62" t="s">
        <v>73</v>
      </c>
      <c r="L71" s="62" t="s">
        <v>88</v>
      </c>
      <c r="M71" s="57" t="s">
        <v>37</v>
      </c>
      <c r="N71" s="62">
        <v>37959</v>
      </c>
      <c r="O71" s="59" t="s">
        <v>507</v>
      </c>
      <c r="P71" s="62"/>
      <c r="Q71" s="62" t="s">
        <v>132</v>
      </c>
      <c r="R71" s="57"/>
      <c r="S71" s="64"/>
      <c r="T71" s="59"/>
      <c r="U71" s="62" t="s">
        <v>32</v>
      </c>
      <c r="V71" s="57">
        <v>9</v>
      </c>
      <c r="W71" s="57"/>
      <c r="X71" s="57">
        <v>2018</v>
      </c>
      <c r="Y71" s="62" t="s">
        <v>94</v>
      </c>
      <c r="Z71" s="57" t="s">
        <v>33</v>
      </c>
      <c r="AA71" s="71" t="s">
        <v>33</v>
      </c>
      <c r="AB71" s="59"/>
      <c r="AC71" s="63" t="s">
        <v>88</v>
      </c>
      <c r="AD71" s="62" t="s">
        <v>71</v>
      </c>
      <c r="AE71" s="62" t="s">
        <v>88</v>
      </c>
      <c r="AF71" s="62" t="s">
        <v>92</v>
      </c>
      <c r="AG71" s="64">
        <v>4</v>
      </c>
      <c r="AH71" s="59"/>
      <c r="AI71" s="57"/>
      <c r="AJ71" s="59"/>
      <c r="AK71" s="65">
        <v>10</v>
      </c>
      <c r="AL71" s="66">
        <v>4.17</v>
      </c>
      <c r="AM71" s="67">
        <f t="shared" si="7"/>
        <v>14.17</v>
      </c>
      <c r="AN71" s="72">
        <v>4.33</v>
      </c>
      <c r="AO71" s="67">
        <f t="shared" si="8"/>
        <v>18.5</v>
      </c>
      <c r="AP71" s="59" t="s">
        <v>510</v>
      </c>
      <c r="AQ71" s="57" t="s">
        <v>531</v>
      </c>
      <c r="AR71" s="68">
        <f t="shared" ca="1" si="9"/>
        <v>16</v>
      </c>
      <c r="AS71" s="69" t="str">
        <f ca="1">IF('База данных'!$AR71&gt;=18,"соверш.","несовер.")</f>
        <v>несовер.</v>
      </c>
      <c r="AT71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ОКДД; да</v>
      </c>
      <c r="AU71" s="2"/>
      <c r="AV71" s="2"/>
    </row>
    <row r="72" spans="1:48" ht="12.95" customHeight="1">
      <c r="B72" s="90">
        <f>IF(D71&lt;&gt;D72,MAX($B$4:B71)+1,B71)</f>
        <v>44</v>
      </c>
      <c r="C72" s="58">
        <v>43279</v>
      </c>
      <c r="D72" s="57" t="s">
        <v>236</v>
      </c>
      <c r="E72" s="59" t="s">
        <v>30</v>
      </c>
      <c r="F72" s="178" t="s">
        <v>109</v>
      </c>
      <c r="G72" s="59" t="s">
        <v>110</v>
      </c>
      <c r="H72" s="59">
        <v>1</v>
      </c>
      <c r="I72" s="57" t="str">
        <f t="shared" si="5"/>
        <v>44/18</v>
      </c>
      <c r="J72" s="61" t="str">
        <f t="shared" si="6"/>
        <v>44/18-НИНР/1</v>
      </c>
      <c r="K72" s="62" t="s">
        <v>73</v>
      </c>
      <c r="L72" s="62" t="s">
        <v>33</v>
      </c>
      <c r="M72" s="57" t="s">
        <v>37</v>
      </c>
      <c r="N72" s="62">
        <v>33829</v>
      </c>
      <c r="O72" s="59" t="s">
        <v>101</v>
      </c>
      <c r="P72" s="62"/>
      <c r="Q72" s="62" t="s">
        <v>145</v>
      </c>
      <c r="R72" s="57"/>
      <c r="S72" s="64"/>
      <c r="T72" s="59"/>
      <c r="U72" s="62" t="s">
        <v>32</v>
      </c>
      <c r="V72" s="57">
        <v>11</v>
      </c>
      <c r="W72" s="57"/>
      <c r="X72" s="57">
        <v>2009</v>
      </c>
      <c r="Y72" s="62" t="s">
        <v>95</v>
      </c>
      <c r="Z72" s="57" t="s">
        <v>33</v>
      </c>
      <c r="AA72" s="71" t="s">
        <v>33</v>
      </c>
      <c r="AB72" s="59"/>
      <c r="AC72" s="63" t="s">
        <v>88</v>
      </c>
      <c r="AD72" s="62" t="s">
        <v>71</v>
      </c>
      <c r="AE72" s="62" t="s">
        <v>33</v>
      </c>
      <c r="AF72" s="62" t="s">
        <v>33</v>
      </c>
      <c r="AG72" s="64">
        <v>4</v>
      </c>
      <c r="AH72" s="59"/>
      <c r="AI72" s="57"/>
      <c r="AJ72" s="59"/>
      <c r="AK72" s="65">
        <v>0</v>
      </c>
      <c r="AL72" s="66">
        <v>4.9400000000000004</v>
      </c>
      <c r="AM72" s="67">
        <f t="shared" si="7"/>
        <v>4.9400000000000004</v>
      </c>
      <c r="AN72" s="72">
        <v>5</v>
      </c>
      <c r="AO72" s="67">
        <f t="shared" si="8"/>
        <v>9.9400000000000013</v>
      </c>
      <c r="AP72" s="59" t="s">
        <v>512</v>
      </c>
      <c r="AQ72" s="57"/>
      <c r="AR72" s="73">
        <f t="shared" ca="1" si="9"/>
        <v>27</v>
      </c>
      <c r="AS72" s="61" t="str">
        <f ca="1">IF('База данных'!$AR72&gt;=18,"соверш.","несовер.")</f>
        <v>соверш.</v>
      </c>
      <c r="AT72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НИНР; да</v>
      </c>
      <c r="AU72" s="2"/>
      <c r="AV72" s="2"/>
    </row>
    <row r="73" spans="1:48" ht="12.95" customHeight="1">
      <c r="B73" s="90">
        <f>IF(D72&lt;&gt;D73,MAX($B$4:B72)+1,B72)</f>
        <v>44</v>
      </c>
      <c r="C73" s="58">
        <v>43286</v>
      </c>
      <c r="D73" s="57" t="s">
        <v>236</v>
      </c>
      <c r="E73" s="59" t="s">
        <v>30</v>
      </c>
      <c r="F73" s="177" t="s">
        <v>111</v>
      </c>
      <c r="G73" s="59" t="s">
        <v>112</v>
      </c>
      <c r="H73" s="59">
        <v>2</v>
      </c>
      <c r="I73" s="57" t="str">
        <f t="shared" si="5"/>
        <v>44/18</v>
      </c>
      <c r="J73" s="61" t="str">
        <f t="shared" si="6"/>
        <v>44/18-ЭП/2</v>
      </c>
      <c r="K73" s="62" t="s">
        <v>73</v>
      </c>
      <c r="L73" s="62" t="s">
        <v>88</v>
      </c>
      <c r="M73" s="57" t="s">
        <v>37</v>
      </c>
      <c r="N73" s="62">
        <v>37509</v>
      </c>
      <c r="O73" s="59" t="s">
        <v>101</v>
      </c>
      <c r="P73" s="62"/>
      <c r="Q73" s="62" t="s">
        <v>144</v>
      </c>
      <c r="R73" s="57"/>
      <c r="S73" s="64"/>
      <c r="T73" s="59"/>
      <c r="U73" s="62" t="s">
        <v>32</v>
      </c>
      <c r="V73" s="57">
        <v>9</v>
      </c>
      <c r="W73" s="57"/>
      <c r="X73" s="57">
        <v>2018</v>
      </c>
      <c r="Y73" s="62" t="s">
        <v>94</v>
      </c>
      <c r="Z73" s="57" t="s">
        <v>33</v>
      </c>
      <c r="AA73" s="71" t="s">
        <v>88</v>
      </c>
      <c r="AB73" s="59"/>
      <c r="AC73" s="63" t="s">
        <v>88</v>
      </c>
      <c r="AD73" s="62" t="s">
        <v>71</v>
      </c>
      <c r="AE73" s="62" t="s">
        <v>88</v>
      </c>
      <c r="AF73" s="62" t="s">
        <v>92</v>
      </c>
      <c r="AG73" s="64">
        <v>4</v>
      </c>
      <c r="AH73" s="59"/>
      <c r="AI73" s="57"/>
      <c r="AJ73" s="59"/>
      <c r="AK73" s="65">
        <v>10</v>
      </c>
      <c r="AL73" s="66">
        <v>4.17</v>
      </c>
      <c r="AM73" s="67">
        <f t="shared" si="7"/>
        <v>14.17</v>
      </c>
      <c r="AN73" s="72">
        <v>4.33</v>
      </c>
      <c r="AO73" s="67">
        <f t="shared" si="8"/>
        <v>18.5</v>
      </c>
      <c r="AP73" s="59" t="s">
        <v>510</v>
      </c>
      <c r="AQ73" s="57" t="s">
        <v>531</v>
      </c>
      <c r="AR73" s="68">
        <f t="shared" ca="1" si="9"/>
        <v>17</v>
      </c>
      <c r="AS73" s="69" t="str">
        <f ca="1">IF('База данных'!$AR73&gt;=18,"соверш.","несовер.")</f>
        <v>несовер.</v>
      </c>
      <c r="AT73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ЭП; да</v>
      </c>
      <c r="AU73" s="2"/>
      <c r="AV73" s="2"/>
    </row>
    <row r="74" spans="1:48" ht="12.95" customHeight="1">
      <c r="B74" s="90">
        <f>IF(D73&lt;&gt;D74,MAX($B$4:B73)+1,B73)</f>
        <v>45</v>
      </c>
      <c r="C74" s="58">
        <v>43284</v>
      </c>
      <c r="D74" s="57" t="s">
        <v>237</v>
      </c>
      <c r="E74" s="59" t="s">
        <v>30</v>
      </c>
      <c r="F74" s="178" t="s">
        <v>119</v>
      </c>
      <c r="G74" s="59" t="s">
        <v>120</v>
      </c>
      <c r="H74" s="59">
        <v>1</v>
      </c>
      <c r="I74" s="57" t="str">
        <f t="shared" si="5"/>
        <v>45/18</v>
      </c>
      <c r="J74" s="61" t="str">
        <f t="shared" si="6"/>
        <v>45/18-ОиПКММиТП/1</v>
      </c>
      <c r="K74" s="62" t="s">
        <v>73</v>
      </c>
      <c r="L74" s="62" t="s">
        <v>33</v>
      </c>
      <c r="M74" s="57" t="s">
        <v>31</v>
      </c>
      <c r="N74" s="62">
        <v>36675</v>
      </c>
      <c r="O74" s="59" t="s">
        <v>101</v>
      </c>
      <c r="P74" s="62"/>
      <c r="Q74" s="62" t="s">
        <v>127</v>
      </c>
      <c r="R74" s="57"/>
      <c r="S74" s="64"/>
      <c r="T74" s="59"/>
      <c r="U74" s="62" t="s">
        <v>32</v>
      </c>
      <c r="V74" s="57">
        <v>11</v>
      </c>
      <c r="W74" s="57"/>
      <c r="X74" s="57">
        <v>2018</v>
      </c>
      <c r="Y74" s="62" t="s">
        <v>94</v>
      </c>
      <c r="Z74" s="57" t="s">
        <v>33</v>
      </c>
      <c r="AA74" s="71" t="s">
        <v>88</v>
      </c>
      <c r="AB74" s="59"/>
      <c r="AC74" s="63" t="s">
        <v>202</v>
      </c>
      <c r="AD74" s="62" t="s">
        <v>71</v>
      </c>
      <c r="AE74" s="62" t="s">
        <v>88</v>
      </c>
      <c r="AF74" s="62" t="s">
        <v>92</v>
      </c>
      <c r="AG74" s="64">
        <v>4</v>
      </c>
      <c r="AH74" s="59"/>
      <c r="AI74" s="57"/>
      <c r="AJ74" s="59"/>
      <c r="AK74" s="65">
        <v>10</v>
      </c>
      <c r="AL74" s="66">
        <v>3.73</v>
      </c>
      <c r="AM74" s="67">
        <f t="shared" si="7"/>
        <v>13.73</v>
      </c>
      <c r="AN74" s="72">
        <v>4</v>
      </c>
      <c r="AO74" s="67">
        <f t="shared" si="8"/>
        <v>17.73</v>
      </c>
      <c r="AP74" s="59" t="s">
        <v>510</v>
      </c>
      <c r="AQ74" s="57" t="s">
        <v>531</v>
      </c>
      <c r="AR74" s="73">
        <f t="shared" ca="1" si="9"/>
        <v>19</v>
      </c>
      <c r="AS74" s="61" t="str">
        <f ca="1">IF('База данных'!$AR74&gt;=18,"соверш.","несовер.")</f>
        <v>соверш.</v>
      </c>
      <c r="AT74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ОиПКММиТП; забрал(а) документы (оригинал док-та об обр-ии)</v>
      </c>
      <c r="AU74" s="2"/>
      <c r="AV74" s="2"/>
    </row>
    <row r="75" spans="1:48" ht="12.95" customHeight="1">
      <c r="B75" s="90">
        <f>IF(D74&lt;&gt;D75,MAX($B$4:B74)+1,B74)</f>
        <v>45</v>
      </c>
      <c r="C75" s="58">
        <v>43283</v>
      </c>
      <c r="D75" s="57" t="s">
        <v>237</v>
      </c>
      <c r="E75" s="59" t="s">
        <v>30</v>
      </c>
      <c r="F75" s="177" t="s">
        <v>103</v>
      </c>
      <c r="G75" s="59" t="s">
        <v>104</v>
      </c>
      <c r="H75" s="59">
        <v>2</v>
      </c>
      <c r="I75" s="57" t="str">
        <f t="shared" si="5"/>
        <v>45/18</v>
      </c>
      <c r="J75" s="61" t="str">
        <f t="shared" si="6"/>
        <v>45/18-АДТиК/2</v>
      </c>
      <c r="K75" s="62" t="s">
        <v>73</v>
      </c>
      <c r="L75" s="62" t="s">
        <v>33</v>
      </c>
      <c r="M75" s="57" t="s">
        <v>31</v>
      </c>
      <c r="N75" s="62">
        <v>37485</v>
      </c>
      <c r="O75" s="59" t="s">
        <v>101</v>
      </c>
      <c r="P75" s="62"/>
      <c r="Q75" s="62" t="s">
        <v>126</v>
      </c>
      <c r="R75" s="57"/>
      <c r="S75" s="64"/>
      <c r="T75" s="73"/>
      <c r="U75" s="62" t="s">
        <v>32</v>
      </c>
      <c r="V75" s="57">
        <v>9</v>
      </c>
      <c r="W75" s="57"/>
      <c r="X75" s="57">
        <v>2018</v>
      </c>
      <c r="Y75" s="62" t="s">
        <v>94</v>
      </c>
      <c r="Z75" s="57" t="s">
        <v>33</v>
      </c>
      <c r="AA75" s="71" t="s">
        <v>33</v>
      </c>
      <c r="AB75" s="59"/>
      <c r="AC75" s="63" t="s">
        <v>202</v>
      </c>
      <c r="AD75" s="62" t="s">
        <v>71</v>
      </c>
      <c r="AE75" s="62" t="s">
        <v>88</v>
      </c>
      <c r="AF75" s="62" t="s">
        <v>92</v>
      </c>
      <c r="AG75" s="64">
        <v>4</v>
      </c>
      <c r="AH75" s="73"/>
      <c r="AI75" s="57"/>
      <c r="AJ75" s="59"/>
      <c r="AK75" s="65">
        <v>10</v>
      </c>
      <c r="AL75" s="66">
        <v>4.1100000000000003</v>
      </c>
      <c r="AM75" s="67">
        <f t="shared" si="7"/>
        <v>14.11</v>
      </c>
      <c r="AN75" s="72">
        <v>3.33</v>
      </c>
      <c r="AO75" s="67">
        <f t="shared" si="8"/>
        <v>17.439999999999998</v>
      </c>
      <c r="AP75" s="59" t="s">
        <v>510</v>
      </c>
      <c r="AQ75" s="57" t="s">
        <v>531</v>
      </c>
      <c r="AR75" s="68">
        <f t="shared" ca="1" si="9"/>
        <v>17</v>
      </c>
      <c r="AS75" s="69" t="str">
        <f ca="1">IF('База данных'!$AR75&gt;=18,"соверш.","несовер.")</f>
        <v>несовер.</v>
      </c>
      <c r="AT75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АДТиК; забрал(а) документы (оригинал док-та об обр-ии)</v>
      </c>
      <c r="AU75" s="2"/>
      <c r="AV75" s="2"/>
    </row>
    <row r="76" spans="1:48" ht="12.95" customHeight="1">
      <c r="B76" s="90">
        <f>IF(D75&lt;&gt;D76,MAX($B$4:B75)+1,B75)</f>
        <v>45</v>
      </c>
      <c r="C76" s="58">
        <v>43279</v>
      </c>
      <c r="D76" s="57" t="s">
        <v>237</v>
      </c>
      <c r="E76" s="59" t="s">
        <v>30</v>
      </c>
      <c r="F76" s="177" t="s">
        <v>186</v>
      </c>
      <c r="G76" s="59" t="s">
        <v>115</v>
      </c>
      <c r="H76" s="59">
        <v>3</v>
      </c>
      <c r="I76" s="57" t="str">
        <f t="shared" si="5"/>
        <v>45/18</v>
      </c>
      <c r="J76" s="61" t="str">
        <f t="shared" si="6"/>
        <v>45/18-ТТ/3</v>
      </c>
      <c r="K76" s="62" t="s">
        <v>73</v>
      </c>
      <c r="L76" s="62" t="s">
        <v>33</v>
      </c>
      <c r="M76" s="57" t="s">
        <v>31</v>
      </c>
      <c r="N76" s="62">
        <v>37305</v>
      </c>
      <c r="O76" s="59" t="s">
        <v>101</v>
      </c>
      <c r="P76" s="62"/>
      <c r="Q76" s="62" t="s">
        <v>126</v>
      </c>
      <c r="R76" s="57"/>
      <c r="S76" s="64"/>
      <c r="T76" s="59"/>
      <c r="U76" s="62" t="s">
        <v>32</v>
      </c>
      <c r="V76" s="57">
        <v>9</v>
      </c>
      <c r="W76" s="57"/>
      <c r="X76" s="57">
        <v>2018</v>
      </c>
      <c r="Y76" s="62" t="s">
        <v>94</v>
      </c>
      <c r="Z76" s="57" t="s">
        <v>88</v>
      </c>
      <c r="AA76" s="71" t="s">
        <v>88</v>
      </c>
      <c r="AB76" s="59"/>
      <c r="AC76" s="63" t="s">
        <v>88</v>
      </c>
      <c r="AD76" s="62" t="s">
        <v>71</v>
      </c>
      <c r="AE76" s="62" t="s">
        <v>33</v>
      </c>
      <c r="AF76" s="62" t="s">
        <v>92</v>
      </c>
      <c r="AG76" s="64">
        <v>4</v>
      </c>
      <c r="AH76" s="59"/>
      <c r="AI76" s="57"/>
      <c r="AJ76" s="59"/>
      <c r="AK76" s="65">
        <v>0</v>
      </c>
      <c r="AL76" s="66">
        <v>5</v>
      </c>
      <c r="AM76" s="67">
        <f t="shared" si="7"/>
        <v>5</v>
      </c>
      <c r="AN76" s="72">
        <v>5</v>
      </c>
      <c r="AO76" s="67">
        <f t="shared" si="8"/>
        <v>10</v>
      </c>
      <c r="AP76" s="59" t="s">
        <v>512</v>
      </c>
      <c r="AQ76" s="57"/>
      <c r="AR76" s="73">
        <f t="shared" ca="1" si="9"/>
        <v>18</v>
      </c>
      <c r="AS76" s="61" t="str">
        <f ca="1">IF('База данных'!$AR76&gt;=18,"соверш.","несовер.")</f>
        <v>соверш.</v>
      </c>
      <c r="AT76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ТТ; да</v>
      </c>
      <c r="AU76" s="2"/>
      <c r="AV76" s="2"/>
    </row>
    <row r="77" spans="1:48" ht="12.95" customHeight="1">
      <c r="A77" s="26"/>
      <c r="B77" s="90">
        <f>IF(D76&lt;&gt;D77,MAX($B$4:B76)+1,B76)</f>
        <v>46</v>
      </c>
      <c r="C77" s="58">
        <v>43291</v>
      </c>
      <c r="D77" s="57" t="s">
        <v>238</v>
      </c>
      <c r="E77" s="59" t="s">
        <v>30</v>
      </c>
      <c r="F77" s="177" t="s">
        <v>119</v>
      </c>
      <c r="G77" s="59" t="s">
        <v>120</v>
      </c>
      <c r="H77" s="59">
        <v>1</v>
      </c>
      <c r="I77" s="57" t="str">
        <f t="shared" si="5"/>
        <v>46/18</v>
      </c>
      <c r="J77" s="61" t="str">
        <f t="shared" si="6"/>
        <v>46/18-ОиПКММиТП/1</v>
      </c>
      <c r="K77" s="62" t="s">
        <v>73</v>
      </c>
      <c r="L77" s="62" t="s">
        <v>88</v>
      </c>
      <c r="M77" s="57" t="s">
        <v>31</v>
      </c>
      <c r="N77" s="62">
        <v>37280</v>
      </c>
      <c r="O77" s="59" t="s">
        <v>101</v>
      </c>
      <c r="P77" s="62"/>
      <c r="Q77" s="62" t="s">
        <v>134</v>
      </c>
      <c r="R77" s="57"/>
      <c r="S77" s="64"/>
      <c r="T77" s="59"/>
      <c r="U77" s="62" t="s">
        <v>32</v>
      </c>
      <c r="V77" s="57">
        <v>9</v>
      </c>
      <c r="W77" s="57"/>
      <c r="X77" s="57">
        <v>2018</v>
      </c>
      <c r="Y77" s="62" t="s">
        <v>94</v>
      </c>
      <c r="Z77" s="57" t="s">
        <v>90</v>
      </c>
      <c r="AA77" s="71" t="s">
        <v>33</v>
      </c>
      <c r="AB77" s="59"/>
      <c r="AC77" s="63" t="s">
        <v>202</v>
      </c>
      <c r="AD77" s="62" t="s">
        <v>71</v>
      </c>
      <c r="AE77" s="62" t="s">
        <v>88</v>
      </c>
      <c r="AF77" s="62" t="s">
        <v>92</v>
      </c>
      <c r="AG77" s="64">
        <v>4</v>
      </c>
      <c r="AH77" s="59"/>
      <c r="AI77" s="57"/>
      <c r="AJ77" s="59"/>
      <c r="AK77" s="65">
        <v>9</v>
      </c>
      <c r="AL77" s="66">
        <v>5</v>
      </c>
      <c r="AM77" s="67">
        <f t="shared" si="7"/>
        <v>14</v>
      </c>
      <c r="AN77" s="72">
        <v>5</v>
      </c>
      <c r="AO77" s="67">
        <f t="shared" si="8"/>
        <v>19</v>
      </c>
      <c r="AP77" s="59" t="s">
        <v>510</v>
      </c>
      <c r="AQ77" s="57" t="s">
        <v>531</v>
      </c>
      <c r="AR77" s="68">
        <f t="shared" ca="1" si="9"/>
        <v>18</v>
      </c>
      <c r="AS77" s="69" t="str">
        <f ca="1">IF('База данных'!$AR77&gt;=18,"соверш.","несовер.")</f>
        <v>соверш.</v>
      </c>
      <c r="AT77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ОиПКММиТП; забрал(а) документы (оригинал док-та об обр-ии)</v>
      </c>
      <c r="AU77" s="2"/>
      <c r="AV77" s="2"/>
    </row>
    <row r="78" spans="1:48" ht="12.95" customHeight="1">
      <c r="A78" s="9"/>
      <c r="B78" s="90">
        <f>IF(D77&lt;&gt;D78,MAX($B$4:B77)+1,B77)</f>
        <v>46</v>
      </c>
      <c r="C78" s="58">
        <v>43293</v>
      </c>
      <c r="D78" s="57" t="s">
        <v>238</v>
      </c>
      <c r="E78" s="59" t="s">
        <v>30</v>
      </c>
      <c r="F78" s="178" t="s">
        <v>119</v>
      </c>
      <c r="G78" s="59" t="s">
        <v>121</v>
      </c>
      <c r="H78" s="59">
        <v>2</v>
      </c>
      <c r="I78" s="57" t="str">
        <f t="shared" si="5"/>
        <v>46/18</v>
      </c>
      <c r="J78" s="61" t="str">
        <f t="shared" si="6"/>
        <v>46/18-ОКДД/2</v>
      </c>
      <c r="K78" s="62" t="s">
        <v>73</v>
      </c>
      <c r="L78" s="62" t="s">
        <v>33</v>
      </c>
      <c r="M78" s="57" t="s">
        <v>31</v>
      </c>
      <c r="N78" s="62">
        <v>36803</v>
      </c>
      <c r="O78" s="59" t="s">
        <v>101</v>
      </c>
      <c r="P78" s="62"/>
      <c r="Q78" s="62" t="s">
        <v>126</v>
      </c>
      <c r="R78" s="57"/>
      <c r="S78" s="64"/>
      <c r="T78" s="59"/>
      <c r="U78" s="62" t="s">
        <v>32</v>
      </c>
      <c r="V78" s="57">
        <v>11</v>
      </c>
      <c r="W78" s="57"/>
      <c r="X78" s="57">
        <v>2018</v>
      </c>
      <c r="Y78" s="62" t="s">
        <v>94</v>
      </c>
      <c r="Z78" s="57" t="s">
        <v>33</v>
      </c>
      <c r="AA78" s="71" t="s">
        <v>33</v>
      </c>
      <c r="AB78" s="59"/>
      <c r="AC78" s="63" t="s">
        <v>202</v>
      </c>
      <c r="AD78" s="62" t="s">
        <v>71</v>
      </c>
      <c r="AE78" s="62" t="s">
        <v>88</v>
      </c>
      <c r="AF78" s="62" t="s">
        <v>92</v>
      </c>
      <c r="AG78" s="64">
        <v>4</v>
      </c>
      <c r="AH78" s="59"/>
      <c r="AI78" s="57"/>
      <c r="AJ78" s="59"/>
      <c r="AK78" s="65">
        <v>9</v>
      </c>
      <c r="AL78" s="66">
        <v>4.88</v>
      </c>
      <c r="AM78" s="67">
        <f t="shared" si="7"/>
        <v>13.879999999999999</v>
      </c>
      <c r="AN78" s="72">
        <v>5</v>
      </c>
      <c r="AO78" s="67">
        <f t="shared" si="8"/>
        <v>18.88</v>
      </c>
      <c r="AP78" s="59" t="s">
        <v>510</v>
      </c>
      <c r="AQ78" s="57" t="s">
        <v>531</v>
      </c>
      <c r="AR78" s="73">
        <f t="shared" ca="1" si="9"/>
        <v>19</v>
      </c>
      <c r="AS78" s="61" t="str">
        <f ca="1">IF('База данных'!$AR78&gt;=18,"соверш.","несовер.")</f>
        <v>соверш.</v>
      </c>
      <c r="AT78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ОКДД; забрал(а) документы (оригинал док-та об обр-ии)</v>
      </c>
      <c r="AU78" s="28"/>
      <c r="AV78" s="28"/>
    </row>
    <row r="79" spans="1:48" ht="12.95" customHeight="1">
      <c r="B79" s="90">
        <f>IF(D78&lt;&gt;D79,MAX($B$4:B78)+1,B78)</f>
        <v>46</v>
      </c>
      <c r="C79" s="58">
        <v>43280</v>
      </c>
      <c r="D79" s="57" t="s">
        <v>238</v>
      </c>
      <c r="E79" s="59" t="s">
        <v>30</v>
      </c>
      <c r="F79" s="177" t="s">
        <v>186</v>
      </c>
      <c r="G79" s="59" t="s">
        <v>115</v>
      </c>
      <c r="H79" s="59">
        <v>3</v>
      </c>
      <c r="I79" s="57" t="str">
        <f t="shared" si="5"/>
        <v>46/18</v>
      </c>
      <c r="J79" s="61" t="str">
        <f t="shared" si="6"/>
        <v>46/18-ТТ/3</v>
      </c>
      <c r="K79" s="62" t="s">
        <v>73</v>
      </c>
      <c r="L79" s="62" t="s">
        <v>33</v>
      </c>
      <c r="M79" s="57" t="s">
        <v>37</v>
      </c>
      <c r="N79" s="62">
        <v>37602</v>
      </c>
      <c r="O79" s="59" t="s">
        <v>101</v>
      </c>
      <c r="P79" s="62"/>
      <c r="Q79" s="62" t="s">
        <v>126</v>
      </c>
      <c r="R79" s="57"/>
      <c r="S79" s="64"/>
      <c r="T79" s="59"/>
      <c r="U79" s="62" t="s">
        <v>32</v>
      </c>
      <c r="V79" s="57">
        <v>9</v>
      </c>
      <c r="W79" s="57"/>
      <c r="X79" s="57">
        <v>2018</v>
      </c>
      <c r="Y79" s="62" t="s">
        <v>94</v>
      </c>
      <c r="Z79" s="57" t="s">
        <v>33</v>
      </c>
      <c r="AA79" s="71" t="s">
        <v>33</v>
      </c>
      <c r="AB79" s="59"/>
      <c r="AC79" s="63" t="s">
        <v>88</v>
      </c>
      <c r="AD79" s="62" t="s">
        <v>71</v>
      </c>
      <c r="AE79" s="62" t="s">
        <v>33</v>
      </c>
      <c r="AF79" s="62" t="s">
        <v>92</v>
      </c>
      <c r="AG79" s="64">
        <v>4</v>
      </c>
      <c r="AH79" s="59"/>
      <c r="AI79" s="57"/>
      <c r="AJ79" s="59"/>
      <c r="AK79" s="65">
        <v>10</v>
      </c>
      <c r="AL79" s="66">
        <v>4.3</v>
      </c>
      <c r="AM79" s="67">
        <f t="shared" si="7"/>
        <v>14.3</v>
      </c>
      <c r="AN79" s="72">
        <v>4.3</v>
      </c>
      <c r="AO79" s="67">
        <f t="shared" si="8"/>
        <v>18.600000000000001</v>
      </c>
      <c r="AP79" s="59" t="s">
        <v>510</v>
      </c>
      <c r="AQ79" s="57" t="s">
        <v>531</v>
      </c>
      <c r="AR79" s="68">
        <f t="shared" ca="1" si="9"/>
        <v>17</v>
      </c>
      <c r="AS79" s="69" t="str">
        <f ca="1">IF('База данных'!$AR79&gt;=18,"соверш.","несовер.")</f>
        <v>несовер.</v>
      </c>
      <c r="AT79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ТТ; да</v>
      </c>
      <c r="AU79" s="2"/>
      <c r="AV79" s="2"/>
    </row>
    <row r="80" spans="1:48" ht="12.95" customHeight="1">
      <c r="B80" s="90">
        <f>IF(D79&lt;&gt;D80,MAX($B$4:B79)+1,B79)</f>
        <v>47</v>
      </c>
      <c r="C80" s="58">
        <v>43280</v>
      </c>
      <c r="D80" s="57" t="s">
        <v>595</v>
      </c>
      <c r="E80" s="59" t="s">
        <v>30</v>
      </c>
      <c r="F80" s="178" t="s">
        <v>107</v>
      </c>
      <c r="G80" s="59" t="s">
        <v>108</v>
      </c>
      <c r="H80" s="59">
        <v>1</v>
      </c>
      <c r="I80" s="57" t="str">
        <f t="shared" si="5"/>
        <v>47/18</v>
      </c>
      <c r="J80" s="61" t="str">
        <f t="shared" si="6"/>
        <v>47/18-ТДЖ/1</v>
      </c>
      <c r="K80" s="62" t="s">
        <v>73</v>
      </c>
      <c r="L80" s="62" t="s">
        <v>88</v>
      </c>
      <c r="M80" s="57" t="s">
        <v>31</v>
      </c>
      <c r="N80" s="62">
        <v>37509</v>
      </c>
      <c r="O80" s="59" t="s">
        <v>101</v>
      </c>
      <c r="P80" s="62"/>
      <c r="Q80" s="62" t="s">
        <v>149</v>
      </c>
      <c r="R80" s="57"/>
      <c r="S80" s="64"/>
      <c r="T80" s="59"/>
      <c r="U80" s="62" t="s">
        <v>32</v>
      </c>
      <c r="V80" s="57">
        <v>9</v>
      </c>
      <c r="W80" s="57"/>
      <c r="X80" s="57">
        <v>2018</v>
      </c>
      <c r="Y80" s="62" t="s">
        <v>94</v>
      </c>
      <c r="Z80" s="57" t="s">
        <v>33</v>
      </c>
      <c r="AA80" s="71" t="s">
        <v>33</v>
      </c>
      <c r="AB80" s="59"/>
      <c r="AC80" s="63" t="s">
        <v>202</v>
      </c>
      <c r="AD80" s="62" t="s">
        <v>71</v>
      </c>
      <c r="AE80" s="62" t="s">
        <v>88</v>
      </c>
      <c r="AF80" s="62" t="s">
        <v>92</v>
      </c>
      <c r="AG80" s="64">
        <v>4</v>
      </c>
      <c r="AH80" s="59"/>
      <c r="AI80" s="57"/>
      <c r="AJ80" s="59"/>
      <c r="AK80" s="65">
        <v>10</v>
      </c>
      <c r="AL80" s="66">
        <v>4.05</v>
      </c>
      <c r="AM80" s="67">
        <f t="shared" si="7"/>
        <v>14.05</v>
      </c>
      <c r="AN80" s="72">
        <v>4</v>
      </c>
      <c r="AO80" s="67">
        <f t="shared" si="8"/>
        <v>18.05</v>
      </c>
      <c r="AP80" s="59" t="s">
        <v>510</v>
      </c>
      <c r="AQ80" s="57" t="s">
        <v>531</v>
      </c>
      <c r="AR80" s="73">
        <f t="shared" ca="1" si="9"/>
        <v>17</v>
      </c>
      <c r="AS80" s="61" t="str">
        <f ca="1">IF('База данных'!$AR80&gt;=18,"соверш.","несовер.")</f>
        <v>несовер.</v>
      </c>
      <c r="AT80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ТДЖ; забрал(а) документы (оригинал док-та об обр-ии)</v>
      </c>
      <c r="AU80" s="2"/>
      <c r="AV80" s="2"/>
    </row>
    <row r="81" spans="1:48" ht="12.95" customHeight="1">
      <c r="B81" s="90">
        <f>IF(D80&lt;&gt;D81,MAX($B$4:B80)+1,B80)</f>
        <v>47</v>
      </c>
      <c r="C81" s="58">
        <v>43284</v>
      </c>
      <c r="D81" s="57" t="s">
        <v>595</v>
      </c>
      <c r="E81" s="59" t="s">
        <v>30</v>
      </c>
      <c r="F81" s="177" t="s">
        <v>105</v>
      </c>
      <c r="G81" s="59" t="s">
        <v>106</v>
      </c>
      <c r="H81" s="59">
        <v>2</v>
      </c>
      <c r="I81" s="57" t="str">
        <f t="shared" si="5"/>
        <v>47/18</v>
      </c>
      <c r="J81" s="61" t="str">
        <f t="shared" si="6"/>
        <v>47/18-ХОД/2</v>
      </c>
      <c r="K81" s="62" t="s">
        <v>73</v>
      </c>
      <c r="L81" s="62" t="s">
        <v>33</v>
      </c>
      <c r="M81" s="57" t="s">
        <v>31</v>
      </c>
      <c r="N81" s="62">
        <v>37360</v>
      </c>
      <c r="O81" s="59" t="s">
        <v>101</v>
      </c>
      <c r="P81" s="62"/>
      <c r="Q81" s="62" t="s">
        <v>126</v>
      </c>
      <c r="R81" s="57"/>
      <c r="S81" s="64"/>
      <c r="T81" s="59"/>
      <c r="U81" s="62" t="s">
        <v>32</v>
      </c>
      <c r="V81" s="57">
        <v>9</v>
      </c>
      <c r="W81" s="57"/>
      <c r="X81" s="57">
        <v>2018</v>
      </c>
      <c r="Y81" s="62" t="s">
        <v>95</v>
      </c>
      <c r="Z81" s="57" t="s">
        <v>33</v>
      </c>
      <c r="AA81" s="71" t="s">
        <v>88</v>
      </c>
      <c r="AB81" s="59"/>
      <c r="AC81" s="63" t="s">
        <v>88</v>
      </c>
      <c r="AD81" s="62" t="s">
        <v>71</v>
      </c>
      <c r="AE81" s="62" t="s">
        <v>88</v>
      </c>
      <c r="AF81" s="62" t="s">
        <v>92</v>
      </c>
      <c r="AG81" s="64">
        <v>4</v>
      </c>
      <c r="AH81" s="59"/>
      <c r="AI81" s="57"/>
      <c r="AJ81" s="59"/>
      <c r="AK81" s="65">
        <v>9</v>
      </c>
      <c r="AL81" s="66">
        <v>4.5199999999999996</v>
      </c>
      <c r="AM81" s="67">
        <f t="shared" si="7"/>
        <v>13.52</v>
      </c>
      <c r="AN81" s="72">
        <v>5</v>
      </c>
      <c r="AO81" s="67">
        <f t="shared" si="8"/>
        <v>18.52</v>
      </c>
      <c r="AP81" s="59" t="s">
        <v>510</v>
      </c>
      <c r="AQ81" s="57" t="s">
        <v>531</v>
      </c>
      <c r="AR81" s="68">
        <f t="shared" ca="1" si="9"/>
        <v>18</v>
      </c>
      <c r="AS81" s="69" t="str">
        <f ca="1">IF('База данных'!$AR81&gt;=18,"соверш.","несовер.")</f>
        <v>соверш.</v>
      </c>
      <c r="AT81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ХОД; да</v>
      </c>
      <c r="AU81" s="2"/>
      <c r="AV81" s="2"/>
    </row>
    <row r="82" spans="1:48" ht="12.95" customHeight="1">
      <c r="B82" s="90">
        <f>IF(D81&lt;&gt;D82,MAX($B$4:B81)+1,B81)</f>
        <v>48</v>
      </c>
      <c r="C82" s="58">
        <v>43271</v>
      </c>
      <c r="D82" s="57" t="s">
        <v>596</v>
      </c>
      <c r="E82" s="59" t="s">
        <v>34</v>
      </c>
      <c r="F82" s="178" t="s">
        <v>119</v>
      </c>
      <c r="G82" s="59" t="s">
        <v>121</v>
      </c>
      <c r="H82" s="59">
        <v>1</v>
      </c>
      <c r="I82" s="57" t="str">
        <f t="shared" si="5"/>
        <v>48/18</v>
      </c>
      <c r="J82" s="61" t="str">
        <f t="shared" si="6"/>
        <v>48/18-ОКДД/1</v>
      </c>
      <c r="K82" s="62" t="s">
        <v>73</v>
      </c>
      <c r="L82" s="62" t="s">
        <v>88</v>
      </c>
      <c r="M82" s="57" t="s">
        <v>31</v>
      </c>
      <c r="N82" s="62">
        <v>37028</v>
      </c>
      <c r="O82" s="59" t="s">
        <v>101</v>
      </c>
      <c r="P82" s="62"/>
      <c r="Q82" s="62" t="s">
        <v>135</v>
      </c>
      <c r="R82" s="57"/>
      <c r="S82" s="64"/>
      <c r="T82" s="59"/>
      <c r="U82" s="62" t="s">
        <v>32</v>
      </c>
      <c r="V82" s="57">
        <v>9</v>
      </c>
      <c r="W82" s="57"/>
      <c r="X82" s="57">
        <v>2017</v>
      </c>
      <c r="Y82" s="62" t="s">
        <v>94</v>
      </c>
      <c r="Z82" s="57" t="s">
        <v>33</v>
      </c>
      <c r="AA82" s="71" t="s">
        <v>33</v>
      </c>
      <c r="AB82" s="59"/>
      <c r="AC82" s="63" t="s">
        <v>88</v>
      </c>
      <c r="AD82" s="62" t="s">
        <v>71</v>
      </c>
      <c r="AE82" s="62" t="s">
        <v>88</v>
      </c>
      <c r="AF82" s="62" t="s">
        <v>92</v>
      </c>
      <c r="AG82" s="64">
        <v>4</v>
      </c>
      <c r="AH82" s="59"/>
      <c r="AI82" s="57"/>
      <c r="AJ82" s="59"/>
      <c r="AK82" s="65">
        <v>10</v>
      </c>
      <c r="AL82" s="66">
        <v>4.4400000000000004</v>
      </c>
      <c r="AM82" s="67">
        <f t="shared" si="7"/>
        <v>14.440000000000001</v>
      </c>
      <c r="AN82" s="72">
        <v>4.33</v>
      </c>
      <c r="AO82" s="67">
        <f t="shared" si="8"/>
        <v>18.770000000000003</v>
      </c>
      <c r="AP82" s="59" t="s">
        <v>510</v>
      </c>
      <c r="AQ82" s="57" t="s">
        <v>531</v>
      </c>
      <c r="AR82" s="73">
        <f t="shared" ca="1" si="9"/>
        <v>19</v>
      </c>
      <c r="AS82" s="61" t="str">
        <f ca="1">IF('База данных'!$AR82&gt;=18,"соверш.","несовер.")</f>
        <v>соверш.</v>
      </c>
      <c r="AT82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да</v>
      </c>
      <c r="AU82" s="2"/>
      <c r="AV82" s="2"/>
    </row>
    <row r="83" spans="1:48" ht="12.95" customHeight="1">
      <c r="B83" s="90">
        <f>IF(D82&lt;&gt;D83,MAX($B$4:B82)+1,B82)</f>
        <v>49</v>
      </c>
      <c r="C83" s="58">
        <v>43297</v>
      </c>
      <c r="D83" s="57" t="s">
        <v>239</v>
      </c>
      <c r="E83" s="59" t="s">
        <v>30</v>
      </c>
      <c r="F83" s="177" t="s">
        <v>107</v>
      </c>
      <c r="G83" s="59" t="s">
        <v>108</v>
      </c>
      <c r="H83" s="59">
        <v>1</v>
      </c>
      <c r="I83" s="57" t="str">
        <f t="shared" si="5"/>
        <v>49/18</v>
      </c>
      <c r="J83" s="61" t="str">
        <f t="shared" si="6"/>
        <v>49/18-ТДЖ/1</v>
      </c>
      <c r="K83" s="62" t="s">
        <v>73</v>
      </c>
      <c r="L83" s="62" t="s">
        <v>33</v>
      </c>
      <c r="M83" s="57" t="s">
        <v>31</v>
      </c>
      <c r="N83" s="62">
        <v>36806</v>
      </c>
      <c r="O83" s="59" t="s">
        <v>101</v>
      </c>
      <c r="P83" s="62"/>
      <c r="Q83" s="62" t="s">
        <v>153</v>
      </c>
      <c r="R83" s="57"/>
      <c r="S83" s="64"/>
      <c r="T83" s="59"/>
      <c r="U83" s="62" t="s">
        <v>32</v>
      </c>
      <c r="V83" s="57">
        <v>9</v>
      </c>
      <c r="W83" s="57"/>
      <c r="X83" s="57">
        <v>2016</v>
      </c>
      <c r="Y83" s="62" t="s">
        <v>94</v>
      </c>
      <c r="Z83" s="57" t="s">
        <v>33</v>
      </c>
      <c r="AA83" s="71" t="s">
        <v>33</v>
      </c>
      <c r="AB83" s="59"/>
      <c r="AC83" s="63" t="s">
        <v>202</v>
      </c>
      <c r="AD83" s="62" t="s">
        <v>71</v>
      </c>
      <c r="AE83" s="62" t="s">
        <v>33</v>
      </c>
      <c r="AF83" s="62" t="s">
        <v>92</v>
      </c>
      <c r="AG83" s="64">
        <v>3</v>
      </c>
      <c r="AH83" s="59"/>
      <c r="AI83" s="57"/>
      <c r="AJ83" s="59"/>
      <c r="AK83" s="65">
        <v>0</v>
      </c>
      <c r="AL83" s="66">
        <v>4.88</v>
      </c>
      <c r="AM83" s="67">
        <f t="shared" si="7"/>
        <v>4.88</v>
      </c>
      <c r="AN83" s="72">
        <v>5</v>
      </c>
      <c r="AO83" s="67">
        <f t="shared" si="8"/>
        <v>9.879999999999999</v>
      </c>
      <c r="AP83" s="59" t="s">
        <v>510</v>
      </c>
      <c r="AQ83" s="57" t="s">
        <v>531</v>
      </c>
      <c r="AR83" s="68">
        <f t="shared" ca="1" si="9"/>
        <v>19</v>
      </c>
      <c r="AS83" s="69" t="str">
        <f ca="1">IF('База данных'!$AR83&gt;=18,"соверш.","несовер.")</f>
        <v>соверш.</v>
      </c>
      <c r="AT83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ТДЖ; забрал(а) документы (оригинал док-та об обр-ии)</v>
      </c>
      <c r="AU83" s="2"/>
      <c r="AV83" s="2"/>
    </row>
    <row r="84" spans="1:48" ht="12.95" customHeight="1">
      <c r="B84" s="90">
        <f>IF(D83&lt;&gt;D84,MAX($B$4:B83)+1,B83)</f>
        <v>50</v>
      </c>
      <c r="C84" s="58">
        <v>43271</v>
      </c>
      <c r="D84" s="57" t="s">
        <v>240</v>
      </c>
      <c r="E84" s="59" t="s">
        <v>30</v>
      </c>
      <c r="F84" s="178" t="s">
        <v>103</v>
      </c>
      <c r="G84" s="59" t="s">
        <v>104</v>
      </c>
      <c r="H84" s="59">
        <v>1</v>
      </c>
      <c r="I84" s="57" t="str">
        <f t="shared" si="5"/>
        <v>50/18</v>
      </c>
      <c r="J84" s="61" t="str">
        <f t="shared" si="6"/>
        <v>50/18-АДТиК/1</v>
      </c>
      <c r="K84" s="62" t="s">
        <v>73</v>
      </c>
      <c r="L84" s="62" t="s">
        <v>33</v>
      </c>
      <c r="M84" s="57" t="s">
        <v>31</v>
      </c>
      <c r="N84" s="62">
        <v>37378</v>
      </c>
      <c r="O84" s="59" t="s">
        <v>101</v>
      </c>
      <c r="P84" s="62"/>
      <c r="Q84" s="62" t="s">
        <v>126</v>
      </c>
      <c r="R84" s="57"/>
      <c r="S84" s="64"/>
      <c r="T84" s="59"/>
      <c r="U84" s="62" t="s">
        <v>32</v>
      </c>
      <c r="V84" s="57">
        <v>9</v>
      </c>
      <c r="W84" s="57"/>
      <c r="X84" s="57">
        <v>2018</v>
      </c>
      <c r="Y84" s="62" t="s">
        <v>94</v>
      </c>
      <c r="Z84" s="57" t="s">
        <v>33</v>
      </c>
      <c r="AA84" s="71" t="s">
        <v>88</v>
      </c>
      <c r="AB84" s="59"/>
      <c r="AC84" s="63" t="s">
        <v>202</v>
      </c>
      <c r="AD84" s="62" t="s">
        <v>71</v>
      </c>
      <c r="AE84" s="62" t="s">
        <v>88</v>
      </c>
      <c r="AF84" s="62" t="s">
        <v>92</v>
      </c>
      <c r="AG84" s="64">
        <v>4</v>
      </c>
      <c r="AH84" s="59"/>
      <c r="AI84" s="57"/>
      <c r="AJ84" s="59"/>
      <c r="AK84" s="65">
        <v>9</v>
      </c>
      <c r="AL84" s="66">
        <v>4.16</v>
      </c>
      <c r="AM84" s="67">
        <f t="shared" si="7"/>
        <v>13.16</v>
      </c>
      <c r="AN84" s="72">
        <v>4.33</v>
      </c>
      <c r="AO84" s="67">
        <f t="shared" si="8"/>
        <v>17.490000000000002</v>
      </c>
      <c r="AP84" s="59" t="s">
        <v>510</v>
      </c>
      <c r="AQ84" s="57" t="s">
        <v>531</v>
      </c>
      <c r="AR84" s="73">
        <f t="shared" ca="1" si="9"/>
        <v>18</v>
      </c>
      <c r="AS84" s="61" t="str">
        <f ca="1">IF('База данных'!$AR84&gt;=18,"соверш.","несовер.")</f>
        <v>соверш.</v>
      </c>
      <c r="AT84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забрал(а) документы (оригинал док-та об обр-ии)</v>
      </c>
      <c r="AU84" s="2"/>
      <c r="AV84" s="2"/>
    </row>
    <row r="85" spans="1:48" ht="12.95" customHeight="1">
      <c r="B85" s="90">
        <f>IF(D84&lt;&gt;D85,MAX($B$4:B84)+1,B84)</f>
        <v>50</v>
      </c>
      <c r="C85" s="58">
        <v>43280</v>
      </c>
      <c r="D85" s="57" t="s">
        <v>240</v>
      </c>
      <c r="E85" s="59" t="s">
        <v>30</v>
      </c>
      <c r="F85" s="177" t="s">
        <v>186</v>
      </c>
      <c r="G85" s="59" t="s">
        <v>115</v>
      </c>
      <c r="H85" s="59">
        <v>2</v>
      </c>
      <c r="I85" s="57" t="str">
        <f t="shared" si="5"/>
        <v>50/18</v>
      </c>
      <c r="J85" s="61" t="str">
        <f t="shared" si="6"/>
        <v>50/18-ТТ/2</v>
      </c>
      <c r="K85" s="62" t="s">
        <v>73</v>
      </c>
      <c r="L85" s="62" t="s">
        <v>33</v>
      </c>
      <c r="M85" s="57" t="s">
        <v>31</v>
      </c>
      <c r="N85" s="62">
        <v>37629</v>
      </c>
      <c r="O85" s="59" t="s">
        <v>101</v>
      </c>
      <c r="P85" s="62"/>
      <c r="Q85" s="62" t="s">
        <v>126</v>
      </c>
      <c r="R85" s="57"/>
      <c r="S85" s="64"/>
      <c r="T85" s="59"/>
      <c r="U85" s="62" t="s">
        <v>32</v>
      </c>
      <c r="V85" s="57">
        <v>9</v>
      </c>
      <c r="W85" s="57"/>
      <c r="X85" s="57">
        <v>2018</v>
      </c>
      <c r="Y85" s="62" t="s">
        <v>94</v>
      </c>
      <c r="Z85" s="57" t="s">
        <v>33</v>
      </c>
      <c r="AA85" s="71" t="s">
        <v>88</v>
      </c>
      <c r="AB85" s="59"/>
      <c r="AC85" s="63" t="s">
        <v>88</v>
      </c>
      <c r="AD85" s="62" t="s">
        <v>71</v>
      </c>
      <c r="AE85" s="62" t="s">
        <v>33</v>
      </c>
      <c r="AF85" s="62" t="s">
        <v>92</v>
      </c>
      <c r="AG85" s="64">
        <v>4</v>
      </c>
      <c r="AH85" s="59"/>
      <c r="AI85" s="57"/>
      <c r="AJ85" s="59"/>
      <c r="AK85" s="65">
        <v>10</v>
      </c>
      <c r="AL85" s="66">
        <v>4.09</v>
      </c>
      <c r="AM85" s="67">
        <f t="shared" si="7"/>
        <v>14.09</v>
      </c>
      <c r="AN85" s="72">
        <v>4</v>
      </c>
      <c r="AO85" s="67">
        <f t="shared" si="8"/>
        <v>18.09</v>
      </c>
      <c r="AP85" s="59" t="s">
        <v>510</v>
      </c>
      <c r="AQ85" s="57" t="s">
        <v>531</v>
      </c>
      <c r="AR85" s="68">
        <f t="shared" ca="1" si="9"/>
        <v>17</v>
      </c>
      <c r="AS85" s="69" t="str">
        <f ca="1">IF('База данных'!$AR85&gt;=18,"соверш.","несовер.")</f>
        <v>несовер.</v>
      </c>
      <c r="AT85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ТТ; да</v>
      </c>
      <c r="AU85" s="2"/>
      <c r="AV85" s="2"/>
    </row>
    <row r="86" spans="1:48" ht="12.95" customHeight="1">
      <c r="B86" s="90">
        <f>IF(D85&lt;&gt;D86,MAX($B$4:B85)+1,B85)</f>
        <v>50</v>
      </c>
      <c r="C86" s="58">
        <v>43306</v>
      </c>
      <c r="D86" s="57" t="s">
        <v>240</v>
      </c>
      <c r="E86" s="59" t="s">
        <v>34</v>
      </c>
      <c r="F86" s="178" t="s">
        <v>119</v>
      </c>
      <c r="G86" s="59" t="s">
        <v>120</v>
      </c>
      <c r="H86" s="59">
        <v>3</v>
      </c>
      <c r="I86" s="57" t="str">
        <f t="shared" si="5"/>
        <v>50/18</v>
      </c>
      <c r="J86" s="61" t="str">
        <f t="shared" si="6"/>
        <v>50/18-ОиПКММиТП/3</v>
      </c>
      <c r="K86" s="62" t="s">
        <v>73</v>
      </c>
      <c r="L86" s="62" t="s">
        <v>88</v>
      </c>
      <c r="M86" s="57" t="s">
        <v>31</v>
      </c>
      <c r="N86" s="62">
        <v>37601</v>
      </c>
      <c r="O86" s="59" t="s">
        <v>507</v>
      </c>
      <c r="P86" s="62"/>
      <c r="Q86" s="62" t="s">
        <v>132</v>
      </c>
      <c r="R86" s="57"/>
      <c r="S86" s="64"/>
      <c r="T86" s="59"/>
      <c r="U86" s="62" t="s">
        <v>32</v>
      </c>
      <c r="V86" s="57">
        <v>9</v>
      </c>
      <c r="W86" s="57"/>
      <c r="X86" s="57">
        <v>2018</v>
      </c>
      <c r="Y86" s="62" t="s">
        <v>94</v>
      </c>
      <c r="Z86" s="57" t="s">
        <v>33</v>
      </c>
      <c r="AA86" s="71" t="s">
        <v>33</v>
      </c>
      <c r="AB86" s="59"/>
      <c r="AC86" s="63" t="s">
        <v>202</v>
      </c>
      <c r="AD86" s="62" t="s">
        <v>71</v>
      </c>
      <c r="AE86" s="62" t="s">
        <v>33</v>
      </c>
      <c r="AF86" s="62" t="s">
        <v>92</v>
      </c>
      <c r="AG86" s="64">
        <v>4</v>
      </c>
      <c r="AH86" s="59"/>
      <c r="AI86" s="57"/>
      <c r="AJ86" s="59"/>
      <c r="AK86" s="65">
        <v>9</v>
      </c>
      <c r="AL86" s="66">
        <v>4.45</v>
      </c>
      <c r="AM86" s="67">
        <f t="shared" si="7"/>
        <v>13.45</v>
      </c>
      <c r="AN86" s="72">
        <v>4.33</v>
      </c>
      <c r="AO86" s="67">
        <f t="shared" si="8"/>
        <v>17.78</v>
      </c>
      <c r="AP86" s="59" t="s">
        <v>510</v>
      </c>
      <c r="AQ86" s="57" t="s">
        <v>531</v>
      </c>
      <c r="AR86" s="73">
        <f t="shared" ca="1" si="9"/>
        <v>17</v>
      </c>
      <c r="AS86" s="61" t="str">
        <f ca="1">IF('База данных'!$AR86&gt;=18,"соверш.","несовер.")</f>
        <v>несовер.</v>
      </c>
      <c r="AT86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ОиПКММиТП; забрал(а) документы (оригинал док-та об обр-ии)</v>
      </c>
      <c r="AU86" s="2"/>
      <c r="AV86" s="2"/>
    </row>
    <row r="87" spans="1:48" ht="12.95" customHeight="1">
      <c r="B87" s="90">
        <f>IF(D86&lt;&gt;D87,MAX($B$4:B86)+1,B86)</f>
        <v>51</v>
      </c>
      <c r="C87" s="58">
        <v>43286</v>
      </c>
      <c r="D87" s="57" t="s">
        <v>241</v>
      </c>
      <c r="E87" s="59" t="s">
        <v>34</v>
      </c>
      <c r="F87" s="177" t="s">
        <v>119</v>
      </c>
      <c r="G87" s="59" t="s">
        <v>120</v>
      </c>
      <c r="H87" s="59">
        <v>1</v>
      </c>
      <c r="I87" s="57" t="str">
        <f t="shared" si="5"/>
        <v>51/18</v>
      </c>
      <c r="J87" s="61" t="str">
        <f t="shared" si="6"/>
        <v>51/18-ОиПКММиТП/1</v>
      </c>
      <c r="K87" s="62" t="s">
        <v>73</v>
      </c>
      <c r="L87" s="62" t="s">
        <v>88</v>
      </c>
      <c r="M87" s="57" t="s">
        <v>31</v>
      </c>
      <c r="N87" s="62">
        <v>37415</v>
      </c>
      <c r="O87" s="59" t="s">
        <v>507</v>
      </c>
      <c r="P87" s="62"/>
      <c r="Q87" s="62" t="s">
        <v>161</v>
      </c>
      <c r="R87" s="57"/>
      <c r="S87" s="64"/>
      <c r="T87" s="59"/>
      <c r="U87" s="62" t="s">
        <v>32</v>
      </c>
      <c r="V87" s="57">
        <v>9</v>
      </c>
      <c r="W87" s="57"/>
      <c r="X87" s="57">
        <v>2018</v>
      </c>
      <c r="Y87" s="62" t="s">
        <v>94</v>
      </c>
      <c r="Z87" s="57" t="s">
        <v>88</v>
      </c>
      <c r="AA87" s="71" t="s">
        <v>88</v>
      </c>
      <c r="AB87" s="59"/>
      <c r="AC87" s="63" t="s">
        <v>88</v>
      </c>
      <c r="AD87" s="62" t="s">
        <v>71</v>
      </c>
      <c r="AE87" s="62" t="s">
        <v>88</v>
      </c>
      <c r="AF87" s="62" t="s">
        <v>99</v>
      </c>
      <c r="AG87" s="64">
        <v>4</v>
      </c>
      <c r="AH87" s="59"/>
      <c r="AI87" s="57"/>
      <c r="AJ87" s="59"/>
      <c r="AK87" s="65">
        <v>10</v>
      </c>
      <c r="AL87" s="66">
        <v>4.2</v>
      </c>
      <c r="AM87" s="67">
        <f t="shared" si="7"/>
        <v>14.2</v>
      </c>
      <c r="AN87" s="72">
        <v>4.3</v>
      </c>
      <c r="AO87" s="67">
        <f t="shared" si="8"/>
        <v>18.5</v>
      </c>
      <c r="AP87" s="59" t="s">
        <v>510</v>
      </c>
      <c r="AQ87" s="57" t="s">
        <v>531</v>
      </c>
      <c r="AR87" s="68">
        <f t="shared" ca="1" si="9"/>
        <v>17</v>
      </c>
      <c r="AS87" s="69" t="str">
        <f ca="1">IF('База данных'!$AR87&gt;=18,"соверш.","несовер.")</f>
        <v>несовер.</v>
      </c>
      <c r="AT87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ОиПКММиТП; да</v>
      </c>
      <c r="AU87" s="2"/>
      <c r="AV87" s="2"/>
    </row>
    <row r="88" spans="1:48" ht="12.95" customHeight="1">
      <c r="B88" s="90">
        <f>IF(D87&lt;&gt;D88,MAX($B$4:B87)+1,B87)</f>
        <v>51</v>
      </c>
      <c r="C88" s="58">
        <v>43313</v>
      </c>
      <c r="D88" s="57" t="s">
        <v>241</v>
      </c>
      <c r="E88" s="59" t="s">
        <v>34</v>
      </c>
      <c r="F88" s="178" t="s">
        <v>119</v>
      </c>
      <c r="G88" s="59" t="s">
        <v>121</v>
      </c>
      <c r="H88" s="59">
        <v>2</v>
      </c>
      <c r="I88" s="57" t="str">
        <f t="shared" si="5"/>
        <v>51/18</v>
      </c>
      <c r="J88" s="61" t="str">
        <f t="shared" si="6"/>
        <v>51/18-ОКДД/2</v>
      </c>
      <c r="K88" s="62" t="s">
        <v>73</v>
      </c>
      <c r="L88" s="62" t="s">
        <v>88</v>
      </c>
      <c r="M88" s="57" t="s">
        <v>31</v>
      </c>
      <c r="N88" s="62">
        <v>33487</v>
      </c>
      <c r="O88" s="59" t="s">
        <v>101</v>
      </c>
      <c r="P88" s="62"/>
      <c r="Q88" s="62" t="s">
        <v>148</v>
      </c>
      <c r="R88" s="57"/>
      <c r="S88" s="64"/>
      <c r="T88" s="59"/>
      <c r="U88" s="62" t="s">
        <v>32</v>
      </c>
      <c r="V88" s="57">
        <v>11</v>
      </c>
      <c r="W88" s="57"/>
      <c r="X88" s="57">
        <v>2009</v>
      </c>
      <c r="Y88" s="62" t="s">
        <v>94</v>
      </c>
      <c r="Z88" s="57" t="s">
        <v>33</v>
      </c>
      <c r="AA88" s="71" t="s">
        <v>33</v>
      </c>
      <c r="AB88" s="59"/>
      <c r="AC88" s="63" t="s">
        <v>88</v>
      </c>
      <c r="AD88" s="62" t="s">
        <v>71</v>
      </c>
      <c r="AE88" s="62" t="s">
        <v>33</v>
      </c>
      <c r="AF88" s="62" t="s">
        <v>33</v>
      </c>
      <c r="AG88" s="64">
        <v>4</v>
      </c>
      <c r="AH88" s="59"/>
      <c r="AI88" s="57"/>
      <c r="AJ88" s="59"/>
      <c r="AK88" s="65">
        <v>10</v>
      </c>
      <c r="AL88" s="66">
        <v>3.87</v>
      </c>
      <c r="AM88" s="67">
        <f t="shared" si="7"/>
        <v>13.870000000000001</v>
      </c>
      <c r="AN88" s="72">
        <v>4</v>
      </c>
      <c r="AO88" s="67">
        <f t="shared" si="8"/>
        <v>17.87</v>
      </c>
      <c r="AP88" s="59" t="s">
        <v>512</v>
      </c>
      <c r="AQ88" s="57"/>
      <c r="AR88" s="73">
        <f t="shared" ca="1" si="9"/>
        <v>28</v>
      </c>
      <c r="AS88" s="61" t="str">
        <f ca="1">IF('База данных'!$AR88&gt;=18,"соверш.","несовер.")</f>
        <v>соверш.</v>
      </c>
      <c r="AT88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ОКДД; да</v>
      </c>
      <c r="AU88" s="2"/>
      <c r="AV88" s="2"/>
    </row>
    <row r="89" spans="1:48" ht="12.95" customHeight="1">
      <c r="B89" s="90">
        <f>IF(D88&lt;&gt;D89,MAX($B$4:B88)+1,B88)</f>
        <v>52</v>
      </c>
      <c r="C89" s="58">
        <v>43280</v>
      </c>
      <c r="D89" s="57" t="s">
        <v>242</v>
      </c>
      <c r="E89" s="59" t="s">
        <v>30</v>
      </c>
      <c r="F89" s="177" t="s">
        <v>103</v>
      </c>
      <c r="G89" s="59" t="s">
        <v>104</v>
      </c>
      <c r="H89" s="59">
        <v>1</v>
      </c>
      <c r="I89" s="57" t="str">
        <f t="shared" si="5"/>
        <v>52/18</v>
      </c>
      <c r="J89" s="61" t="str">
        <f t="shared" si="6"/>
        <v>52/18-АДТиК/1</v>
      </c>
      <c r="K89" s="62" t="s">
        <v>73</v>
      </c>
      <c r="L89" s="62" t="s">
        <v>88</v>
      </c>
      <c r="M89" s="57" t="s">
        <v>31</v>
      </c>
      <c r="N89" s="62">
        <v>36609</v>
      </c>
      <c r="O89" s="59" t="s">
        <v>101</v>
      </c>
      <c r="P89" s="62"/>
      <c r="Q89" s="62" t="s">
        <v>147</v>
      </c>
      <c r="R89" s="57"/>
      <c r="S89" s="64"/>
      <c r="T89" s="59"/>
      <c r="U89" s="62" t="s">
        <v>32</v>
      </c>
      <c r="V89" s="57">
        <v>11</v>
      </c>
      <c r="W89" s="57"/>
      <c r="X89" s="57">
        <v>2018</v>
      </c>
      <c r="Y89" s="62" t="s">
        <v>94</v>
      </c>
      <c r="Z89" s="57" t="s">
        <v>33</v>
      </c>
      <c r="AA89" s="71" t="s">
        <v>88</v>
      </c>
      <c r="AB89" s="59"/>
      <c r="AC89" s="63" t="s">
        <v>88</v>
      </c>
      <c r="AD89" s="62" t="s">
        <v>71</v>
      </c>
      <c r="AE89" s="62" t="s">
        <v>33</v>
      </c>
      <c r="AF89" s="62" t="s">
        <v>92</v>
      </c>
      <c r="AG89" s="64">
        <v>4</v>
      </c>
      <c r="AH89" s="59"/>
      <c r="AI89" s="57"/>
      <c r="AJ89" s="59"/>
      <c r="AK89" s="65">
        <v>9</v>
      </c>
      <c r="AL89" s="66">
        <v>4.5</v>
      </c>
      <c r="AM89" s="67">
        <f t="shared" si="7"/>
        <v>13.5</v>
      </c>
      <c r="AN89" s="72">
        <v>4.7</v>
      </c>
      <c r="AO89" s="67">
        <f t="shared" si="8"/>
        <v>18.2</v>
      </c>
      <c r="AP89" s="59" t="s">
        <v>510</v>
      </c>
      <c r="AQ89" s="57" t="s">
        <v>531</v>
      </c>
      <c r="AR89" s="68">
        <f t="shared" ca="1" si="9"/>
        <v>20</v>
      </c>
      <c r="AS89" s="69" t="str">
        <f ca="1">IF('База данных'!$AR89&gt;=18,"соверш.","несовер.")</f>
        <v>соверш.</v>
      </c>
      <c r="AT89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да</v>
      </c>
      <c r="AU89" s="2"/>
      <c r="AV89" s="2"/>
    </row>
    <row r="90" spans="1:48" ht="12.95" customHeight="1">
      <c r="B90" s="90">
        <f>IF(D89&lt;&gt;D90,MAX($B$4:B89)+1,B89)</f>
        <v>53</v>
      </c>
      <c r="C90" s="58">
        <v>43283</v>
      </c>
      <c r="D90" s="185" t="s">
        <v>243</v>
      </c>
      <c r="E90" s="59" t="s">
        <v>30</v>
      </c>
      <c r="F90" s="178" t="s">
        <v>107</v>
      </c>
      <c r="G90" s="59" t="s">
        <v>108</v>
      </c>
      <c r="H90" s="59">
        <v>1</v>
      </c>
      <c r="I90" s="57" t="str">
        <f t="shared" si="5"/>
        <v>53/18</v>
      </c>
      <c r="J90" s="61" t="str">
        <f t="shared" si="6"/>
        <v>53/18-ТДЖ/1</v>
      </c>
      <c r="K90" s="62" t="s">
        <v>73</v>
      </c>
      <c r="L90" s="62" t="s">
        <v>33</v>
      </c>
      <c r="M90" s="57" t="s">
        <v>31</v>
      </c>
      <c r="N90" s="62">
        <v>37277</v>
      </c>
      <c r="O90" s="59" t="s">
        <v>101</v>
      </c>
      <c r="P90" s="62"/>
      <c r="Q90" s="62" t="s">
        <v>147</v>
      </c>
      <c r="R90" s="57"/>
      <c r="S90" s="64"/>
      <c r="T90" s="59"/>
      <c r="U90" s="62" t="s">
        <v>32</v>
      </c>
      <c r="V90" s="57">
        <v>9</v>
      </c>
      <c r="W90" s="57"/>
      <c r="X90" s="57">
        <v>2018</v>
      </c>
      <c r="Y90" s="62" t="s">
        <v>94</v>
      </c>
      <c r="Z90" s="57" t="s">
        <v>33</v>
      </c>
      <c r="AA90" s="71" t="s">
        <v>88</v>
      </c>
      <c r="AB90" s="59"/>
      <c r="AC90" s="63" t="s">
        <v>202</v>
      </c>
      <c r="AD90" s="62" t="s">
        <v>71</v>
      </c>
      <c r="AE90" s="62" t="s">
        <v>88</v>
      </c>
      <c r="AF90" s="62" t="s">
        <v>92</v>
      </c>
      <c r="AG90" s="64">
        <v>4</v>
      </c>
      <c r="AH90" s="59"/>
      <c r="AI90" s="57"/>
      <c r="AJ90" s="59"/>
      <c r="AK90" s="65">
        <v>8</v>
      </c>
      <c r="AL90" s="66">
        <v>4.41</v>
      </c>
      <c r="AM90" s="67">
        <f t="shared" si="7"/>
        <v>12.41</v>
      </c>
      <c r="AN90" s="72">
        <v>4.66</v>
      </c>
      <c r="AO90" s="67">
        <f t="shared" si="8"/>
        <v>17.07</v>
      </c>
      <c r="AP90" s="59" t="s">
        <v>512</v>
      </c>
      <c r="AQ90" s="57"/>
      <c r="AR90" s="73">
        <f t="shared" ca="1" si="9"/>
        <v>18</v>
      </c>
      <c r="AS90" s="61" t="str">
        <f ca="1">IF('База данных'!$AR90&gt;=18,"соверш.","несовер.")</f>
        <v>соверш.</v>
      </c>
      <c r="AT90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ТДЖ; забрал(а) документы (оригинал док-та об обр-ии)</v>
      </c>
      <c r="AU90" s="2"/>
      <c r="AV90" s="2"/>
    </row>
    <row r="91" spans="1:48" ht="12.95" customHeight="1">
      <c r="B91" s="90">
        <f>IF(D90&lt;&gt;D91,MAX($B$4:B90)+1,B90)</f>
        <v>54</v>
      </c>
      <c r="C91" s="58">
        <v>43284</v>
      </c>
      <c r="D91" s="185" t="s">
        <v>597</v>
      </c>
      <c r="E91" s="59" t="s">
        <v>30</v>
      </c>
      <c r="F91" s="177" t="s">
        <v>103</v>
      </c>
      <c r="G91" s="59" t="s">
        <v>104</v>
      </c>
      <c r="H91" s="59">
        <v>1</v>
      </c>
      <c r="I91" s="57" t="str">
        <f t="shared" si="5"/>
        <v>54/18</v>
      </c>
      <c r="J91" s="61" t="str">
        <f t="shared" si="6"/>
        <v>54/18-АДТиК/1</v>
      </c>
      <c r="K91" s="62" t="s">
        <v>73</v>
      </c>
      <c r="L91" s="62" t="s">
        <v>33</v>
      </c>
      <c r="M91" s="57" t="s">
        <v>31</v>
      </c>
      <c r="N91" s="62">
        <v>37517</v>
      </c>
      <c r="O91" s="59" t="s">
        <v>101</v>
      </c>
      <c r="P91" s="62"/>
      <c r="Q91" s="62" t="s">
        <v>126</v>
      </c>
      <c r="R91" s="57"/>
      <c r="S91" s="64"/>
      <c r="T91" s="59"/>
      <c r="U91" s="62" t="s">
        <v>32</v>
      </c>
      <c r="V91" s="57">
        <v>9</v>
      </c>
      <c r="W91" s="57"/>
      <c r="X91" s="57">
        <v>2018</v>
      </c>
      <c r="Y91" s="62" t="s">
        <v>94</v>
      </c>
      <c r="Z91" s="57" t="s">
        <v>33</v>
      </c>
      <c r="AA91" s="71" t="s">
        <v>33</v>
      </c>
      <c r="AB91" s="59"/>
      <c r="AC91" s="63" t="s">
        <v>202</v>
      </c>
      <c r="AD91" s="62" t="s">
        <v>71</v>
      </c>
      <c r="AE91" s="62" t="s">
        <v>33</v>
      </c>
      <c r="AF91" s="62" t="s">
        <v>92</v>
      </c>
      <c r="AG91" s="64">
        <v>4</v>
      </c>
      <c r="AH91" s="59"/>
      <c r="AI91" s="57"/>
      <c r="AJ91" s="59"/>
      <c r="AK91" s="65">
        <v>8</v>
      </c>
      <c r="AL91" s="66">
        <v>4.5</v>
      </c>
      <c r="AM91" s="67">
        <f t="shared" si="7"/>
        <v>12.5</v>
      </c>
      <c r="AN91" s="72">
        <v>4.66</v>
      </c>
      <c r="AO91" s="67">
        <f t="shared" si="8"/>
        <v>17.16</v>
      </c>
      <c r="AP91" s="59" t="s">
        <v>510</v>
      </c>
      <c r="AQ91" s="57" t="s">
        <v>531</v>
      </c>
      <c r="AR91" s="68">
        <f t="shared" ca="1" si="9"/>
        <v>17</v>
      </c>
      <c r="AS91" s="69" t="str">
        <f ca="1">IF('База данных'!$AR91&gt;=18,"соверш.","несовер.")</f>
        <v>несовер.</v>
      </c>
      <c r="AT91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забрал(а) документы (оригинал док-та об обр-ии)</v>
      </c>
      <c r="AU91" s="2"/>
      <c r="AV91" s="2"/>
    </row>
    <row r="92" spans="1:48" ht="12.95" customHeight="1">
      <c r="B92" s="90">
        <f>IF(D91&lt;&gt;D92,MAX($B$4:B91)+1,B91)</f>
        <v>54</v>
      </c>
      <c r="C92" s="58">
        <v>43283</v>
      </c>
      <c r="D92" s="185" t="s">
        <v>597</v>
      </c>
      <c r="E92" s="59" t="s">
        <v>30</v>
      </c>
      <c r="F92" s="178" t="s">
        <v>119</v>
      </c>
      <c r="G92" s="59" t="s">
        <v>121</v>
      </c>
      <c r="H92" s="59">
        <v>2</v>
      </c>
      <c r="I92" s="57" t="str">
        <f t="shared" si="5"/>
        <v>54/18</v>
      </c>
      <c r="J92" s="61" t="str">
        <f t="shared" si="6"/>
        <v>54/18-ОКДД/2</v>
      </c>
      <c r="K92" s="62" t="s">
        <v>73</v>
      </c>
      <c r="L92" s="62" t="s">
        <v>88</v>
      </c>
      <c r="M92" s="57" t="s">
        <v>31</v>
      </c>
      <c r="N92" s="62">
        <v>37411</v>
      </c>
      <c r="O92" s="59" t="s">
        <v>101</v>
      </c>
      <c r="P92" s="62"/>
      <c r="Q92" s="62" t="s">
        <v>127</v>
      </c>
      <c r="R92" s="57"/>
      <c r="S92" s="64"/>
      <c r="T92" s="59"/>
      <c r="U92" s="62" t="s">
        <v>32</v>
      </c>
      <c r="V92" s="57">
        <v>9</v>
      </c>
      <c r="W92" s="57"/>
      <c r="X92" s="57">
        <v>2018</v>
      </c>
      <c r="Y92" s="62" t="s">
        <v>94</v>
      </c>
      <c r="Z92" s="57" t="s">
        <v>33</v>
      </c>
      <c r="AA92" s="71" t="s">
        <v>33</v>
      </c>
      <c r="AB92" s="59"/>
      <c r="AC92" s="63" t="s">
        <v>202</v>
      </c>
      <c r="AD92" s="62" t="s">
        <v>71</v>
      </c>
      <c r="AE92" s="62" t="s">
        <v>33</v>
      </c>
      <c r="AF92" s="62" t="s">
        <v>92</v>
      </c>
      <c r="AG92" s="64">
        <v>4</v>
      </c>
      <c r="AH92" s="59"/>
      <c r="AI92" s="57"/>
      <c r="AJ92" s="59"/>
      <c r="AK92" s="65">
        <v>0</v>
      </c>
      <c r="AL92" s="66">
        <v>4.75</v>
      </c>
      <c r="AM92" s="67">
        <f t="shared" si="7"/>
        <v>4.75</v>
      </c>
      <c r="AN92" s="72">
        <v>5</v>
      </c>
      <c r="AO92" s="67">
        <f t="shared" si="8"/>
        <v>9.75</v>
      </c>
      <c r="AP92" s="59" t="s">
        <v>510</v>
      </c>
      <c r="AQ92" s="57" t="s">
        <v>531</v>
      </c>
      <c r="AR92" s="73">
        <f t="shared" ca="1" si="9"/>
        <v>17</v>
      </c>
      <c r="AS92" s="61" t="str">
        <f ca="1">IF('База данных'!$AR92&gt;=18,"соверш.","несовер.")</f>
        <v>несовер.</v>
      </c>
      <c r="AT92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ОКДД; забрал(а) документы (оригинал док-та об обр-ии)</v>
      </c>
      <c r="AU92" s="2"/>
      <c r="AV92" s="2"/>
    </row>
    <row r="93" spans="1:48" ht="12.95" customHeight="1">
      <c r="B93" s="90">
        <f>IF(D92&lt;&gt;D93,MAX($B$4:B92)+1,B92)</f>
        <v>54</v>
      </c>
      <c r="C93" s="58">
        <v>43311</v>
      </c>
      <c r="D93" s="185" t="s">
        <v>597</v>
      </c>
      <c r="E93" s="59" t="s">
        <v>30</v>
      </c>
      <c r="F93" s="177" t="s">
        <v>119</v>
      </c>
      <c r="G93" s="59" t="s">
        <v>120</v>
      </c>
      <c r="H93" s="59">
        <v>3</v>
      </c>
      <c r="I93" s="57" t="str">
        <f t="shared" si="5"/>
        <v>54/18</v>
      </c>
      <c r="J93" s="61" t="str">
        <f t="shared" si="6"/>
        <v>54/18-ОиПКММиТП/3</v>
      </c>
      <c r="K93" s="62" t="s">
        <v>73</v>
      </c>
      <c r="L93" s="62" t="s">
        <v>88</v>
      </c>
      <c r="M93" s="57" t="s">
        <v>31</v>
      </c>
      <c r="N93" s="62">
        <v>34384</v>
      </c>
      <c r="O93" s="59" t="s">
        <v>101</v>
      </c>
      <c r="P93" s="62"/>
      <c r="Q93" s="62" t="s">
        <v>170</v>
      </c>
      <c r="R93" s="57"/>
      <c r="S93" s="64"/>
      <c r="T93" s="59"/>
      <c r="U93" s="62" t="s">
        <v>32</v>
      </c>
      <c r="V93" s="57">
        <v>9</v>
      </c>
      <c r="W93" s="57"/>
      <c r="X93" s="57">
        <v>2016</v>
      </c>
      <c r="Y93" s="62" t="s">
        <v>94</v>
      </c>
      <c r="Z93" s="57" t="s">
        <v>33</v>
      </c>
      <c r="AA93" s="71" t="s">
        <v>33</v>
      </c>
      <c r="AB93" s="59"/>
      <c r="AC93" s="63" t="s">
        <v>88</v>
      </c>
      <c r="AD93" s="62" t="s">
        <v>71</v>
      </c>
      <c r="AE93" s="62" t="s">
        <v>33</v>
      </c>
      <c r="AF93" s="62" t="s">
        <v>92</v>
      </c>
      <c r="AG93" s="64">
        <v>4</v>
      </c>
      <c r="AH93" s="59"/>
      <c r="AI93" s="57"/>
      <c r="AJ93" s="59"/>
      <c r="AK93" s="65">
        <v>0</v>
      </c>
      <c r="AL93" s="66">
        <v>4.5599999999999996</v>
      </c>
      <c r="AM93" s="67">
        <f t="shared" si="7"/>
        <v>4.5599999999999996</v>
      </c>
      <c r="AN93" s="72">
        <v>5</v>
      </c>
      <c r="AO93" s="67">
        <f t="shared" si="8"/>
        <v>9.5599999999999987</v>
      </c>
      <c r="AP93" s="59" t="s">
        <v>510</v>
      </c>
      <c r="AQ93" s="57" t="s">
        <v>531</v>
      </c>
      <c r="AR93" s="68">
        <f t="shared" ca="1" si="9"/>
        <v>26</v>
      </c>
      <c r="AS93" s="69" t="str">
        <f ca="1">IF('База данных'!$AR93&gt;=18,"соверш.","несовер.")</f>
        <v>соверш.</v>
      </c>
      <c r="AT93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ОиПКММиТП; да</v>
      </c>
      <c r="AU93" s="2"/>
      <c r="AV93" s="2"/>
    </row>
    <row r="94" spans="1:48" ht="12.95" customHeight="1">
      <c r="B94" s="90">
        <f>IF(D93&lt;&gt;D94,MAX($B$4:B93)+1,B93)</f>
        <v>55</v>
      </c>
      <c r="C94" s="58">
        <v>43284</v>
      </c>
      <c r="D94" s="185" t="s">
        <v>598</v>
      </c>
      <c r="E94" s="59" t="s">
        <v>30</v>
      </c>
      <c r="F94" s="177" t="s">
        <v>186</v>
      </c>
      <c r="G94" s="59" t="s">
        <v>190</v>
      </c>
      <c r="H94" s="59">
        <v>1</v>
      </c>
      <c r="I94" s="57" t="str">
        <f t="shared" si="5"/>
        <v>55/18</v>
      </c>
      <c r="J94" s="61" t="str">
        <f t="shared" si="6"/>
        <v>55/18-ХТ эстр./1</v>
      </c>
      <c r="K94" s="62" t="s">
        <v>73</v>
      </c>
      <c r="L94" s="62" t="s">
        <v>33</v>
      </c>
      <c r="M94" s="57" t="s">
        <v>37</v>
      </c>
      <c r="N94" s="62">
        <v>37503</v>
      </c>
      <c r="O94" s="59" t="s">
        <v>101</v>
      </c>
      <c r="P94" s="62"/>
      <c r="Q94" s="62" t="s">
        <v>126</v>
      </c>
      <c r="R94" s="57"/>
      <c r="S94" s="64"/>
      <c r="T94" s="59"/>
      <c r="U94" s="62" t="s">
        <v>32</v>
      </c>
      <c r="V94" s="57">
        <v>9</v>
      </c>
      <c r="W94" s="57"/>
      <c r="X94" s="57">
        <v>2018</v>
      </c>
      <c r="Y94" s="62" t="s">
        <v>94</v>
      </c>
      <c r="Z94" s="57" t="s">
        <v>33</v>
      </c>
      <c r="AA94" s="71" t="s">
        <v>33</v>
      </c>
      <c r="AB94" s="59"/>
      <c r="AC94" s="63" t="s">
        <v>88</v>
      </c>
      <c r="AD94" s="62" t="s">
        <v>71</v>
      </c>
      <c r="AE94" s="62" t="s">
        <v>33</v>
      </c>
      <c r="AF94" s="62" t="s">
        <v>92</v>
      </c>
      <c r="AG94" s="64">
        <v>4</v>
      </c>
      <c r="AH94" s="59"/>
      <c r="AI94" s="57"/>
      <c r="AJ94" s="59"/>
      <c r="AK94" s="65">
        <v>10</v>
      </c>
      <c r="AL94" s="66">
        <v>4.1100000000000003</v>
      </c>
      <c r="AM94" s="67">
        <f t="shared" si="7"/>
        <v>14.11</v>
      </c>
      <c r="AN94" s="72">
        <v>4</v>
      </c>
      <c r="AO94" s="67">
        <f t="shared" si="8"/>
        <v>18.11</v>
      </c>
      <c r="AP94" s="59" t="s">
        <v>510</v>
      </c>
      <c r="AQ94" s="57" t="s">
        <v>531</v>
      </c>
      <c r="AR94" s="73">
        <f t="shared" ca="1" si="9"/>
        <v>17</v>
      </c>
      <c r="AS94" s="61" t="str">
        <f ca="1">IF('База данных'!$AR94&gt;=18,"соверш.","несовер.")</f>
        <v>несовер.</v>
      </c>
      <c r="AT94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эстр.; да</v>
      </c>
      <c r="AU94" s="29"/>
      <c r="AV94" s="29"/>
    </row>
    <row r="95" spans="1:48" ht="12.95" customHeight="1">
      <c r="A95" s="11"/>
      <c r="B95" s="90">
        <f>IF(D94&lt;&gt;D95,MAX($B$4:B94)+1,B94)</f>
        <v>56</v>
      </c>
      <c r="C95" s="58">
        <v>43301</v>
      </c>
      <c r="D95" s="185" t="s">
        <v>244</v>
      </c>
      <c r="E95" s="59" t="s">
        <v>30</v>
      </c>
      <c r="F95" s="177" t="s">
        <v>186</v>
      </c>
      <c r="G95" s="59" t="s">
        <v>188</v>
      </c>
      <c r="H95" s="59">
        <v>1</v>
      </c>
      <c r="I95" s="57" t="str">
        <f t="shared" si="5"/>
        <v>56/18</v>
      </c>
      <c r="J95" s="61" t="str">
        <f t="shared" si="6"/>
        <v>56/18-ХТ нар./1</v>
      </c>
      <c r="K95" s="62" t="s">
        <v>73</v>
      </c>
      <c r="L95" s="62" t="s">
        <v>33</v>
      </c>
      <c r="M95" s="57" t="s">
        <v>31</v>
      </c>
      <c r="N95" s="62">
        <v>36569</v>
      </c>
      <c r="O95" s="59" t="s">
        <v>101</v>
      </c>
      <c r="P95" s="62"/>
      <c r="Q95" s="62" t="s">
        <v>125</v>
      </c>
      <c r="R95" s="57"/>
      <c r="S95" s="64"/>
      <c r="T95" s="59"/>
      <c r="U95" s="62" t="s">
        <v>32</v>
      </c>
      <c r="V95" s="57">
        <v>9</v>
      </c>
      <c r="W95" s="57"/>
      <c r="X95" s="57">
        <v>2016</v>
      </c>
      <c r="Y95" s="62" t="s">
        <v>94</v>
      </c>
      <c r="Z95" s="57" t="s">
        <v>33</v>
      </c>
      <c r="AA95" s="71" t="s">
        <v>33</v>
      </c>
      <c r="AB95" s="59"/>
      <c r="AC95" s="63" t="s">
        <v>202</v>
      </c>
      <c r="AD95" s="62" t="s">
        <v>71</v>
      </c>
      <c r="AE95" s="62" t="s">
        <v>33</v>
      </c>
      <c r="AF95" s="62" t="s">
        <v>99</v>
      </c>
      <c r="AG95" s="64">
        <v>4</v>
      </c>
      <c r="AH95" s="59"/>
      <c r="AI95" s="57"/>
      <c r="AJ95" s="59"/>
      <c r="AK95" s="65">
        <v>0</v>
      </c>
      <c r="AL95" s="66">
        <v>4.74</v>
      </c>
      <c r="AM95" s="67">
        <f t="shared" si="7"/>
        <v>4.74</v>
      </c>
      <c r="AN95" s="72">
        <v>5</v>
      </c>
      <c r="AO95" s="67">
        <f t="shared" si="8"/>
        <v>9.74</v>
      </c>
      <c r="AP95" s="59" t="s">
        <v>512</v>
      </c>
      <c r="AQ95" s="57"/>
      <c r="AR95" s="68">
        <f t="shared" ca="1" si="9"/>
        <v>20</v>
      </c>
      <c r="AS95" s="69" t="str">
        <f ca="1">IF('База данных'!$AR95&gt;=18,"соверш.","несовер.")</f>
        <v>соверш.</v>
      </c>
      <c r="AT95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нар.; забрал(а) документы (оригинал док-та об обр-ии)</v>
      </c>
      <c r="AU95" s="2"/>
      <c r="AV95" s="2"/>
    </row>
    <row r="96" spans="1:48" ht="12.95" customHeight="1">
      <c r="B96" s="90">
        <f>IF(D95&lt;&gt;D96,MAX($B$4:B95)+1,B95)</f>
        <v>57</v>
      </c>
      <c r="C96" s="58">
        <v>43293</v>
      </c>
      <c r="D96" s="185" t="s">
        <v>245</v>
      </c>
      <c r="E96" s="59" t="s">
        <v>34</v>
      </c>
      <c r="F96" s="178" t="s">
        <v>119</v>
      </c>
      <c r="G96" s="59" t="s">
        <v>121</v>
      </c>
      <c r="H96" s="59">
        <v>1</v>
      </c>
      <c r="I96" s="57" t="str">
        <f t="shared" si="5"/>
        <v>57/18</v>
      </c>
      <c r="J96" s="61" t="str">
        <f t="shared" si="6"/>
        <v>57/18-ОКДД/1</v>
      </c>
      <c r="K96" s="62" t="s">
        <v>73</v>
      </c>
      <c r="L96" s="62" t="s">
        <v>88</v>
      </c>
      <c r="M96" s="57" t="s">
        <v>31</v>
      </c>
      <c r="N96" s="62">
        <v>36803</v>
      </c>
      <c r="O96" s="59" t="s">
        <v>101</v>
      </c>
      <c r="P96" s="62"/>
      <c r="Q96" s="62" t="s">
        <v>153</v>
      </c>
      <c r="R96" s="57"/>
      <c r="S96" s="64"/>
      <c r="T96" s="59"/>
      <c r="U96" s="62" t="s">
        <v>32</v>
      </c>
      <c r="V96" s="57">
        <v>11</v>
      </c>
      <c r="W96" s="57"/>
      <c r="X96" s="57">
        <v>2018</v>
      </c>
      <c r="Y96" s="62" t="s">
        <v>94</v>
      </c>
      <c r="Z96" s="57" t="s">
        <v>33</v>
      </c>
      <c r="AA96" s="71" t="s">
        <v>33</v>
      </c>
      <c r="AB96" s="59"/>
      <c r="AC96" s="63" t="s">
        <v>202</v>
      </c>
      <c r="AD96" s="62" t="s">
        <v>71</v>
      </c>
      <c r="AE96" s="62" t="s">
        <v>33</v>
      </c>
      <c r="AF96" s="62" t="s">
        <v>92</v>
      </c>
      <c r="AG96" s="64">
        <v>4</v>
      </c>
      <c r="AH96" s="59"/>
      <c r="AI96" s="57"/>
      <c r="AJ96" s="59"/>
      <c r="AK96" s="65">
        <v>10</v>
      </c>
      <c r="AL96" s="66">
        <v>3.42</v>
      </c>
      <c r="AM96" s="67">
        <f t="shared" si="7"/>
        <v>13.42</v>
      </c>
      <c r="AN96" s="72">
        <v>4</v>
      </c>
      <c r="AO96" s="67">
        <f t="shared" si="8"/>
        <v>17.420000000000002</v>
      </c>
      <c r="AP96" s="59" t="s">
        <v>510</v>
      </c>
      <c r="AQ96" s="57" t="s">
        <v>531</v>
      </c>
      <c r="AR96" s="73">
        <f t="shared" ca="1" si="9"/>
        <v>19</v>
      </c>
      <c r="AS96" s="61" t="str">
        <f ca="1">IF('База данных'!$AR96&gt;=18,"соверш.","несовер.")</f>
        <v>соверш.</v>
      </c>
      <c r="AT96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забрал(а) документы (оригинал док-та об обр-ии)</v>
      </c>
      <c r="AU96" s="2"/>
      <c r="AV96" s="2"/>
    </row>
    <row r="97" spans="1:48" ht="12.95" customHeight="1">
      <c r="B97" s="90">
        <f>IF(D96&lt;&gt;D97,MAX($B$4:B96)+1,B96)</f>
        <v>58</v>
      </c>
      <c r="C97" s="58">
        <v>43285</v>
      </c>
      <c r="D97" s="185" t="s">
        <v>246</v>
      </c>
      <c r="E97" s="59" t="s">
        <v>30</v>
      </c>
      <c r="F97" s="177" t="s">
        <v>186</v>
      </c>
      <c r="G97" s="59" t="s">
        <v>188</v>
      </c>
      <c r="H97" s="59">
        <v>1</v>
      </c>
      <c r="I97" s="57" t="str">
        <f t="shared" si="5"/>
        <v>58/18</v>
      </c>
      <c r="J97" s="61" t="str">
        <f t="shared" si="6"/>
        <v>58/18-ХТ нар./1</v>
      </c>
      <c r="K97" s="62" t="s">
        <v>73</v>
      </c>
      <c r="L97" s="62" t="s">
        <v>33</v>
      </c>
      <c r="M97" s="57" t="s">
        <v>31</v>
      </c>
      <c r="N97" s="62">
        <v>37309</v>
      </c>
      <c r="O97" s="59" t="s">
        <v>101</v>
      </c>
      <c r="P97" s="62"/>
      <c r="Q97" s="62" t="s">
        <v>127</v>
      </c>
      <c r="R97" s="57"/>
      <c r="S97" s="64"/>
      <c r="T97" s="59"/>
      <c r="U97" s="62" t="s">
        <v>32</v>
      </c>
      <c r="V97" s="57">
        <v>9</v>
      </c>
      <c r="W97" s="57"/>
      <c r="X97" s="57">
        <v>2018</v>
      </c>
      <c r="Y97" s="62" t="s">
        <v>94</v>
      </c>
      <c r="Z97" s="57" t="s">
        <v>33</v>
      </c>
      <c r="AA97" s="71" t="s">
        <v>88</v>
      </c>
      <c r="AB97" s="59"/>
      <c r="AC97" s="63" t="s">
        <v>202</v>
      </c>
      <c r="AD97" s="62" t="s">
        <v>71</v>
      </c>
      <c r="AE97" s="62" t="s">
        <v>88</v>
      </c>
      <c r="AF97" s="62" t="s">
        <v>33</v>
      </c>
      <c r="AG97" s="64">
        <v>4</v>
      </c>
      <c r="AH97" s="59"/>
      <c r="AI97" s="57"/>
      <c r="AJ97" s="59"/>
      <c r="AK97" s="65">
        <v>10</v>
      </c>
      <c r="AL97" s="66">
        <v>3.57</v>
      </c>
      <c r="AM97" s="67">
        <f t="shared" si="7"/>
        <v>13.57</v>
      </c>
      <c r="AN97" s="72">
        <v>3.66</v>
      </c>
      <c r="AO97" s="67">
        <f t="shared" si="8"/>
        <v>17.23</v>
      </c>
      <c r="AP97" s="59" t="s">
        <v>510</v>
      </c>
      <c r="AQ97" s="57" t="s">
        <v>531</v>
      </c>
      <c r="AR97" s="68">
        <f t="shared" ca="1" si="9"/>
        <v>18</v>
      </c>
      <c r="AS97" s="69" t="str">
        <f ca="1">IF('База данных'!$AR97&gt;=18,"соверш.","несовер.")</f>
        <v>соверш.</v>
      </c>
      <c r="AT97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нар.; забрал(а) документы (оригинал док-та об обр-ии)</v>
      </c>
      <c r="AU97" s="2"/>
      <c r="AV97" s="2"/>
    </row>
    <row r="98" spans="1:48" ht="12.95" customHeight="1">
      <c r="B98" s="90">
        <f>IF(D97&lt;&gt;D98,MAX($B$4:B97)+1,B97)</f>
        <v>59</v>
      </c>
      <c r="C98" s="58">
        <v>43280</v>
      </c>
      <c r="D98" s="185" t="s">
        <v>247</v>
      </c>
      <c r="E98" s="59" t="s">
        <v>30</v>
      </c>
      <c r="F98" s="178" t="s">
        <v>119</v>
      </c>
      <c r="G98" s="59" t="s">
        <v>121</v>
      </c>
      <c r="H98" s="59">
        <v>1</v>
      </c>
      <c r="I98" s="57" t="str">
        <f t="shared" si="5"/>
        <v>59/18</v>
      </c>
      <c r="J98" s="61" t="str">
        <f t="shared" si="6"/>
        <v>59/18-ОКДД/1</v>
      </c>
      <c r="K98" s="62" t="s">
        <v>73</v>
      </c>
      <c r="L98" s="62" t="s">
        <v>88</v>
      </c>
      <c r="M98" s="57" t="s">
        <v>31</v>
      </c>
      <c r="N98" s="62">
        <v>28462</v>
      </c>
      <c r="O98" s="59" t="s">
        <v>101</v>
      </c>
      <c r="P98" s="62"/>
      <c r="Q98" s="62" t="s">
        <v>150</v>
      </c>
      <c r="R98" s="57"/>
      <c r="S98" s="64"/>
      <c r="T98" s="59"/>
      <c r="U98" s="62" t="s">
        <v>32</v>
      </c>
      <c r="V98" s="57">
        <v>11</v>
      </c>
      <c r="W98" s="57"/>
      <c r="X98" s="57">
        <v>1995</v>
      </c>
      <c r="Y98" s="62" t="s">
        <v>95</v>
      </c>
      <c r="Z98" s="57" t="s">
        <v>33</v>
      </c>
      <c r="AA98" s="71" t="s">
        <v>33</v>
      </c>
      <c r="AB98" s="59"/>
      <c r="AC98" s="63" t="s">
        <v>88</v>
      </c>
      <c r="AD98" s="62" t="s">
        <v>71</v>
      </c>
      <c r="AE98" s="62" t="s">
        <v>33</v>
      </c>
      <c r="AF98" s="62" t="s">
        <v>33</v>
      </c>
      <c r="AG98" s="64">
        <v>4</v>
      </c>
      <c r="AH98" s="59"/>
      <c r="AI98" s="57"/>
      <c r="AJ98" s="59"/>
      <c r="AK98" s="65">
        <v>0</v>
      </c>
      <c r="AL98" s="66">
        <v>4.18</v>
      </c>
      <c r="AM98" s="67">
        <f t="shared" si="7"/>
        <v>4.18</v>
      </c>
      <c r="AN98" s="72">
        <v>4</v>
      </c>
      <c r="AO98" s="67">
        <f t="shared" si="8"/>
        <v>8.18</v>
      </c>
      <c r="AP98" s="59" t="s">
        <v>512</v>
      </c>
      <c r="AQ98" s="57"/>
      <c r="AR98" s="73">
        <f t="shared" ca="1" si="9"/>
        <v>42</v>
      </c>
      <c r="AS98" s="61" t="str">
        <f ca="1">IF('База данных'!$AR98&gt;=18,"соверш.","несовер.")</f>
        <v>соверш.</v>
      </c>
      <c r="AT98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да</v>
      </c>
      <c r="AU98" s="2"/>
      <c r="AV98" s="2"/>
    </row>
    <row r="99" spans="1:48" ht="12.95" customHeight="1">
      <c r="B99" s="90">
        <f>IF(D98&lt;&gt;D99,MAX($B$4:B98)+1,B98)</f>
        <v>59</v>
      </c>
      <c r="C99" s="58">
        <v>43280</v>
      </c>
      <c r="D99" s="185" t="s">
        <v>247</v>
      </c>
      <c r="E99" s="59" t="s">
        <v>30</v>
      </c>
      <c r="F99" s="177" t="s">
        <v>119</v>
      </c>
      <c r="G99" s="59" t="s">
        <v>120</v>
      </c>
      <c r="H99" s="59">
        <v>2</v>
      </c>
      <c r="I99" s="57" t="str">
        <f t="shared" si="5"/>
        <v>59/18</v>
      </c>
      <c r="J99" s="61" t="str">
        <f t="shared" si="6"/>
        <v>59/18-ОиПКММиТП/2</v>
      </c>
      <c r="K99" s="62" t="s">
        <v>73</v>
      </c>
      <c r="L99" s="62" t="s">
        <v>88</v>
      </c>
      <c r="M99" s="57" t="s">
        <v>31</v>
      </c>
      <c r="N99" s="62">
        <v>28462</v>
      </c>
      <c r="O99" s="59" t="s">
        <v>101</v>
      </c>
      <c r="P99" s="62"/>
      <c r="Q99" s="62" t="s">
        <v>150</v>
      </c>
      <c r="R99" s="57"/>
      <c r="S99" s="64"/>
      <c r="T99" s="59"/>
      <c r="U99" s="62" t="s">
        <v>32</v>
      </c>
      <c r="V99" s="57">
        <v>11</v>
      </c>
      <c r="W99" s="57"/>
      <c r="X99" s="57">
        <v>1995</v>
      </c>
      <c r="Y99" s="62" t="s">
        <v>95</v>
      </c>
      <c r="Z99" s="57" t="s">
        <v>33</v>
      </c>
      <c r="AA99" s="71" t="s">
        <v>33</v>
      </c>
      <c r="AB99" s="59"/>
      <c r="AC99" s="63" t="s">
        <v>88</v>
      </c>
      <c r="AD99" s="62" t="s">
        <v>71</v>
      </c>
      <c r="AE99" s="62" t="s">
        <v>33</v>
      </c>
      <c r="AF99" s="62" t="s">
        <v>33</v>
      </c>
      <c r="AG99" s="64">
        <v>4</v>
      </c>
      <c r="AH99" s="59"/>
      <c r="AI99" s="57"/>
      <c r="AJ99" s="59"/>
      <c r="AK99" s="65">
        <v>0</v>
      </c>
      <c r="AL99" s="66">
        <v>4.18</v>
      </c>
      <c r="AM99" s="67">
        <f t="shared" si="7"/>
        <v>4.18</v>
      </c>
      <c r="AN99" s="72">
        <v>4</v>
      </c>
      <c r="AO99" s="67">
        <f t="shared" si="8"/>
        <v>8.18</v>
      </c>
      <c r="AP99" s="59" t="s">
        <v>512</v>
      </c>
      <c r="AQ99" s="57"/>
      <c r="AR99" s="68">
        <f t="shared" ca="1" si="9"/>
        <v>42</v>
      </c>
      <c r="AS99" s="69" t="str">
        <f ca="1">IF('База данных'!$AR99&gt;=18,"соверш.","несовер.")</f>
        <v>соверш.</v>
      </c>
      <c r="AT99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ОиПКММиТП; да</v>
      </c>
      <c r="AU99" s="2"/>
      <c r="AV99" s="2"/>
    </row>
    <row r="100" spans="1:48" ht="12.95" customHeight="1">
      <c r="B100" s="90">
        <f>IF(D99&lt;&gt;D100,MAX($B$4:B99)+1,B99)</f>
        <v>60</v>
      </c>
      <c r="C100" s="58">
        <v>43280</v>
      </c>
      <c r="D100" s="185" t="s">
        <v>248</v>
      </c>
      <c r="E100" s="59" t="s">
        <v>30</v>
      </c>
      <c r="F100" s="177" t="s">
        <v>186</v>
      </c>
      <c r="G100" s="59" t="s">
        <v>188</v>
      </c>
      <c r="H100" s="59">
        <v>1</v>
      </c>
      <c r="I100" s="57" t="str">
        <f t="shared" si="5"/>
        <v>60/18</v>
      </c>
      <c r="J100" s="61" t="str">
        <f t="shared" si="6"/>
        <v>60/18-ХТ нар./1</v>
      </c>
      <c r="K100" s="62" t="s">
        <v>73</v>
      </c>
      <c r="L100" s="62" t="s">
        <v>88</v>
      </c>
      <c r="M100" s="57" t="s">
        <v>31</v>
      </c>
      <c r="N100" s="62">
        <v>26899</v>
      </c>
      <c r="O100" s="59" t="s">
        <v>101</v>
      </c>
      <c r="P100" s="62"/>
      <c r="Q100" s="62" t="s">
        <v>150</v>
      </c>
      <c r="R100" s="57"/>
      <c r="S100" s="64"/>
      <c r="T100" s="59"/>
      <c r="U100" s="62" t="s">
        <v>32</v>
      </c>
      <c r="V100" s="57">
        <v>11</v>
      </c>
      <c r="W100" s="57"/>
      <c r="X100" s="57">
        <v>2012</v>
      </c>
      <c r="Y100" s="62" t="s">
        <v>95</v>
      </c>
      <c r="Z100" s="57" t="s">
        <v>33</v>
      </c>
      <c r="AA100" s="71" t="s">
        <v>33</v>
      </c>
      <c r="AB100" s="59"/>
      <c r="AC100" s="63" t="s">
        <v>202</v>
      </c>
      <c r="AD100" s="62" t="s">
        <v>71</v>
      </c>
      <c r="AE100" s="62" t="s">
        <v>33</v>
      </c>
      <c r="AF100" s="62" t="s">
        <v>33</v>
      </c>
      <c r="AG100" s="64">
        <v>4</v>
      </c>
      <c r="AH100" s="59"/>
      <c r="AI100" s="57"/>
      <c r="AJ100" s="59"/>
      <c r="AK100" s="65">
        <v>0</v>
      </c>
      <c r="AL100" s="66">
        <v>3.54</v>
      </c>
      <c r="AM100" s="67">
        <f t="shared" si="7"/>
        <v>3.54</v>
      </c>
      <c r="AN100" s="72">
        <v>3</v>
      </c>
      <c r="AO100" s="67">
        <f t="shared" si="8"/>
        <v>6.54</v>
      </c>
      <c r="AP100" s="59" t="s">
        <v>512</v>
      </c>
      <c r="AQ100" s="57"/>
      <c r="AR100" s="73">
        <f t="shared" ca="1" si="9"/>
        <v>46</v>
      </c>
      <c r="AS100" s="61" t="str">
        <f ca="1">IF('База данных'!$AR100&gt;=18,"соверш.","несовер.")</f>
        <v>соверш.</v>
      </c>
      <c r="AT100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нар.; забрал(а) документы (оригинал док-та об обр-ии)</v>
      </c>
      <c r="AU100" s="2"/>
      <c r="AV100" s="2"/>
    </row>
    <row r="101" spans="1:48" ht="12.95" customHeight="1">
      <c r="B101" s="90">
        <f>IF(D100&lt;&gt;D101,MAX($B$4:B100)+1,B100)</f>
        <v>61</v>
      </c>
      <c r="C101" s="58">
        <v>43280</v>
      </c>
      <c r="D101" s="185" t="s">
        <v>249</v>
      </c>
      <c r="E101" s="59" t="s">
        <v>30</v>
      </c>
      <c r="F101" s="177" t="s">
        <v>103</v>
      </c>
      <c r="G101" s="59" t="s">
        <v>104</v>
      </c>
      <c r="H101" s="59">
        <v>1</v>
      </c>
      <c r="I101" s="57" t="str">
        <f t="shared" si="5"/>
        <v>61/18</v>
      </c>
      <c r="J101" s="61" t="str">
        <f t="shared" si="6"/>
        <v>61/18-АДТиК/1</v>
      </c>
      <c r="K101" s="62" t="s">
        <v>73</v>
      </c>
      <c r="L101" s="62" t="s">
        <v>88</v>
      </c>
      <c r="M101" s="57" t="s">
        <v>31</v>
      </c>
      <c r="N101" s="62">
        <v>26899</v>
      </c>
      <c r="O101" s="59" t="s">
        <v>101</v>
      </c>
      <c r="P101" s="62"/>
      <c r="Q101" s="62" t="s">
        <v>150</v>
      </c>
      <c r="R101" s="57"/>
      <c r="S101" s="64"/>
      <c r="T101" s="59"/>
      <c r="U101" s="62" t="s">
        <v>32</v>
      </c>
      <c r="V101" s="57">
        <v>11</v>
      </c>
      <c r="W101" s="57"/>
      <c r="X101" s="57">
        <v>2012</v>
      </c>
      <c r="Y101" s="62" t="s">
        <v>95</v>
      </c>
      <c r="Z101" s="57" t="s">
        <v>33</v>
      </c>
      <c r="AA101" s="71" t="s">
        <v>33</v>
      </c>
      <c r="AB101" s="59"/>
      <c r="AC101" s="63" t="s">
        <v>88</v>
      </c>
      <c r="AD101" s="62" t="s">
        <v>71</v>
      </c>
      <c r="AE101" s="62" t="s">
        <v>33</v>
      </c>
      <c r="AF101" s="62" t="s">
        <v>33</v>
      </c>
      <c r="AG101" s="64">
        <v>4</v>
      </c>
      <c r="AH101" s="59"/>
      <c r="AI101" s="57"/>
      <c r="AJ101" s="59"/>
      <c r="AK101" s="65">
        <v>0</v>
      </c>
      <c r="AL101" s="66">
        <v>3.54</v>
      </c>
      <c r="AM101" s="67">
        <f t="shared" si="7"/>
        <v>3.54</v>
      </c>
      <c r="AN101" s="72">
        <v>3</v>
      </c>
      <c r="AO101" s="67">
        <f t="shared" si="8"/>
        <v>6.54</v>
      </c>
      <c r="AP101" s="59" t="s">
        <v>512</v>
      </c>
      <c r="AQ101" s="57"/>
      <c r="AR101" s="68">
        <f t="shared" ca="1" si="9"/>
        <v>46</v>
      </c>
      <c r="AS101" s="69" t="str">
        <f ca="1">IF('База данных'!$AR101&gt;=18,"соверш.","несовер.")</f>
        <v>соверш.</v>
      </c>
      <c r="AT101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да</v>
      </c>
      <c r="AU101" s="2"/>
      <c r="AV101" s="2"/>
    </row>
    <row r="102" spans="1:48" ht="12.95" customHeight="1">
      <c r="B102" s="90">
        <f>IF(D101&lt;&gt;D102,MAX($B$4:B101)+1,B101)</f>
        <v>61</v>
      </c>
      <c r="C102" s="58">
        <v>43280</v>
      </c>
      <c r="D102" s="185" t="s">
        <v>249</v>
      </c>
      <c r="E102" s="59" t="s">
        <v>30</v>
      </c>
      <c r="F102" s="178" t="s">
        <v>119</v>
      </c>
      <c r="G102" s="59" t="s">
        <v>120</v>
      </c>
      <c r="H102" s="59">
        <v>2</v>
      </c>
      <c r="I102" s="57" t="str">
        <f t="shared" si="5"/>
        <v>61/18</v>
      </c>
      <c r="J102" s="61" t="str">
        <f t="shared" si="6"/>
        <v>61/18-ОиПКММиТП/2</v>
      </c>
      <c r="K102" s="62" t="s">
        <v>73</v>
      </c>
      <c r="L102" s="62" t="s">
        <v>33</v>
      </c>
      <c r="M102" s="57" t="s">
        <v>31</v>
      </c>
      <c r="N102" s="62">
        <v>37515</v>
      </c>
      <c r="O102" s="59" t="s">
        <v>101</v>
      </c>
      <c r="P102" s="62"/>
      <c r="Q102" s="62" t="s">
        <v>126</v>
      </c>
      <c r="R102" s="57"/>
      <c r="S102" s="64"/>
      <c r="T102" s="59"/>
      <c r="U102" s="62" t="s">
        <v>32</v>
      </c>
      <c r="V102" s="57">
        <v>9</v>
      </c>
      <c r="W102" s="57"/>
      <c r="X102" s="57">
        <v>2018</v>
      </c>
      <c r="Y102" s="62" t="s">
        <v>94</v>
      </c>
      <c r="Z102" s="57" t="s">
        <v>33</v>
      </c>
      <c r="AA102" s="71" t="s">
        <v>33</v>
      </c>
      <c r="AB102" s="59"/>
      <c r="AC102" s="63" t="s">
        <v>88</v>
      </c>
      <c r="AD102" s="62" t="s">
        <v>71</v>
      </c>
      <c r="AE102" s="62" t="s">
        <v>33</v>
      </c>
      <c r="AF102" s="62" t="s">
        <v>92</v>
      </c>
      <c r="AG102" s="64">
        <v>6</v>
      </c>
      <c r="AH102" s="59"/>
      <c r="AI102" s="57"/>
      <c r="AJ102" s="59"/>
      <c r="AK102" s="65">
        <v>9</v>
      </c>
      <c r="AL102" s="66">
        <v>4.1500000000000004</v>
      </c>
      <c r="AM102" s="67">
        <f t="shared" si="7"/>
        <v>13.15</v>
      </c>
      <c r="AN102" s="72">
        <v>4</v>
      </c>
      <c r="AO102" s="67">
        <f t="shared" si="8"/>
        <v>17.149999999999999</v>
      </c>
      <c r="AP102" s="59" t="s">
        <v>510</v>
      </c>
      <c r="AQ102" s="57" t="s">
        <v>531</v>
      </c>
      <c r="AR102" s="73">
        <f t="shared" ca="1" si="9"/>
        <v>17</v>
      </c>
      <c r="AS102" s="61" t="str">
        <f ca="1">IF('База данных'!$AR102&gt;=18,"соверш.","несовер.")</f>
        <v>несовер.</v>
      </c>
      <c r="AT102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ОиПКММиТП; да</v>
      </c>
      <c r="AU102" s="2"/>
      <c r="AV102" s="2"/>
    </row>
    <row r="103" spans="1:48" ht="12.95" customHeight="1">
      <c r="B103" s="90">
        <f>IF(D102&lt;&gt;D103,MAX($B$4:B102)+1,B102)</f>
        <v>62</v>
      </c>
      <c r="C103" s="58">
        <v>43285</v>
      </c>
      <c r="D103" s="185" t="s">
        <v>250</v>
      </c>
      <c r="E103" s="59" t="s">
        <v>30</v>
      </c>
      <c r="F103" s="177" t="s">
        <v>186</v>
      </c>
      <c r="G103" s="59" t="s">
        <v>190</v>
      </c>
      <c r="H103" s="59">
        <v>1</v>
      </c>
      <c r="I103" s="57" t="str">
        <f t="shared" si="5"/>
        <v>62/18</v>
      </c>
      <c r="J103" s="61" t="str">
        <f t="shared" si="6"/>
        <v>62/18-ХТ эстр./1</v>
      </c>
      <c r="K103" s="62" t="s">
        <v>73</v>
      </c>
      <c r="L103" s="62" t="s">
        <v>88</v>
      </c>
      <c r="M103" s="57" t="s">
        <v>37</v>
      </c>
      <c r="N103" s="62">
        <v>36834</v>
      </c>
      <c r="O103" s="59" t="s">
        <v>101</v>
      </c>
      <c r="P103" s="62"/>
      <c r="Q103" s="62" t="s">
        <v>144</v>
      </c>
      <c r="R103" s="57"/>
      <c r="S103" s="64"/>
      <c r="T103" s="59"/>
      <c r="U103" s="62" t="s">
        <v>32</v>
      </c>
      <c r="V103" s="57">
        <v>9</v>
      </c>
      <c r="W103" s="57"/>
      <c r="X103" s="57">
        <v>2016</v>
      </c>
      <c r="Y103" s="62" t="s">
        <v>94</v>
      </c>
      <c r="Z103" s="57" t="s">
        <v>33</v>
      </c>
      <c r="AA103" s="71" t="s">
        <v>88</v>
      </c>
      <c r="AB103" s="59"/>
      <c r="AC103" s="63" t="s">
        <v>88</v>
      </c>
      <c r="AD103" s="62" t="s">
        <v>71</v>
      </c>
      <c r="AE103" s="62" t="s">
        <v>88</v>
      </c>
      <c r="AF103" s="62" t="s">
        <v>99</v>
      </c>
      <c r="AG103" s="64">
        <v>4</v>
      </c>
      <c r="AH103" s="59"/>
      <c r="AI103" s="57"/>
      <c r="AJ103" s="59"/>
      <c r="AK103" s="65">
        <v>10</v>
      </c>
      <c r="AL103" s="66">
        <v>4.05</v>
      </c>
      <c r="AM103" s="67">
        <f t="shared" si="7"/>
        <v>14.05</v>
      </c>
      <c r="AN103" s="72">
        <v>4.33</v>
      </c>
      <c r="AO103" s="67">
        <f t="shared" si="8"/>
        <v>18.380000000000003</v>
      </c>
      <c r="AP103" s="59" t="s">
        <v>510</v>
      </c>
      <c r="AQ103" s="57" t="s">
        <v>531</v>
      </c>
      <c r="AR103" s="68">
        <f t="shared" ca="1" si="9"/>
        <v>19</v>
      </c>
      <c r="AS103" s="69" t="str">
        <f ca="1">IF('База данных'!$AR103&gt;=18,"соверш.","несовер.")</f>
        <v>соверш.</v>
      </c>
      <c r="AT103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эстр.; да</v>
      </c>
      <c r="AU103" s="2"/>
      <c r="AV103" s="2"/>
    </row>
    <row r="104" spans="1:48" ht="12.95" customHeight="1">
      <c r="B104" s="90">
        <f>IF(D103&lt;&gt;D104,MAX($B$4:B103)+1,B103)</f>
        <v>63</v>
      </c>
      <c r="C104" s="58">
        <v>43290</v>
      </c>
      <c r="D104" s="185" t="s">
        <v>251</v>
      </c>
      <c r="E104" s="59" t="s">
        <v>30</v>
      </c>
      <c r="F104" s="177" t="s">
        <v>186</v>
      </c>
      <c r="G104" s="59" t="s">
        <v>115</v>
      </c>
      <c r="H104" s="59">
        <v>1</v>
      </c>
      <c r="I104" s="57" t="str">
        <f t="shared" si="5"/>
        <v>63/18</v>
      </c>
      <c r="J104" s="61" t="str">
        <f t="shared" si="6"/>
        <v>63/18-ТТ/1</v>
      </c>
      <c r="K104" s="62" t="s">
        <v>73</v>
      </c>
      <c r="L104" s="62" t="s">
        <v>88</v>
      </c>
      <c r="M104" s="57" t="s">
        <v>31</v>
      </c>
      <c r="N104" s="62">
        <v>37520</v>
      </c>
      <c r="O104" s="59" t="s">
        <v>101</v>
      </c>
      <c r="P104" s="62"/>
      <c r="Q104" s="62" t="s">
        <v>127</v>
      </c>
      <c r="R104" s="57"/>
      <c r="S104" s="64"/>
      <c r="T104" s="59"/>
      <c r="U104" s="62" t="s">
        <v>32</v>
      </c>
      <c r="V104" s="57">
        <v>9</v>
      </c>
      <c r="W104" s="57"/>
      <c r="X104" s="57">
        <v>2018</v>
      </c>
      <c r="Y104" s="62" t="s">
        <v>95</v>
      </c>
      <c r="Z104" s="57" t="s">
        <v>33</v>
      </c>
      <c r="AA104" s="71" t="s">
        <v>33</v>
      </c>
      <c r="AB104" s="59"/>
      <c r="AC104" s="63" t="s">
        <v>88</v>
      </c>
      <c r="AD104" s="62" t="s">
        <v>71</v>
      </c>
      <c r="AE104" s="62" t="s">
        <v>33</v>
      </c>
      <c r="AF104" s="62" t="s">
        <v>92</v>
      </c>
      <c r="AG104" s="64">
        <v>4</v>
      </c>
      <c r="AH104" s="59"/>
      <c r="AI104" s="57"/>
      <c r="AJ104" s="59"/>
      <c r="AK104" s="65">
        <v>0</v>
      </c>
      <c r="AL104" s="66">
        <v>4.68</v>
      </c>
      <c r="AM104" s="67">
        <f t="shared" si="7"/>
        <v>4.68</v>
      </c>
      <c r="AN104" s="72">
        <v>5</v>
      </c>
      <c r="AO104" s="67">
        <f t="shared" si="8"/>
        <v>9.68</v>
      </c>
      <c r="AP104" s="59" t="s">
        <v>512</v>
      </c>
      <c r="AQ104" s="57"/>
      <c r="AR104" s="73">
        <f t="shared" ca="1" si="9"/>
        <v>17</v>
      </c>
      <c r="AS104" s="61" t="str">
        <f ca="1">IF('База данных'!$AR104&gt;=18,"соверш.","несовер.")</f>
        <v>несовер.</v>
      </c>
      <c r="AT104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ТТ; да</v>
      </c>
      <c r="AU104" s="2"/>
      <c r="AV104" s="2"/>
    </row>
    <row r="105" spans="1:48" ht="12.95" customHeight="1">
      <c r="B105" s="90">
        <f>IF(D104&lt;&gt;D105,MAX($B$4:B104)+1,B104)</f>
        <v>63</v>
      </c>
      <c r="C105" s="58">
        <v>43286</v>
      </c>
      <c r="D105" s="185" t="s">
        <v>251</v>
      </c>
      <c r="E105" s="59" t="s">
        <v>30</v>
      </c>
      <c r="F105" s="177" t="s">
        <v>117</v>
      </c>
      <c r="G105" s="59" t="s">
        <v>118</v>
      </c>
      <c r="H105" s="59">
        <v>2</v>
      </c>
      <c r="I105" s="57" t="str">
        <f t="shared" si="5"/>
        <v>63/18</v>
      </c>
      <c r="J105" s="61" t="str">
        <f t="shared" si="6"/>
        <v>63/18-ХНП/2</v>
      </c>
      <c r="K105" s="62" t="s">
        <v>73</v>
      </c>
      <c r="L105" s="62" t="s">
        <v>88</v>
      </c>
      <c r="M105" s="57" t="s">
        <v>31</v>
      </c>
      <c r="N105" s="62">
        <v>37269</v>
      </c>
      <c r="O105" s="59" t="s">
        <v>101</v>
      </c>
      <c r="P105" s="62"/>
      <c r="Q105" s="62" t="s">
        <v>137</v>
      </c>
      <c r="R105" s="57"/>
      <c r="S105" s="64"/>
      <c r="T105" s="59"/>
      <c r="U105" s="62" t="s">
        <v>32</v>
      </c>
      <c r="V105" s="57">
        <v>9</v>
      </c>
      <c r="W105" s="57"/>
      <c r="X105" s="57">
        <v>2018</v>
      </c>
      <c r="Y105" s="62" t="s">
        <v>94</v>
      </c>
      <c r="Z105" s="57" t="s">
        <v>33</v>
      </c>
      <c r="AA105" s="71" t="s">
        <v>33</v>
      </c>
      <c r="AB105" s="59"/>
      <c r="AC105" s="63" t="s">
        <v>88</v>
      </c>
      <c r="AD105" s="62" t="s">
        <v>71</v>
      </c>
      <c r="AE105" s="62" t="s">
        <v>88</v>
      </c>
      <c r="AF105" s="62" t="s">
        <v>92</v>
      </c>
      <c r="AG105" s="64">
        <v>4</v>
      </c>
      <c r="AH105" s="59"/>
      <c r="AI105" s="57"/>
      <c r="AJ105" s="59"/>
      <c r="AK105" s="65">
        <v>0</v>
      </c>
      <c r="AL105" s="66">
        <v>4.55</v>
      </c>
      <c r="AM105" s="67">
        <f t="shared" si="7"/>
        <v>4.55</v>
      </c>
      <c r="AN105" s="72">
        <v>5</v>
      </c>
      <c r="AO105" s="67">
        <f t="shared" si="8"/>
        <v>9.5500000000000007</v>
      </c>
      <c r="AP105" s="59" t="s">
        <v>512</v>
      </c>
      <c r="AQ105" s="57"/>
      <c r="AR105" s="68">
        <f t="shared" ca="1" si="9"/>
        <v>18</v>
      </c>
      <c r="AS105" s="69" t="str">
        <f ca="1">IF('База данных'!$AR105&gt;=18,"соверш.","несовер.")</f>
        <v>соверш.</v>
      </c>
      <c r="AT105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ХНП; да</v>
      </c>
      <c r="AU105" s="2"/>
      <c r="AV105" s="2"/>
    </row>
    <row r="106" spans="1:48" ht="12.95" customHeight="1">
      <c r="B106" s="90">
        <f>IF(D105&lt;&gt;D106,MAX($B$4:B105)+1,B105)</f>
        <v>63</v>
      </c>
      <c r="C106" s="58">
        <v>43293</v>
      </c>
      <c r="D106" s="185" t="s">
        <v>251</v>
      </c>
      <c r="E106" s="59" t="s">
        <v>30</v>
      </c>
      <c r="F106" s="178" t="s">
        <v>111</v>
      </c>
      <c r="G106" s="59" t="s">
        <v>112</v>
      </c>
      <c r="H106" s="59">
        <v>3</v>
      </c>
      <c r="I106" s="57" t="str">
        <f t="shared" si="5"/>
        <v>63/18</v>
      </c>
      <c r="J106" s="61" t="str">
        <f t="shared" si="6"/>
        <v>63/18-ЭП/3</v>
      </c>
      <c r="K106" s="62" t="s">
        <v>73</v>
      </c>
      <c r="L106" s="62" t="s">
        <v>33</v>
      </c>
      <c r="M106" s="57" t="s">
        <v>31</v>
      </c>
      <c r="N106" s="62">
        <v>36803</v>
      </c>
      <c r="O106" s="59" t="s">
        <v>101</v>
      </c>
      <c r="P106" s="62"/>
      <c r="Q106" s="62" t="s">
        <v>126</v>
      </c>
      <c r="R106" s="57"/>
      <c r="S106" s="64"/>
      <c r="T106" s="59"/>
      <c r="U106" s="62" t="s">
        <v>32</v>
      </c>
      <c r="V106" s="57">
        <v>11</v>
      </c>
      <c r="W106" s="57"/>
      <c r="X106" s="57">
        <v>2018</v>
      </c>
      <c r="Y106" s="62" t="s">
        <v>94</v>
      </c>
      <c r="Z106" s="57" t="s">
        <v>33</v>
      </c>
      <c r="AA106" s="71" t="s">
        <v>33</v>
      </c>
      <c r="AB106" s="59"/>
      <c r="AC106" s="63" t="s">
        <v>88</v>
      </c>
      <c r="AD106" s="62" t="s">
        <v>71</v>
      </c>
      <c r="AE106" s="62" t="s">
        <v>88</v>
      </c>
      <c r="AF106" s="62" t="s">
        <v>92</v>
      </c>
      <c r="AG106" s="64">
        <v>4</v>
      </c>
      <c r="AH106" s="59"/>
      <c r="AI106" s="57"/>
      <c r="AJ106" s="59"/>
      <c r="AK106" s="65">
        <v>0</v>
      </c>
      <c r="AL106" s="66">
        <v>4.68</v>
      </c>
      <c r="AM106" s="67">
        <f t="shared" si="7"/>
        <v>4.68</v>
      </c>
      <c r="AN106" s="72">
        <v>5</v>
      </c>
      <c r="AO106" s="67">
        <f t="shared" si="8"/>
        <v>9.68</v>
      </c>
      <c r="AP106" s="59" t="s">
        <v>512</v>
      </c>
      <c r="AQ106" s="57"/>
      <c r="AR106" s="73">
        <f t="shared" ca="1" si="9"/>
        <v>19</v>
      </c>
      <c r="AS106" s="61" t="str">
        <f ca="1">IF('База данных'!$AR106&gt;=18,"соверш.","несовер.")</f>
        <v>соверш.</v>
      </c>
      <c r="AT106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ЭП; да</v>
      </c>
      <c r="AU106" s="2"/>
      <c r="AV106" s="2"/>
    </row>
    <row r="107" spans="1:48" ht="12.95" customHeight="1">
      <c r="B107" s="90">
        <f>IF(D106&lt;&gt;D107,MAX($B$4:B106)+1,B106)</f>
        <v>64</v>
      </c>
      <c r="C107" s="58">
        <v>43300</v>
      </c>
      <c r="D107" s="185" t="s">
        <v>599</v>
      </c>
      <c r="E107" s="59" t="s">
        <v>30</v>
      </c>
      <c r="F107" s="177" t="s">
        <v>107</v>
      </c>
      <c r="G107" s="59" t="s">
        <v>108</v>
      </c>
      <c r="H107" s="59">
        <v>1</v>
      </c>
      <c r="I107" s="57" t="str">
        <f t="shared" si="5"/>
        <v>64/18</v>
      </c>
      <c r="J107" s="61" t="str">
        <f t="shared" si="6"/>
        <v>64/18-ТДЖ/1</v>
      </c>
      <c r="K107" s="62" t="s">
        <v>73</v>
      </c>
      <c r="L107" s="62" t="s">
        <v>88</v>
      </c>
      <c r="M107" s="57" t="s">
        <v>31</v>
      </c>
      <c r="N107" s="62">
        <v>36716</v>
      </c>
      <c r="O107" s="59" t="s">
        <v>101</v>
      </c>
      <c r="P107" s="62"/>
      <c r="Q107" s="62" t="s">
        <v>145</v>
      </c>
      <c r="R107" s="57"/>
      <c r="S107" s="64"/>
      <c r="T107" s="59"/>
      <c r="U107" s="62" t="s">
        <v>32</v>
      </c>
      <c r="V107" s="57">
        <v>9</v>
      </c>
      <c r="W107" s="57"/>
      <c r="X107" s="57">
        <v>2016</v>
      </c>
      <c r="Y107" s="62" t="s">
        <v>94</v>
      </c>
      <c r="Z107" s="57" t="s">
        <v>33</v>
      </c>
      <c r="AA107" s="71" t="s">
        <v>33</v>
      </c>
      <c r="AB107" s="59"/>
      <c r="AC107" s="63" t="s">
        <v>202</v>
      </c>
      <c r="AD107" s="62" t="s">
        <v>71</v>
      </c>
      <c r="AE107" s="62" t="s">
        <v>88</v>
      </c>
      <c r="AF107" s="62" t="s">
        <v>33</v>
      </c>
      <c r="AG107" s="64">
        <v>4</v>
      </c>
      <c r="AH107" s="59"/>
      <c r="AI107" s="57"/>
      <c r="AJ107" s="59"/>
      <c r="AK107" s="65">
        <v>0</v>
      </c>
      <c r="AL107" s="66">
        <v>4.55</v>
      </c>
      <c r="AM107" s="67">
        <f t="shared" si="7"/>
        <v>4.55</v>
      </c>
      <c r="AN107" s="72">
        <v>5</v>
      </c>
      <c r="AO107" s="67">
        <f t="shared" si="8"/>
        <v>9.5500000000000007</v>
      </c>
      <c r="AP107" s="59" t="s">
        <v>512</v>
      </c>
      <c r="AQ107" s="57"/>
      <c r="AR107" s="68">
        <f t="shared" ca="1" si="9"/>
        <v>19</v>
      </c>
      <c r="AS107" s="69" t="str">
        <f ca="1">IF('База данных'!$AR107&gt;=18,"соверш.","несовер.")</f>
        <v>соверш.</v>
      </c>
      <c r="AT107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ТДЖ; забрал(а) документы (оригинал док-та об обр-ии)</v>
      </c>
      <c r="AU107" s="2"/>
      <c r="AV107" s="2"/>
    </row>
    <row r="108" spans="1:48" ht="12.95" customHeight="1">
      <c r="B108" s="90">
        <f>IF(D107&lt;&gt;D108,MAX($B$4:B107)+1,B107)</f>
        <v>64</v>
      </c>
      <c r="C108" s="58">
        <v>43283</v>
      </c>
      <c r="D108" s="185" t="s">
        <v>599</v>
      </c>
      <c r="E108" s="59" t="s">
        <v>30</v>
      </c>
      <c r="F108" s="178" t="s">
        <v>105</v>
      </c>
      <c r="G108" s="59" t="s">
        <v>106</v>
      </c>
      <c r="H108" s="59">
        <v>2</v>
      </c>
      <c r="I108" s="57" t="str">
        <f t="shared" si="5"/>
        <v>64/18</v>
      </c>
      <c r="J108" s="61" t="str">
        <f t="shared" si="6"/>
        <v>64/18-ХОД/2</v>
      </c>
      <c r="K108" s="62" t="s">
        <v>73</v>
      </c>
      <c r="L108" s="62" t="s">
        <v>33</v>
      </c>
      <c r="M108" s="57" t="s">
        <v>31</v>
      </c>
      <c r="N108" s="62">
        <v>37523</v>
      </c>
      <c r="O108" s="59" t="s">
        <v>101</v>
      </c>
      <c r="P108" s="62"/>
      <c r="Q108" s="62" t="s">
        <v>125</v>
      </c>
      <c r="R108" s="57"/>
      <c r="S108" s="64"/>
      <c r="T108" s="59"/>
      <c r="U108" s="62" t="s">
        <v>32</v>
      </c>
      <c r="V108" s="57">
        <v>9</v>
      </c>
      <c r="W108" s="57"/>
      <c r="X108" s="57">
        <v>2018</v>
      </c>
      <c r="Y108" s="62" t="s">
        <v>94</v>
      </c>
      <c r="Z108" s="57" t="s">
        <v>33</v>
      </c>
      <c r="AA108" s="71" t="s">
        <v>33</v>
      </c>
      <c r="AB108" s="59"/>
      <c r="AC108" s="63" t="s">
        <v>88</v>
      </c>
      <c r="AD108" s="62" t="s">
        <v>71</v>
      </c>
      <c r="AE108" s="62" t="s">
        <v>33</v>
      </c>
      <c r="AF108" s="62" t="s">
        <v>92</v>
      </c>
      <c r="AG108" s="64">
        <v>4</v>
      </c>
      <c r="AH108" s="59"/>
      <c r="AI108" s="57"/>
      <c r="AJ108" s="59"/>
      <c r="AK108" s="65">
        <v>9</v>
      </c>
      <c r="AL108" s="66">
        <v>4.4400000000000004</v>
      </c>
      <c r="AM108" s="67">
        <f t="shared" si="7"/>
        <v>13.440000000000001</v>
      </c>
      <c r="AN108" s="72">
        <v>4.33</v>
      </c>
      <c r="AO108" s="67">
        <f t="shared" si="8"/>
        <v>17.770000000000003</v>
      </c>
      <c r="AP108" s="59" t="s">
        <v>510</v>
      </c>
      <c r="AQ108" s="57" t="s">
        <v>531</v>
      </c>
      <c r="AR108" s="73">
        <f t="shared" ca="1" si="9"/>
        <v>17</v>
      </c>
      <c r="AS108" s="61" t="str">
        <f ca="1">IF('База данных'!$AR108&gt;=18,"соверш.","несовер.")</f>
        <v>несовер.</v>
      </c>
      <c r="AT108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ХОД; да</v>
      </c>
      <c r="AU108" s="2"/>
      <c r="AV108" s="2"/>
    </row>
    <row r="109" spans="1:48" ht="12.95" customHeight="1">
      <c r="A109" s="26"/>
      <c r="B109" s="90">
        <f>IF(D108&lt;&gt;D109,MAX($B$4:B108)+1,B108)</f>
        <v>65</v>
      </c>
      <c r="C109" s="58">
        <v>43298</v>
      </c>
      <c r="D109" s="185" t="s">
        <v>252</v>
      </c>
      <c r="E109" s="59" t="s">
        <v>30</v>
      </c>
      <c r="F109" s="177" t="s">
        <v>186</v>
      </c>
      <c r="G109" s="59" t="s">
        <v>115</v>
      </c>
      <c r="H109" s="59">
        <v>1</v>
      </c>
      <c r="I109" s="57" t="str">
        <f t="shared" si="5"/>
        <v>65/18</v>
      </c>
      <c r="J109" s="61" t="str">
        <f t="shared" si="6"/>
        <v>65/18-ТТ/1</v>
      </c>
      <c r="K109" s="62" t="s">
        <v>73</v>
      </c>
      <c r="L109" s="62" t="s">
        <v>88</v>
      </c>
      <c r="M109" s="57" t="s">
        <v>31</v>
      </c>
      <c r="N109" s="62">
        <v>37362</v>
      </c>
      <c r="O109" s="59" t="s">
        <v>101</v>
      </c>
      <c r="P109" s="62"/>
      <c r="Q109" s="62" t="s">
        <v>135</v>
      </c>
      <c r="R109" s="57"/>
      <c r="S109" s="64"/>
      <c r="T109" s="59"/>
      <c r="U109" s="62" t="s">
        <v>32</v>
      </c>
      <c r="V109" s="57">
        <v>9</v>
      </c>
      <c r="W109" s="57"/>
      <c r="X109" s="57">
        <v>2018</v>
      </c>
      <c r="Y109" s="62" t="s">
        <v>94</v>
      </c>
      <c r="Z109" s="57" t="s">
        <v>33</v>
      </c>
      <c r="AA109" s="71" t="s">
        <v>33</v>
      </c>
      <c r="AB109" s="59"/>
      <c r="AC109" s="63" t="s">
        <v>88</v>
      </c>
      <c r="AD109" s="62" t="s">
        <v>71</v>
      </c>
      <c r="AE109" s="62" t="s">
        <v>33</v>
      </c>
      <c r="AF109" s="62" t="s">
        <v>92</v>
      </c>
      <c r="AG109" s="64">
        <v>4</v>
      </c>
      <c r="AH109" s="59"/>
      <c r="AI109" s="57"/>
      <c r="AJ109" s="59"/>
      <c r="AK109" s="65">
        <v>0</v>
      </c>
      <c r="AL109" s="66">
        <v>4.47</v>
      </c>
      <c r="AM109" s="67">
        <f t="shared" si="7"/>
        <v>4.47</v>
      </c>
      <c r="AN109" s="72">
        <v>5</v>
      </c>
      <c r="AO109" s="67">
        <f t="shared" si="8"/>
        <v>9.4699999999999989</v>
      </c>
      <c r="AP109" s="59" t="s">
        <v>512</v>
      </c>
      <c r="AQ109" s="57"/>
      <c r="AR109" s="68">
        <f t="shared" ca="1" si="9"/>
        <v>18</v>
      </c>
      <c r="AS109" s="69" t="str">
        <f ca="1">IF('База данных'!$AR109&gt;=18,"соверш.","несовер.")</f>
        <v>соверш.</v>
      </c>
      <c r="AT109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ТТ; да</v>
      </c>
      <c r="AU109" s="2"/>
      <c r="AV109" s="2"/>
    </row>
    <row r="110" spans="1:48" ht="12.95" customHeight="1">
      <c r="B110" s="90">
        <f>IF(D109&lt;&gt;D110,MAX($B$4:B109)+1,B109)</f>
        <v>65</v>
      </c>
      <c r="C110" s="58">
        <v>43283</v>
      </c>
      <c r="D110" s="185" t="s">
        <v>252</v>
      </c>
      <c r="E110" s="59" t="s">
        <v>30</v>
      </c>
      <c r="F110" s="178" t="s">
        <v>103</v>
      </c>
      <c r="G110" s="59" t="s">
        <v>104</v>
      </c>
      <c r="H110" s="59">
        <v>2</v>
      </c>
      <c r="I110" s="57" t="str">
        <f t="shared" si="5"/>
        <v>65/18</v>
      </c>
      <c r="J110" s="61" t="str">
        <f t="shared" si="6"/>
        <v>65/18-АДТиК/2</v>
      </c>
      <c r="K110" s="62" t="s">
        <v>73</v>
      </c>
      <c r="L110" s="62" t="s">
        <v>33</v>
      </c>
      <c r="M110" s="57" t="s">
        <v>31</v>
      </c>
      <c r="N110" s="62">
        <v>37277</v>
      </c>
      <c r="O110" s="59" t="s">
        <v>101</v>
      </c>
      <c r="P110" s="62"/>
      <c r="Q110" s="62" t="s">
        <v>147</v>
      </c>
      <c r="R110" s="57"/>
      <c r="S110" s="64"/>
      <c r="T110" s="59"/>
      <c r="U110" s="62" t="s">
        <v>32</v>
      </c>
      <c r="V110" s="57">
        <v>9</v>
      </c>
      <c r="W110" s="57"/>
      <c r="X110" s="57">
        <v>2018</v>
      </c>
      <c r="Y110" s="62" t="s">
        <v>94</v>
      </c>
      <c r="Z110" s="57" t="s">
        <v>33</v>
      </c>
      <c r="AA110" s="71" t="s">
        <v>88</v>
      </c>
      <c r="AB110" s="59"/>
      <c r="AC110" s="63" t="s">
        <v>88</v>
      </c>
      <c r="AD110" s="62" t="s">
        <v>71</v>
      </c>
      <c r="AE110" s="62" t="s">
        <v>88</v>
      </c>
      <c r="AF110" s="62" t="s">
        <v>92</v>
      </c>
      <c r="AG110" s="64">
        <v>4</v>
      </c>
      <c r="AH110" s="59"/>
      <c r="AI110" s="57"/>
      <c r="AJ110" s="59"/>
      <c r="AK110" s="65">
        <v>8</v>
      </c>
      <c r="AL110" s="66">
        <v>4.41</v>
      </c>
      <c r="AM110" s="67">
        <f t="shared" si="7"/>
        <v>12.41</v>
      </c>
      <c r="AN110" s="72">
        <v>4.66</v>
      </c>
      <c r="AO110" s="67">
        <f t="shared" si="8"/>
        <v>17.07</v>
      </c>
      <c r="AP110" s="59" t="s">
        <v>510</v>
      </c>
      <c r="AQ110" s="57" t="s">
        <v>531</v>
      </c>
      <c r="AR110" s="73">
        <f t="shared" ca="1" si="9"/>
        <v>18</v>
      </c>
      <c r="AS110" s="61" t="str">
        <f ca="1">IF('База данных'!$AR110&gt;=18,"соверш.","несовер.")</f>
        <v>соверш.</v>
      </c>
      <c r="AT110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АДТиК; да</v>
      </c>
      <c r="AU110" s="2"/>
      <c r="AV110" s="2"/>
    </row>
    <row r="111" spans="1:48" ht="12.95" customHeight="1">
      <c r="B111" s="90">
        <f>IF(D110&lt;&gt;D111,MAX($B$4:B110)+1,B110)</f>
        <v>66</v>
      </c>
      <c r="C111" s="58">
        <v>43269</v>
      </c>
      <c r="D111" s="185" t="s">
        <v>600</v>
      </c>
      <c r="E111" s="59" t="s">
        <v>30</v>
      </c>
      <c r="F111" s="177" t="s">
        <v>103</v>
      </c>
      <c r="G111" s="59" t="s">
        <v>104</v>
      </c>
      <c r="H111" s="59">
        <v>1</v>
      </c>
      <c r="I111" s="57" t="str">
        <f t="shared" si="5"/>
        <v>66/18</v>
      </c>
      <c r="J111" s="61" t="str">
        <f t="shared" si="6"/>
        <v>66/18-АДТиК/1</v>
      </c>
      <c r="K111" s="62" t="s">
        <v>73</v>
      </c>
      <c r="L111" s="62" t="s">
        <v>33</v>
      </c>
      <c r="M111" s="57" t="s">
        <v>31</v>
      </c>
      <c r="N111" s="62">
        <v>37537</v>
      </c>
      <c r="O111" s="59" t="s">
        <v>101</v>
      </c>
      <c r="P111" s="62"/>
      <c r="Q111" s="62" t="s">
        <v>126</v>
      </c>
      <c r="R111" s="57"/>
      <c r="S111" s="64"/>
      <c r="T111" s="59"/>
      <c r="U111" s="62" t="s">
        <v>32</v>
      </c>
      <c r="V111" s="57">
        <v>9</v>
      </c>
      <c r="W111" s="57"/>
      <c r="X111" s="57">
        <v>2018</v>
      </c>
      <c r="Y111" s="62" t="s">
        <v>94</v>
      </c>
      <c r="Z111" s="57" t="s">
        <v>33</v>
      </c>
      <c r="AA111" s="71" t="s">
        <v>33</v>
      </c>
      <c r="AB111" s="59"/>
      <c r="AC111" s="63" t="s">
        <v>33</v>
      </c>
      <c r="AD111" s="62" t="s">
        <v>71</v>
      </c>
      <c r="AE111" s="62" t="s">
        <v>88</v>
      </c>
      <c r="AF111" s="62" t="s">
        <v>33</v>
      </c>
      <c r="AG111" s="64">
        <v>4</v>
      </c>
      <c r="AH111" s="59"/>
      <c r="AI111" s="57"/>
      <c r="AJ111" s="59"/>
      <c r="AK111" s="65">
        <v>0</v>
      </c>
      <c r="AL111" s="66">
        <v>4.63</v>
      </c>
      <c r="AM111" s="67">
        <f t="shared" si="7"/>
        <v>4.63</v>
      </c>
      <c r="AN111" s="72">
        <v>5</v>
      </c>
      <c r="AO111" s="67">
        <f t="shared" si="8"/>
        <v>9.629999999999999</v>
      </c>
      <c r="AP111" s="59" t="s">
        <v>512</v>
      </c>
      <c r="AQ111" s="57"/>
      <c r="AR111" s="68">
        <f t="shared" ca="1" si="9"/>
        <v>17</v>
      </c>
      <c r="AS111" s="69" t="str">
        <f ca="1">IF('База данных'!$AR111&gt;=18,"соверш.","несовер.")</f>
        <v>несовер.</v>
      </c>
      <c r="AT111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нет</v>
      </c>
      <c r="AU111" s="2"/>
      <c r="AV111" s="2"/>
    </row>
    <row r="112" spans="1:48" ht="12.95" customHeight="1">
      <c r="B112" s="90">
        <f>IF(D111&lt;&gt;D112,MAX($B$4:B111)+1,B111)</f>
        <v>66</v>
      </c>
      <c r="C112" s="58">
        <v>43291</v>
      </c>
      <c r="D112" s="185" t="s">
        <v>600</v>
      </c>
      <c r="E112" s="59" t="s">
        <v>30</v>
      </c>
      <c r="F112" s="177" t="s">
        <v>186</v>
      </c>
      <c r="G112" s="59" t="s">
        <v>188</v>
      </c>
      <c r="H112" s="59">
        <v>2</v>
      </c>
      <c r="I112" s="57" t="str">
        <f t="shared" si="5"/>
        <v>66/18</v>
      </c>
      <c r="J112" s="61" t="str">
        <f t="shared" si="6"/>
        <v>66/18-ХТ нар./2</v>
      </c>
      <c r="K112" s="62" t="s">
        <v>73</v>
      </c>
      <c r="L112" s="62" t="s">
        <v>88</v>
      </c>
      <c r="M112" s="57" t="s">
        <v>31</v>
      </c>
      <c r="N112" s="62">
        <v>36776</v>
      </c>
      <c r="O112" s="59" t="s">
        <v>101</v>
      </c>
      <c r="P112" s="62"/>
      <c r="Q112" s="62" t="s">
        <v>127</v>
      </c>
      <c r="R112" s="57"/>
      <c r="S112" s="64"/>
      <c r="T112" s="59"/>
      <c r="U112" s="62" t="s">
        <v>32</v>
      </c>
      <c r="V112" s="57">
        <v>9</v>
      </c>
      <c r="W112" s="57"/>
      <c r="X112" s="57">
        <v>2018</v>
      </c>
      <c r="Y112" s="62" t="s">
        <v>94</v>
      </c>
      <c r="Z112" s="57" t="s">
        <v>33</v>
      </c>
      <c r="AA112" s="71" t="s">
        <v>33</v>
      </c>
      <c r="AB112" s="59"/>
      <c r="AC112" s="63" t="s">
        <v>88</v>
      </c>
      <c r="AD112" s="62" t="s">
        <v>71</v>
      </c>
      <c r="AE112" s="62" t="s">
        <v>33</v>
      </c>
      <c r="AF112" s="62" t="s">
        <v>92</v>
      </c>
      <c r="AG112" s="64">
        <v>4</v>
      </c>
      <c r="AH112" s="59"/>
      <c r="AI112" s="57"/>
      <c r="AJ112" s="59"/>
      <c r="AK112" s="65">
        <v>0</v>
      </c>
      <c r="AL112" s="66">
        <v>4.33</v>
      </c>
      <c r="AM112" s="67">
        <f t="shared" si="7"/>
        <v>4.33</v>
      </c>
      <c r="AN112" s="72">
        <v>5</v>
      </c>
      <c r="AO112" s="67">
        <f t="shared" si="8"/>
        <v>9.33</v>
      </c>
      <c r="AP112" s="59" t="s">
        <v>512</v>
      </c>
      <c r="AQ112" s="57"/>
      <c r="AR112" s="73">
        <f t="shared" ca="1" si="9"/>
        <v>19</v>
      </c>
      <c r="AS112" s="61" t="str">
        <f ca="1">IF('База данных'!$AR112&gt;=18,"соверш.","несовер.")</f>
        <v>соверш.</v>
      </c>
      <c r="AT112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ХТ нар.; да</v>
      </c>
      <c r="AU112" s="2"/>
      <c r="AV112" s="2"/>
    </row>
    <row r="113" spans="2:48" ht="12.95" customHeight="1">
      <c r="B113" s="90">
        <f>IF(D112&lt;&gt;D113,MAX($B$4:B112)+1,B112)</f>
        <v>66</v>
      </c>
      <c r="C113" s="58">
        <v>43279</v>
      </c>
      <c r="D113" s="185" t="s">
        <v>600</v>
      </c>
      <c r="E113" s="59" t="s">
        <v>30</v>
      </c>
      <c r="F113" s="177" t="s">
        <v>119</v>
      </c>
      <c r="G113" s="59" t="s">
        <v>121</v>
      </c>
      <c r="H113" s="59">
        <v>3</v>
      </c>
      <c r="I113" s="57" t="str">
        <f t="shared" si="5"/>
        <v>66/18</v>
      </c>
      <c r="J113" s="61" t="str">
        <f t="shared" si="6"/>
        <v>66/18-ОКДД/3</v>
      </c>
      <c r="K113" s="62" t="s">
        <v>73</v>
      </c>
      <c r="L113" s="62" t="s">
        <v>88</v>
      </c>
      <c r="M113" s="57" t="s">
        <v>37</v>
      </c>
      <c r="N113" s="62">
        <v>36808</v>
      </c>
      <c r="O113" s="59" t="s">
        <v>101</v>
      </c>
      <c r="P113" s="62"/>
      <c r="Q113" s="62" t="s">
        <v>144</v>
      </c>
      <c r="R113" s="57"/>
      <c r="S113" s="64"/>
      <c r="T113" s="59"/>
      <c r="U113" s="62" t="s">
        <v>32</v>
      </c>
      <c r="V113" s="57">
        <v>11</v>
      </c>
      <c r="W113" s="57"/>
      <c r="X113" s="57">
        <v>2018</v>
      </c>
      <c r="Y113" s="62" t="s">
        <v>94</v>
      </c>
      <c r="Z113" s="57" t="s">
        <v>33</v>
      </c>
      <c r="AA113" s="71" t="s">
        <v>33</v>
      </c>
      <c r="AB113" s="59"/>
      <c r="AC113" s="63" t="s">
        <v>88</v>
      </c>
      <c r="AD113" s="62" t="s">
        <v>71</v>
      </c>
      <c r="AE113" s="62" t="s">
        <v>33</v>
      </c>
      <c r="AF113" s="62" t="s">
        <v>92</v>
      </c>
      <c r="AG113" s="64">
        <v>4</v>
      </c>
      <c r="AH113" s="59"/>
      <c r="AI113" s="57"/>
      <c r="AJ113" s="59"/>
      <c r="AK113" s="65">
        <v>10</v>
      </c>
      <c r="AL113" s="66">
        <v>3.72</v>
      </c>
      <c r="AM113" s="67">
        <f t="shared" si="7"/>
        <v>13.72</v>
      </c>
      <c r="AN113" s="72">
        <v>4</v>
      </c>
      <c r="AO113" s="67">
        <f t="shared" si="8"/>
        <v>17.72</v>
      </c>
      <c r="AP113" s="59" t="s">
        <v>512</v>
      </c>
      <c r="AQ113" s="57"/>
      <c r="AR113" s="68">
        <f t="shared" ca="1" si="9"/>
        <v>19</v>
      </c>
      <c r="AS113" s="69" t="str">
        <f ca="1">IF('База данных'!$AR113&gt;=18,"соверш.","несовер.")</f>
        <v>соверш.</v>
      </c>
      <c r="AT113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ОКДД; да</v>
      </c>
      <c r="AU113" s="2"/>
      <c r="AV113" s="2"/>
    </row>
    <row r="114" spans="2:48" ht="12.95" customHeight="1">
      <c r="B114" s="90">
        <f>IF(D113&lt;&gt;D114,MAX($B$4:B113)+1,B113)</f>
        <v>67</v>
      </c>
      <c r="C114" s="58">
        <v>43283</v>
      </c>
      <c r="D114" s="185" t="s">
        <v>601</v>
      </c>
      <c r="E114" s="59" t="s">
        <v>30</v>
      </c>
      <c r="F114" s="178" t="s">
        <v>103</v>
      </c>
      <c r="G114" s="59" t="s">
        <v>104</v>
      </c>
      <c r="H114" s="59">
        <v>1</v>
      </c>
      <c r="I114" s="57" t="str">
        <f t="shared" si="5"/>
        <v>67/18</v>
      </c>
      <c r="J114" s="61" t="str">
        <f t="shared" si="6"/>
        <v>67/18-АДТиК/1</v>
      </c>
      <c r="K114" s="62" t="s">
        <v>73</v>
      </c>
      <c r="L114" s="62" t="s">
        <v>33</v>
      </c>
      <c r="M114" s="57" t="s">
        <v>31</v>
      </c>
      <c r="N114" s="62">
        <v>37697</v>
      </c>
      <c r="O114" s="59" t="s">
        <v>101</v>
      </c>
      <c r="P114" s="62"/>
      <c r="Q114" s="62" t="s">
        <v>126</v>
      </c>
      <c r="R114" s="57"/>
      <c r="S114" s="64"/>
      <c r="T114" s="59"/>
      <c r="U114" s="62" t="s">
        <v>32</v>
      </c>
      <c r="V114" s="57">
        <v>9</v>
      </c>
      <c r="W114" s="57"/>
      <c r="X114" s="57">
        <v>2018</v>
      </c>
      <c r="Y114" s="62" t="s">
        <v>94</v>
      </c>
      <c r="Z114" s="57" t="s">
        <v>33</v>
      </c>
      <c r="AA114" s="71" t="s">
        <v>33</v>
      </c>
      <c r="AB114" s="59"/>
      <c r="AC114" s="63" t="s">
        <v>88</v>
      </c>
      <c r="AD114" s="62" t="s">
        <v>71</v>
      </c>
      <c r="AE114" s="62" t="s">
        <v>88</v>
      </c>
      <c r="AF114" s="62" t="s">
        <v>92</v>
      </c>
      <c r="AG114" s="64">
        <v>4</v>
      </c>
      <c r="AH114" s="59"/>
      <c r="AI114" s="57"/>
      <c r="AJ114" s="59"/>
      <c r="AK114" s="65">
        <v>9</v>
      </c>
      <c r="AL114" s="66">
        <v>4.2699999999999996</v>
      </c>
      <c r="AM114" s="67">
        <f t="shared" si="7"/>
        <v>13.27</v>
      </c>
      <c r="AN114" s="72">
        <v>4.33</v>
      </c>
      <c r="AO114" s="67">
        <f t="shared" si="8"/>
        <v>17.600000000000001</v>
      </c>
      <c r="AP114" s="59" t="s">
        <v>510</v>
      </c>
      <c r="AQ114" s="57" t="s">
        <v>531</v>
      </c>
      <c r="AR114" s="73">
        <f t="shared" ca="1" si="9"/>
        <v>17</v>
      </c>
      <c r="AS114" s="61" t="str">
        <f ca="1">IF('База данных'!$AR114&gt;=18,"соверш.","несовер.")</f>
        <v>несовер.</v>
      </c>
      <c r="AT114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да</v>
      </c>
      <c r="AU114" s="2"/>
      <c r="AV114" s="2"/>
    </row>
    <row r="115" spans="2:48" ht="12.95" customHeight="1">
      <c r="B115" s="90">
        <f>IF(D114&lt;&gt;D115,MAX($B$4:B114)+1,B114)</f>
        <v>67</v>
      </c>
      <c r="C115" s="58">
        <v>43311</v>
      </c>
      <c r="D115" s="185" t="s">
        <v>601</v>
      </c>
      <c r="E115" s="59" t="s">
        <v>30</v>
      </c>
      <c r="F115" s="177" t="s">
        <v>119</v>
      </c>
      <c r="G115" s="59" t="s">
        <v>120</v>
      </c>
      <c r="H115" s="59">
        <v>3</v>
      </c>
      <c r="I115" s="57" t="str">
        <f t="shared" si="5"/>
        <v>67/18</v>
      </c>
      <c r="J115" s="61" t="str">
        <f t="shared" si="6"/>
        <v>67/18-ОиПКММиТП/3</v>
      </c>
      <c r="K115" s="62" t="s">
        <v>73</v>
      </c>
      <c r="L115" s="62" t="s">
        <v>88</v>
      </c>
      <c r="M115" s="57" t="s">
        <v>31</v>
      </c>
      <c r="N115" s="62">
        <v>36478</v>
      </c>
      <c r="O115" s="59" t="s">
        <v>101</v>
      </c>
      <c r="P115" s="62"/>
      <c r="Q115" s="62" t="s">
        <v>170</v>
      </c>
      <c r="R115" s="57"/>
      <c r="S115" s="64"/>
      <c r="T115" s="59"/>
      <c r="U115" s="62" t="s">
        <v>32</v>
      </c>
      <c r="V115" s="57">
        <v>9</v>
      </c>
      <c r="W115" s="57"/>
      <c r="X115" s="57">
        <v>2016</v>
      </c>
      <c r="Y115" s="62" t="s">
        <v>94</v>
      </c>
      <c r="Z115" s="57" t="s">
        <v>33</v>
      </c>
      <c r="AA115" s="71" t="s">
        <v>33</v>
      </c>
      <c r="AB115" s="59"/>
      <c r="AC115" s="63" t="s">
        <v>88</v>
      </c>
      <c r="AD115" s="62" t="s">
        <v>71</v>
      </c>
      <c r="AE115" s="62" t="s">
        <v>33</v>
      </c>
      <c r="AF115" s="62" t="s">
        <v>92</v>
      </c>
      <c r="AG115" s="64">
        <v>4</v>
      </c>
      <c r="AH115" s="59"/>
      <c r="AI115" s="57"/>
      <c r="AJ115" s="59"/>
      <c r="AK115" s="65">
        <v>0</v>
      </c>
      <c r="AL115" s="66">
        <v>4.5599999999999996</v>
      </c>
      <c r="AM115" s="67">
        <f t="shared" si="7"/>
        <v>4.5599999999999996</v>
      </c>
      <c r="AN115" s="72">
        <v>5</v>
      </c>
      <c r="AO115" s="67">
        <f t="shared" si="8"/>
        <v>9.5599999999999987</v>
      </c>
      <c r="AP115" s="59" t="s">
        <v>510</v>
      </c>
      <c r="AQ115" s="57" t="s">
        <v>531</v>
      </c>
      <c r="AR115" s="68">
        <f t="shared" ca="1" si="9"/>
        <v>20</v>
      </c>
      <c r="AS115" s="69" t="str">
        <f ca="1">IF('База данных'!$AR115&gt;=18,"соверш.","несовер.")</f>
        <v>соверш.</v>
      </c>
      <c r="AT115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ОиПКММиТП; да</v>
      </c>
      <c r="AU115" s="2"/>
      <c r="AV115" s="2"/>
    </row>
    <row r="116" spans="2:48" ht="12.95" customHeight="1">
      <c r="B116" s="90">
        <f>IF(D115&lt;&gt;D116,MAX($B$4:B115)+1,B115)</f>
        <v>67</v>
      </c>
      <c r="C116" s="58">
        <v>43287</v>
      </c>
      <c r="D116" s="57" t="s">
        <v>601</v>
      </c>
      <c r="E116" s="59" t="s">
        <v>30</v>
      </c>
      <c r="F116" s="177" t="s">
        <v>186</v>
      </c>
      <c r="G116" s="59" t="s">
        <v>188</v>
      </c>
      <c r="H116" s="59">
        <v>2</v>
      </c>
      <c r="I116" s="57" t="str">
        <f t="shared" si="5"/>
        <v>67/18</v>
      </c>
      <c r="J116" s="61" t="str">
        <f t="shared" si="6"/>
        <v>67/18-ХТ нар./2</v>
      </c>
      <c r="K116" s="62" t="s">
        <v>73</v>
      </c>
      <c r="L116" s="62" t="s">
        <v>33</v>
      </c>
      <c r="M116" s="57" t="s">
        <v>31</v>
      </c>
      <c r="N116" s="62">
        <v>36618</v>
      </c>
      <c r="O116" s="59" t="s">
        <v>101</v>
      </c>
      <c r="P116" s="62"/>
      <c r="Q116" s="62" t="s">
        <v>126</v>
      </c>
      <c r="R116" s="57"/>
      <c r="S116" s="64"/>
      <c r="T116" s="59"/>
      <c r="U116" s="62" t="s">
        <v>32</v>
      </c>
      <c r="V116" s="57">
        <v>9</v>
      </c>
      <c r="W116" s="57"/>
      <c r="X116" s="57">
        <v>2016</v>
      </c>
      <c r="Y116" s="62" t="s">
        <v>94</v>
      </c>
      <c r="Z116" s="57" t="s">
        <v>33</v>
      </c>
      <c r="AA116" s="71" t="s">
        <v>33</v>
      </c>
      <c r="AB116" s="59"/>
      <c r="AC116" s="63" t="s">
        <v>88</v>
      </c>
      <c r="AD116" s="62" t="s">
        <v>71</v>
      </c>
      <c r="AE116" s="62" t="s">
        <v>33</v>
      </c>
      <c r="AF116" s="62" t="s">
        <v>92</v>
      </c>
      <c r="AG116" s="64">
        <v>4</v>
      </c>
      <c r="AH116" s="59"/>
      <c r="AI116" s="57"/>
      <c r="AJ116" s="59"/>
      <c r="AK116" s="65">
        <v>0</v>
      </c>
      <c r="AL116" s="66">
        <v>4.6100000000000003</v>
      </c>
      <c r="AM116" s="67">
        <f t="shared" si="7"/>
        <v>4.6100000000000003</v>
      </c>
      <c r="AN116" s="72">
        <v>4.5</v>
      </c>
      <c r="AO116" s="67">
        <f t="shared" si="8"/>
        <v>9.11</v>
      </c>
      <c r="AP116" s="59" t="s">
        <v>512</v>
      </c>
      <c r="AQ116" s="57"/>
      <c r="AR116" s="73">
        <f t="shared" ca="1" si="9"/>
        <v>20</v>
      </c>
      <c r="AS116" s="61" t="str">
        <f ca="1">IF('База данных'!$AR116&gt;=18,"соверш.","несовер.")</f>
        <v>соверш.</v>
      </c>
      <c r="AT116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ХТ нар.; да</v>
      </c>
      <c r="AU116" s="2"/>
      <c r="AV116" s="2"/>
    </row>
    <row r="117" spans="2:48" ht="12.95" customHeight="1">
      <c r="B117" s="90">
        <f>IF(D116&lt;&gt;D117,MAX($B$4:B116)+1,B116)</f>
        <v>68</v>
      </c>
      <c r="C117" s="58">
        <v>43280</v>
      </c>
      <c r="D117" s="57" t="s">
        <v>253</v>
      </c>
      <c r="E117" s="59" t="s">
        <v>30</v>
      </c>
      <c r="F117" s="177" t="s">
        <v>109</v>
      </c>
      <c r="G117" s="59" t="s">
        <v>110</v>
      </c>
      <c r="H117" s="59">
        <v>1</v>
      </c>
      <c r="I117" s="57" t="str">
        <f t="shared" si="5"/>
        <v>68/18</v>
      </c>
      <c r="J117" s="61" t="str">
        <f t="shared" si="6"/>
        <v>68/18-НИНР/1</v>
      </c>
      <c r="K117" s="62" t="s">
        <v>73</v>
      </c>
      <c r="L117" s="62" t="s">
        <v>33</v>
      </c>
      <c r="M117" s="57" t="s">
        <v>31</v>
      </c>
      <c r="N117" s="62">
        <v>37253</v>
      </c>
      <c r="O117" s="59" t="s">
        <v>101</v>
      </c>
      <c r="P117" s="62"/>
      <c r="Q117" s="62" t="s">
        <v>126</v>
      </c>
      <c r="R117" s="57"/>
      <c r="S117" s="64"/>
      <c r="T117" s="59"/>
      <c r="U117" s="62" t="s">
        <v>32</v>
      </c>
      <c r="V117" s="57">
        <v>9</v>
      </c>
      <c r="W117" s="57"/>
      <c r="X117" s="57">
        <v>2018</v>
      </c>
      <c r="Y117" s="62" t="s">
        <v>94</v>
      </c>
      <c r="Z117" s="57" t="s">
        <v>88</v>
      </c>
      <c r="AA117" s="71" t="s">
        <v>88</v>
      </c>
      <c r="AB117" s="59"/>
      <c r="AC117" s="63" t="s">
        <v>88</v>
      </c>
      <c r="AD117" s="62" t="s">
        <v>71</v>
      </c>
      <c r="AE117" s="62" t="s">
        <v>33</v>
      </c>
      <c r="AF117" s="62" t="s">
        <v>92</v>
      </c>
      <c r="AG117" s="64">
        <v>4</v>
      </c>
      <c r="AH117" s="59"/>
      <c r="AI117" s="57"/>
      <c r="AJ117" s="59"/>
      <c r="AK117" s="65">
        <v>10</v>
      </c>
      <c r="AL117" s="66">
        <v>4.1500000000000004</v>
      </c>
      <c r="AM117" s="67">
        <f t="shared" si="7"/>
        <v>14.15</v>
      </c>
      <c r="AN117" s="72">
        <v>3.33</v>
      </c>
      <c r="AO117" s="67">
        <f t="shared" si="8"/>
        <v>17.48</v>
      </c>
      <c r="AP117" s="59" t="s">
        <v>510</v>
      </c>
      <c r="AQ117" s="57" t="s">
        <v>531</v>
      </c>
      <c r="AR117" s="68">
        <f t="shared" ca="1" si="9"/>
        <v>18</v>
      </c>
      <c r="AS117" s="69" t="str">
        <f ca="1">IF('База данных'!$AR117&gt;=18,"соверш.","несовер.")</f>
        <v>соверш.</v>
      </c>
      <c r="AT117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НИНР; да</v>
      </c>
      <c r="AU117" s="2"/>
      <c r="AV117" s="2"/>
    </row>
    <row r="118" spans="2:48" ht="12.95" customHeight="1">
      <c r="B118" s="90">
        <f>IF(D117&lt;&gt;D118,MAX($B$4:B117)+1,B117)</f>
        <v>68</v>
      </c>
      <c r="C118" s="58">
        <v>43286</v>
      </c>
      <c r="D118" s="57" t="s">
        <v>253</v>
      </c>
      <c r="E118" s="59" t="s">
        <v>30</v>
      </c>
      <c r="F118" s="178" t="s">
        <v>111</v>
      </c>
      <c r="G118" s="59" t="s">
        <v>113</v>
      </c>
      <c r="H118" s="59">
        <v>2</v>
      </c>
      <c r="I118" s="57" t="str">
        <f t="shared" si="5"/>
        <v>68/18</v>
      </c>
      <c r="J118" s="61" t="str">
        <f t="shared" si="6"/>
        <v>68/18-ИЭО/2</v>
      </c>
      <c r="K118" s="62" t="s">
        <v>73</v>
      </c>
      <c r="L118" s="62" t="s">
        <v>88</v>
      </c>
      <c r="M118" s="57" t="s">
        <v>31</v>
      </c>
      <c r="N118" s="62">
        <v>37269</v>
      </c>
      <c r="O118" s="59" t="s">
        <v>101</v>
      </c>
      <c r="P118" s="62"/>
      <c r="Q118" s="62" t="s">
        <v>137</v>
      </c>
      <c r="R118" s="57"/>
      <c r="S118" s="64"/>
      <c r="T118" s="59"/>
      <c r="U118" s="62" t="s">
        <v>32</v>
      </c>
      <c r="V118" s="57">
        <v>9</v>
      </c>
      <c r="W118" s="57"/>
      <c r="X118" s="57">
        <v>2018</v>
      </c>
      <c r="Y118" s="62" t="s">
        <v>94</v>
      </c>
      <c r="Z118" s="57" t="s">
        <v>33</v>
      </c>
      <c r="AA118" s="71" t="s">
        <v>33</v>
      </c>
      <c r="AB118" s="59"/>
      <c r="AC118" s="63" t="s">
        <v>88</v>
      </c>
      <c r="AD118" s="62" t="s">
        <v>71</v>
      </c>
      <c r="AE118" s="62" t="s">
        <v>88</v>
      </c>
      <c r="AF118" s="62" t="s">
        <v>92</v>
      </c>
      <c r="AG118" s="64">
        <v>4</v>
      </c>
      <c r="AH118" s="59"/>
      <c r="AI118" s="57"/>
      <c r="AJ118" s="59"/>
      <c r="AK118" s="65">
        <v>0</v>
      </c>
      <c r="AL118" s="66">
        <v>4.55</v>
      </c>
      <c r="AM118" s="67">
        <f t="shared" si="7"/>
        <v>4.55</v>
      </c>
      <c r="AN118" s="72">
        <v>5</v>
      </c>
      <c r="AO118" s="67">
        <f t="shared" si="8"/>
        <v>9.5500000000000007</v>
      </c>
      <c r="AP118" s="59" t="s">
        <v>512</v>
      </c>
      <c r="AQ118" s="57"/>
      <c r="AR118" s="73">
        <f t="shared" ca="1" si="9"/>
        <v>18</v>
      </c>
      <c r="AS118" s="61" t="str">
        <f ca="1">IF('База данных'!$AR118&gt;=18,"соверш.","несовер.")</f>
        <v>соверш.</v>
      </c>
      <c r="AT118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ИЭО; да</v>
      </c>
      <c r="AU118" s="2"/>
      <c r="AV118" s="2"/>
    </row>
    <row r="119" spans="2:48" ht="12.95" customHeight="1">
      <c r="B119" s="90">
        <f>IF(D118&lt;&gt;D119,MAX($B$4:B118)+1,B118)</f>
        <v>69</v>
      </c>
      <c r="C119" s="58">
        <v>43308</v>
      </c>
      <c r="D119" s="57" t="s">
        <v>254</v>
      </c>
      <c r="E119" s="59" t="s">
        <v>30</v>
      </c>
      <c r="F119" s="177" t="s">
        <v>103</v>
      </c>
      <c r="G119" s="59" t="s">
        <v>104</v>
      </c>
      <c r="H119" s="59">
        <v>1</v>
      </c>
      <c r="I119" s="57" t="str">
        <f t="shared" si="5"/>
        <v>69/18</v>
      </c>
      <c r="J119" s="61" t="str">
        <f t="shared" si="6"/>
        <v>69/18-АДТиК/1</v>
      </c>
      <c r="K119" s="62" t="s">
        <v>73</v>
      </c>
      <c r="L119" s="62" t="s">
        <v>88</v>
      </c>
      <c r="M119" s="57" t="s">
        <v>37</v>
      </c>
      <c r="N119" s="62">
        <v>37443</v>
      </c>
      <c r="O119" s="59" t="s">
        <v>101</v>
      </c>
      <c r="P119" s="62"/>
      <c r="Q119" s="62" t="s">
        <v>158</v>
      </c>
      <c r="R119" s="57"/>
      <c r="S119" s="64"/>
      <c r="T119" s="59"/>
      <c r="U119" s="62" t="s">
        <v>32</v>
      </c>
      <c r="V119" s="57">
        <v>9</v>
      </c>
      <c r="W119" s="57"/>
      <c r="X119" s="57">
        <v>2018</v>
      </c>
      <c r="Y119" s="62" t="s">
        <v>94</v>
      </c>
      <c r="Z119" s="57" t="s">
        <v>33</v>
      </c>
      <c r="AA119" s="71" t="s">
        <v>33</v>
      </c>
      <c r="AB119" s="59"/>
      <c r="AC119" s="63" t="s">
        <v>202</v>
      </c>
      <c r="AD119" s="62" t="s">
        <v>71</v>
      </c>
      <c r="AE119" s="62" t="s">
        <v>33</v>
      </c>
      <c r="AF119" s="62" t="s">
        <v>99</v>
      </c>
      <c r="AG119" s="64">
        <v>4</v>
      </c>
      <c r="AH119" s="59"/>
      <c r="AI119" s="57"/>
      <c r="AJ119" s="59"/>
      <c r="AK119" s="65">
        <v>10</v>
      </c>
      <c r="AL119" s="66">
        <v>3.44</v>
      </c>
      <c r="AM119" s="67">
        <f t="shared" si="7"/>
        <v>13.44</v>
      </c>
      <c r="AN119" s="72">
        <v>3.66</v>
      </c>
      <c r="AO119" s="67">
        <f t="shared" si="8"/>
        <v>17.100000000000001</v>
      </c>
      <c r="AP119" s="59" t="s">
        <v>510</v>
      </c>
      <c r="AQ119" s="57" t="s">
        <v>531</v>
      </c>
      <c r="AR119" s="68">
        <f t="shared" ca="1" si="9"/>
        <v>17</v>
      </c>
      <c r="AS119" s="69" t="str">
        <f ca="1">IF('База данных'!$AR119&gt;=18,"соверш.","несовер.")</f>
        <v>несовер.</v>
      </c>
      <c r="AT119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забрал(а) документы (оригинал док-та об обр-ии)</v>
      </c>
      <c r="AU119" s="2"/>
      <c r="AV119" s="2"/>
    </row>
    <row r="120" spans="2:48" ht="12.95" customHeight="1">
      <c r="B120" s="90">
        <f>IF(D119&lt;&gt;D120,MAX($B$4:B119)+1,B119)</f>
        <v>69</v>
      </c>
      <c r="C120" s="58">
        <v>43283</v>
      </c>
      <c r="D120" s="57" t="s">
        <v>254</v>
      </c>
      <c r="E120" s="59" t="s">
        <v>30</v>
      </c>
      <c r="F120" s="177" t="s">
        <v>186</v>
      </c>
      <c r="G120" s="59" t="s">
        <v>115</v>
      </c>
      <c r="H120" s="59">
        <v>2</v>
      </c>
      <c r="I120" s="57" t="str">
        <f t="shared" si="5"/>
        <v>69/18</v>
      </c>
      <c r="J120" s="61" t="str">
        <f t="shared" si="6"/>
        <v>69/18-ТТ/2</v>
      </c>
      <c r="K120" s="62" t="s">
        <v>73</v>
      </c>
      <c r="L120" s="62" t="s">
        <v>33</v>
      </c>
      <c r="M120" s="57" t="s">
        <v>31</v>
      </c>
      <c r="N120" s="62">
        <v>33757</v>
      </c>
      <c r="O120" s="59" t="s">
        <v>101</v>
      </c>
      <c r="P120" s="62"/>
      <c r="Q120" s="62" t="s">
        <v>130</v>
      </c>
      <c r="R120" s="57"/>
      <c r="S120" s="64"/>
      <c r="T120" s="59"/>
      <c r="U120" s="62" t="s">
        <v>32</v>
      </c>
      <c r="V120" s="57">
        <v>11</v>
      </c>
      <c r="W120" s="57"/>
      <c r="X120" s="57">
        <v>2009</v>
      </c>
      <c r="Y120" s="62" t="s">
        <v>94</v>
      </c>
      <c r="Z120" s="57" t="s">
        <v>33</v>
      </c>
      <c r="AA120" s="71" t="s">
        <v>33</v>
      </c>
      <c r="AB120" s="59"/>
      <c r="AC120" s="63" t="s">
        <v>88</v>
      </c>
      <c r="AD120" s="62" t="s">
        <v>71</v>
      </c>
      <c r="AE120" s="62" t="s">
        <v>33</v>
      </c>
      <c r="AF120" s="62" t="s">
        <v>33</v>
      </c>
      <c r="AG120" s="64" t="s">
        <v>128</v>
      </c>
      <c r="AH120" s="59"/>
      <c r="AI120" s="57"/>
      <c r="AJ120" s="59"/>
      <c r="AK120" s="65">
        <v>0</v>
      </c>
      <c r="AL120" s="66">
        <v>3.71</v>
      </c>
      <c r="AM120" s="67">
        <f t="shared" si="7"/>
        <v>3.71</v>
      </c>
      <c r="AN120" s="72">
        <v>4.5</v>
      </c>
      <c r="AO120" s="67">
        <f t="shared" si="8"/>
        <v>8.2100000000000009</v>
      </c>
      <c r="AP120" s="59" t="s">
        <v>512</v>
      </c>
      <c r="AQ120" s="57"/>
      <c r="AR120" s="73">
        <f t="shared" ca="1" si="9"/>
        <v>27</v>
      </c>
      <c r="AS120" s="61" t="str">
        <f ca="1">IF('База данных'!$AR120&gt;=18,"соверш.","несовер.")</f>
        <v>соверш.</v>
      </c>
      <c r="AT120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ТТ; да</v>
      </c>
      <c r="AU120" s="2"/>
      <c r="AV120" s="2"/>
    </row>
    <row r="121" spans="2:48" ht="12.95" customHeight="1">
      <c r="B121" s="90">
        <f>IF(D120&lt;&gt;D121,MAX($B$4:B120)+1,B120)</f>
        <v>70</v>
      </c>
      <c r="C121" s="58">
        <v>43283</v>
      </c>
      <c r="D121" s="57" t="s">
        <v>255</v>
      </c>
      <c r="E121" s="59" t="s">
        <v>30</v>
      </c>
      <c r="F121" s="177" t="s">
        <v>111</v>
      </c>
      <c r="G121" s="59" t="s">
        <v>112</v>
      </c>
      <c r="H121" s="59">
        <v>1</v>
      </c>
      <c r="I121" s="57" t="str">
        <f t="shared" si="5"/>
        <v>70/18</v>
      </c>
      <c r="J121" s="61" t="str">
        <f t="shared" si="6"/>
        <v>70/18-ЭП/1</v>
      </c>
      <c r="K121" s="62" t="s">
        <v>73</v>
      </c>
      <c r="L121" s="62" t="s">
        <v>33</v>
      </c>
      <c r="M121" s="57" t="s">
        <v>31</v>
      </c>
      <c r="N121" s="62">
        <v>33757</v>
      </c>
      <c r="O121" s="59" t="s">
        <v>101</v>
      </c>
      <c r="P121" s="62"/>
      <c r="Q121" s="62" t="s">
        <v>130</v>
      </c>
      <c r="R121" s="57"/>
      <c r="S121" s="64"/>
      <c r="T121" s="59"/>
      <c r="U121" s="62" t="s">
        <v>32</v>
      </c>
      <c r="V121" s="57">
        <v>11</v>
      </c>
      <c r="W121" s="57"/>
      <c r="X121" s="57">
        <v>2009</v>
      </c>
      <c r="Y121" s="62" t="s">
        <v>94</v>
      </c>
      <c r="Z121" s="57" t="s">
        <v>33</v>
      </c>
      <c r="AA121" s="71" t="s">
        <v>33</v>
      </c>
      <c r="AB121" s="59"/>
      <c r="AC121" s="63" t="s">
        <v>88</v>
      </c>
      <c r="AD121" s="62" t="s">
        <v>71</v>
      </c>
      <c r="AE121" s="62" t="s">
        <v>33</v>
      </c>
      <c r="AF121" s="62" t="s">
        <v>33</v>
      </c>
      <c r="AG121" s="64"/>
      <c r="AH121" s="59"/>
      <c r="AI121" s="57"/>
      <c r="AJ121" s="59"/>
      <c r="AK121" s="65">
        <v>0</v>
      </c>
      <c r="AL121" s="66">
        <v>3.71</v>
      </c>
      <c r="AM121" s="67">
        <f t="shared" si="7"/>
        <v>3.71</v>
      </c>
      <c r="AN121" s="72">
        <v>4.5</v>
      </c>
      <c r="AO121" s="67">
        <f t="shared" si="8"/>
        <v>8.2100000000000009</v>
      </c>
      <c r="AP121" s="59" t="s">
        <v>512</v>
      </c>
      <c r="AQ121" s="57"/>
      <c r="AR121" s="68">
        <f t="shared" ca="1" si="9"/>
        <v>27</v>
      </c>
      <c r="AS121" s="69" t="str">
        <f ca="1">IF('База данных'!$AR121&gt;=18,"соверш.","несовер.")</f>
        <v>соверш.</v>
      </c>
      <c r="AT121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ЭП; да</v>
      </c>
      <c r="AU121" s="2"/>
      <c r="AV121" s="2"/>
    </row>
    <row r="122" spans="2:48" ht="12.95" customHeight="1">
      <c r="B122" s="90">
        <f>IF(D121&lt;&gt;D122,MAX($B$4:B121)+1,B121)</f>
        <v>71</v>
      </c>
      <c r="C122" s="58">
        <v>43300</v>
      </c>
      <c r="D122" s="57" t="s">
        <v>256</v>
      </c>
      <c r="E122" s="59" t="s">
        <v>30</v>
      </c>
      <c r="F122" s="178" t="s">
        <v>111</v>
      </c>
      <c r="G122" s="59" t="s">
        <v>113</v>
      </c>
      <c r="H122" s="59">
        <v>1</v>
      </c>
      <c r="I122" s="57" t="str">
        <f t="shared" si="5"/>
        <v>71/18</v>
      </c>
      <c r="J122" s="61" t="str">
        <f t="shared" si="6"/>
        <v>71/18-ИЭО/1</v>
      </c>
      <c r="K122" s="62" t="s">
        <v>73</v>
      </c>
      <c r="L122" s="62" t="s">
        <v>88</v>
      </c>
      <c r="M122" s="57" t="s">
        <v>31</v>
      </c>
      <c r="N122" s="62">
        <v>36716</v>
      </c>
      <c r="O122" s="59" t="s">
        <v>101</v>
      </c>
      <c r="P122" s="62"/>
      <c r="Q122" s="62" t="s">
        <v>145</v>
      </c>
      <c r="R122" s="57"/>
      <c r="S122" s="64"/>
      <c r="T122" s="59"/>
      <c r="U122" s="62" t="s">
        <v>32</v>
      </c>
      <c r="V122" s="57">
        <v>9</v>
      </c>
      <c r="W122" s="57"/>
      <c r="X122" s="57">
        <v>2016</v>
      </c>
      <c r="Y122" s="62" t="s">
        <v>94</v>
      </c>
      <c r="Z122" s="57" t="s">
        <v>33</v>
      </c>
      <c r="AA122" s="71" t="s">
        <v>33</v>
      </c>
      <c r="AB122" s="59"/>
      <c r="AC122" s="63" t="s">
        <v>33</v>
      </c>
      <c r="AD122" s="62" t="s">
        <v>71</v>
      </c>
      <c r="AE122" s="62" t="s">
        <v>88</v>
      </c>
      <c r="AF122" s="62" t="s">
        <v>33</v>
      </c>
      <c r="AG122" s="64">
        <v>4</v>
      </c>
      <c r="AH122" s="59"/>
      <c r="AI122" s="57"/>
      <c r="AJ122" s="59"/>
      <c r="AK122" s="65">
        <v>0</v>
      </c>
      <c r="AL122" s="66">
        <v>4.55</v>
      </c>
      <c r="AM122" s="67">
        <f t="shared" si="7"/>
        <v>4.55</v>
      </c>
      <c r="AN122" s="72">
        <v>5</v>
      </c>
      <c r="AO122" s="67">
        <f t="shared" si="8"/>
        <v>9.5500000000000007</v>
      </c>
      <c r="AP122" s="59" t="s">
        <v>512</v>
      </c>
      <c r="AQ122" s="57"/>
      <c r="AR122" s="73">
        <f t="shared" ca="1" si="9"/>
        <v>19</v>
      </c>
      <c r="AS122" s="61" t="str">
        <f ca="1">IF('База данных'!$AR122&gt;=18,"соверш.","несовер.")</f>
        <v>соверш.</v>
      </c>
      <c r="AT122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ИЭО; нет</v>
      </c>
      <c r="AU122" s="2"/>
      <c r="AV122" s="2"/>
    </row>
    <row r="123" spans="2:48" ht="12.95" customHeight="1">
      <c r="B123" s="90">
        <f>IF(D122&lt;&gt;D123,MAX($B$4:B122)+1,B122)</f>
        <v>72</v>
      </c>
      <c r="C123" s="58">
        <v>43299</v>
      </c>
      <c r="D123" s="57" t="s">
        <v>257</v>
      </c>
      <c r="E123" s="59" t="s">
        <v>30</v>
      </c>
      <c r="F123" s="177" t="s">
        <v>119</v>
      </c>
      <c r="G123" s="59" t="s">
        <v>121</v>
      </c>
      <c r="H123" s="59">
        <v>1</v>
      </c>
      <c r="I123" s="57" t="str">
        <f t="shared" si="5"/>
        <v>72/18</v>
      </c>
      <c r="J123" s="61" t="str">
        <f t="shared" si="6"/>
        <v>72/18-ОКДД/1</v>
      </c>
      <c r="K123" s="62" t="s">
        <v>73</v>
      </c>
      <c r="L123" s="62" t="s">
        <v>88</v>
      </c>
      <c r="M123" s="57" t="s">
        <v>31</v>
      </c>
      <c r="N123" s="62">
        <v>36572</v>
      </c>
      <c r="O123" s="59" t="s">
        <v>101</v>
      </c>
      <c r="P123" s="62"/>
      <c r="Q123" s="62" t="s">
        <v>158</v>
      </c>
      <c r="R123" s="57"/>
      <c r="S123" s="64"/>
      <c r="T123" s="59"/>
      <c r="U123" s="62" t="s">
        <v>32</v>
      </c>
      <c r="V123" s="57">
        <v>9</v>
      </c>
      <c r="W123" s="57"/>
      <c r="X123" s="57">
        <v>2018</v>
      </c>
      <c r="Y123" s="62" t="s">
        <v>94</v>
      </c>
      <c r="Z123" s="57" t="s">
        <v>33</v>
      </c>
      <c r="AA123" s="71" t="s">
        <v>33</v>
      </c>
      <c r="AB123" s="59"/>
      <c r="AC123" s="63" t="s">
        <v>33</v>
      </c>
      <c r="AD123" s="62" t="s">
        <v>71</v>
      </c>
      <c r="AE123" s="62" t="s">
        <v>88</v>
      </c>
      <c r="AF123" s="62" t="s">
        <v>99</v>
      </c>
      <c r="AG123" s="64" t="s">
        <v>128</v>
      </c>
      <c r="AH123" s="59"/>
      <c r="AI123" s="57"/>
      <c r="AJ123" s="59"/>
      <c r="AK123" s="65">
        <v>0</v>
      </c>
      <c r="AL123" s="66">
        <v>4.5199999999999996</v>
      </c>
      <c r="AM123" s="67">
        <f t="shared" si="7"/>
        <v>4.5199999999999996</v>
      </c>
      <c r="AN123" s="72">
        <v>4.5</v>
      </c>
      <c r="AO123" s="67">
        <f t="shared" si="8"/>
        <v>9.02</v>
      </c>
      <c r="AP123" s="59" t="s">
        <v>512</v>
      </c>
      <c r="AQ123" s="57"/>
      <c r="AR123" s="68">
        <f t="shared" ca="1" si="9"/>
        <v>20</v>
      </c>
      <c r="AS123" s="69" t="str">
        <f ca="1">IF('База данных'!$AR123&gt;=18,"соверш.","несовер.")</f>
        <v>соверш.</v>
      </c>
      <c r="AT123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нет</v>
      </c>
      <c r="AU123" s="2"/>
      <c r="AV123" s="2"/>
    </row>
    <row r="124" spans="2:48" ht="12.95" customHeight="1">
      <c r="B124" s="90">
        <f>IF(D123&lt;&gt;D124,MAX($B$4:B123)+1,B123)</f>
        <v>72</v>
      </c>
      <c r="C124" s="58">
        <v>43287</v>
      </c>
      <c r="D124" s="57" t="s">
        <v>257</v>
      </c>
      <c r="E124" s="59" t="s">
        <v>30</v>
      </c>
      <c r="F124" s="178" t="s">
        <v>119</v>
      </c>
      <c r="G124" s="59" t="s">
        <v>120</v>
      </c>
      <c r="H124" s="59">
        <v>2</v>
      </c>
      <c r="I124" s="57" t="str">
        <f t="shared" si="5"/>
        <v>72/18</v>
      </c>
      <c r="J124" s="61" t="str">
        <f t="shared" si="6"/>
        <v>72/18-ОиПКММиТП/2</v>
      </c>
      <c r="K124" s="62" t="s">
        <v>73</v>
      </c>
      <c r="L124" s="62" t="s">
        <v>88</v>
      </c>
      <c r="M124" s="57" t="s">
        <v>31</v>
      </c>
      <c r="N124" s="62">
        <v>36924</v>
      </c>
      <c r="O124" s="59" t="s">
        <v>101</v>
      </c>
      <c r="P124" s="62"/>
      <c r="Q124" s="62" t="s">
        <v>139</v>
      </c>
      <c r="R124" s="57"/>
      <c r="S124" s="64"/>
      <c r="T124" s="59"/>
      <c r="U124" s="62" t="s">
        <v>32</v>
      </c>
      <c r="V124" s="57">
        <v>9</v>
      </c>
      <c r="W124" s="57"/>
      <c r="X124" s="57">
        <v>2018</v>
      </c>
      <c r="Y124" s="62" t="s">
        <v>95</v>
      </c>
      <c r="Z124" s="57" t="s">
        <v>33</v>
      </c>
      <c r="AA124" s="71" t="s">
        <v>33</v>
      </c>
      <c r="AB124" s="59"/>
      <c r="AC124" s="63" t="s">
        <v>88</v>
      </c>
      <c r="AD124" s="62" t="s">
        <v>71</v>
      </c>
      <c r="AE124" s="62" t="s">
        <v>33</v>
      </c>
      <c r="AF124" s="62" t="s">
        <v>92</v>
      </c>
      <c r="AG124" s="64">
        <v>4</v>
      </c>
      <c r="AH124" s="59"/>
      <c r="AI124" s="57"/>
      <c r="AJ124" s="59"/>
      <c r="AK124" s="65">
        <v>8</v>
      </c>
      <c r="AL124" s="66">
        <v>4.72</v>
      </c>
      <c r="AM124" s="67">
        <f t="shared" si="7"/>
        <v>12.719999999999999</v>
      </c>
      <c r="AN124" s="72">
        <v>5</v>
      </c>
      <c r="AO124" s="67">
        <f t="shared" si="8"/>
        <v>17.72</v>
      </c>
      <c r="AP124" s="59" t="s">
        <v>510</v>
      </c>
      <c r="AQ124" s="57" t="s">
        <v>531</v>
      </c>
      <c r="AR124" s="73">
        <f t="shared" ca="1" si="9"/>
        <v>19</v>
      </c>
      <c r="AS124" s="61" t="str">
        <f ca="1">IF('База данных'!$AR124&gt;=18,"соверш.","несовер.")</f>
        <v>соверш.</v>
      </c>
      <c r="AT124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ОиПКММиТП; да</v>
      </c>
      <c r="AU124" s="2"/>
      <c r="AV124" s="2"/>
    </row>
    <row r="125" spans="2:48" ht="12.95" customHeight="1">
      <c r="B125" s="90">
        <f>IF(D124&lt;&gt;D125,MAX($B$4:B124)+1,B124)</f>
        <v>73</v>
      </c>
      <c r="C125" s="58">
        <v>43287</v>
      </c>
      <c r="D125" s="57" t="s">
        <v>258</v>
      </c>
      <c r="E125" s="59" t="s">
        <v>30</v>
      </c>
      <c r="F125" s="177" t="s">
        <v>119</v>
      </c>
      <c r="G125" s="59" t="s">
        <v>121</v>
      </c>
      <c r="H125" s="59">
        <v>1</v>
      </c>
      <c r="I125" s="57" t="str">
        <f t="shared" si="5"/>
        <v>73/18</v>
      </c>
      <c r="J125" s="61" t="str">
        <f t="shared" si="6"/>
        <v>73/18-ОКДД/1</v>
      </c>
      <c r="K125" s="62" t="s">
        <v>73</v>
      </c>
      <c r="L125" s="62" t="s">
        <v>88</v>
      </c>
      <c r="M125" s="57" t="s">
        <v>31</v>
      </c>
      <c r="N125" s="62">
        <v>36825</v>
      </c>
      <c r="O125" s="59" t="s">
        <v>101</v>
      </c>
      <c r="P125" s="62"/>
      <c r="Q125" s="62" t="s">
        <v>135</v>
      </c>
      <c r="R125" s="57"/>
      <c r="S125" s="64"/>
      <c r="T125" s="59"/>
      <c r="U125" s="62" t="s">
        <v>32</v>
      </c>
      <c r="V125" s="57">
        <v>11</v>
      </c>
      <c r="W125" s="57"/>
      <c r="X125" s="57">
        <v>2018</v>
      </c>
      <c r="Y125" s="62" t="s">
        <v>95</v>
      </c>
      <c r="Z125" s="57" t="s">
        <v>33</v>
      </c>
      <c r="AA125" s="71" t="s">
        <v>33</v>
      </c>
      <c r="AB125" s="59"/>
      <c r="AC125" s="63" t="s">
        <v>202</v>
      </c>
      <c r="AD125" s="62" t="s">
        <v>71</v>
      </c>
      <c r="AE125" s="62" t="s">
        <v>88</v>
      </c>
      <c r="AF125" s="62" t="s">
        <v>92</v>
      </c>
      <c r="AG125" s="64">
        <v>4</v>
      </c>
      <c r="AH125" s="59"/>
      <c r="AI125" s="57"/>
      <c r="AJ125" s="59"/>
      <c r="AK125" s="65">
        <v>5</v>
      </c>
      <c r="AL125" s="66">
        <v>4.5199999999999996</v>
      </c>
      <c r="AM125" s="67">
        <f t="shared" si="7"/>
        <v>9.52</v>
      </c>
      <c r="AN125" s="72">
        <v>4.66</v>
      </c>
      <c r="AO125" s="67">
        <f t="shared" si="8"/>
        <v>14.18</v>
      </c>
      <c r="AP125" s="59" t="s">
        <v>512</v>
      </c>
      <c r="AQ125" s="57"/>
      <c r="AR125" s="68">
        <f t="shared" ca="1" si="9"/>
        <v>19</v>
      </c>
      <c r="AS125" s="69" t="str">
        <f ca="1">IF('База данных'!$AR125&gt;=18,"соверш.","несовер.")</f>
        <v>соверш.</v>
      </c>
      <c r="AT125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забрал(а) документы (оригинал док-та об обр-ии)</v>
      </c>
      <c r="AU125" s="2"/>
      <c r="AV125" s="2"/>
    </row>
    <row r="126" spans="2:48" ht="12.95" customHeight="1">
      <c r="B126" s="90">
        <f>IF(D125&lt;&gt;D126,MAX($B$4:B125)+1,B125)</f>
        <v>73</v>
      </c>
      <c r="C126" s="58">
        <v>43291</v>
      </c>
      <c r="D126" s="57" t="s">
        <v>258</v>
      </c>
      <c r="E126" s="59" t="s">
        <v>30</v>
      </c>
      <c r="F126" s="178" t="s">
        <v>119</v>
      </c>
      <c r="G126" s="59" t="s">
        <v>120</v>
      </c>
      <c r="H126" s="59">
        <v>2</v>
      </c>
      <c r="I126" s="57" t="str">
        <f t="shared" si="5"/>
        <v>73/18</v>
      </c>
      <c r="J126" s="61" t="str">
        <f t="shared" si="6"/>
        <v>73/18-ОиПКММиТП/2</v>
      </c>
      <c r="K126" s="62" t="s">
        <v>73</v>
      </c>
      <c r="L126" s="62" t="s">
        <v>88</v>
      </c>
      <c r="M126" s="57" t="s">
        <v>37</v>
      </c>
      <c r="N126" s="62">
        <v>36645</v>
      </c>
      <c r="O126" s="59" t="s">
        <v>101</v>
      </c>
      <c r="P126" s="62"/>
      <c r="Q126" s="62" t="s">
        <v>144</v>
      </c>
      <c r="R126" s="57"/>
      <c r="S126" s="64"/>
      <c r="T126" s="59"/>
      <c r="U126" s="62" t="s">
        <v>32</v>
      </c>
      <c r="V126" s="57">
        <v>11</v>
      </c>
      <c r="W126" s="57"/>
      <c r="X126" s="57">
        <v>2018</v>
      </c>
      <c r="Y126" s="62" t="s">
        <v>94</v>
      </c>
      <c r="Z126" s="57" t="s">
        <v>33</v>
      </c>
      <c r="AA126" s="71" t="s">
        <v>33</v>
      </c>
      <c r="AB126" s="59"/>
      <c r="AC126" s="63" t="s">
        <v>88</v>
      </c>
      <c r="AD126" s="62" t="s">
        <v>71</v>
      </c>
      <c r="AE126" s="62" t="s">
        <v>33</v>
      </c>
      <c r="AF126" s="62" t="s">
        <v>99</v>
      </c>
      <c r="AG126" s="64">
        <v>4</v>
      </c>
      <c r="AH126" s="59"/>
      <c r="AI126" s="57"/>
      <c r="AJ126" s="59"/>
      <c r="AK126" s="65">
        <v>10</v>
      </c>
      <c r="AL126" s="66">
        <v>3.4</v>
      </c>
      <c r="AM126" s="67">
        <f t="shared" si="7"/>
        <v>13.4</v>
      </c>
      <c r="AN126" s="72">
        <v>3.66</v>
      </c>
      <c r="AO126" s="67">
        <f t="shared" si="8"/>
        <v>17.060000000000002</v>
      </c>
      <c r="AP126" s="59" t="s">
        <v>511</v>
      </c>
      <c r="AQ126" s="57" t="s">
        <v>532</v>
      </c>
      <c r="AR126" s="73">
        <f t="shared" ca="1" si="9"/>
        <v>20</v>
      </c>
      <c r="AS126" s="61" t="str">
        <f ca="1">IF('База данных'!$AR126&gt;=18,"соверш.","несовер.")</f>
        <v>соверш.</v>
      </c>
      <c r="AT126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ОиПКММиТП; да</v>
      </c>
      <c r="AU126" s="2"/>
      <c r="AV126" s="2"/>
    </row>
    <row r="127" spans="2:48" ht="12.95" customHeight="1">
      <c r="B127" s="90">
        <f>IF(D126&lt;&gt;D127,MAX($B$4:B126)+1,B126)</f>
        <v>74</v>
      </c>
      <c r="C127" s="58">
        <v>43298</v>
      </c>
      <c r="D127" s="57" t="s">
        <v>259</v>
      </c>
      <c r="E127" s="59" t="s">
        <v>30</v>
      </c>
      <c r="F127" s="177" t="s">
        <v>119</v>
      </c>
      <c r="G127" s="59" t="s">
        <v>121</v>
      </c>
      <c r="H127" s="59">
        <v>1</v>
      </c>
      <c r="I127" s="57" t="str">
        <f t="shared" si="5"/>
        <v>74/18</v>
      </c>
      <c r="J127" s="61" t="str">
        <f t="shared" si="6"/>
        <v>74/18-ОКДД/1</v>
      </c>
      <c r="K127" s="62" t="s">
        <v>73</v>
      </c>
      <c r="L127" s="62" t="s">
        <v>88</v>
      </c>
      <c r="M127" s="57" t="s">
        <v>31</v>
      </c>
      <c r="N127" s="62">
        <v>37362</v>
      </c>
      <c r="O127" s="59" t="s">
        <v>101</v>
      </c>
      <c r="P127" s="62"/>
      <c r="Q127" s="62" t="s">
        <v>135</v>
      </c>
      <c r="R127" s="57"/>
      <c r="S127" s="64"/>
      <c r="T127" s="59"/>
      <c r="U127" s="62" t="s">
        <v>32</v>
      </c>
      <c r="V127" s="57">
        <v>9</v>
      </c>
      <c r="W127" s="57"/>
      <c r="X127" s="57">
        <v>2018</v>
      </c>
      <c r="Y127" s="62" t="s">
        <v>94</v>
      </c>
      <c r="Z127" s="57" t="s">
        <v>33</v>
      </c>
      <c r="AA127" s="71" t="s">
        <v>33</v>
      </c>
      <c r="AB127" s="59"/>
      <c r="AC127" s="63" t="s">
        <v>88</v>
      </c>
      <c r="AD127" s="62" t="s">
        <v>71</v>
      </c>
      <c r="AE127" s="62" t="s">
        <v>33</v>
      </c>
      <c r="AF127" s="62" t="s">
        <v>92</v>
      </c>
      <c r="AG127" s="64">
        <v>4</v>
      </c>
      <c r="AH127" s="59"/>
      <c r="AI127" s="57"/>
      <c r="AJ127" s="59"/>
      <c r="AK127" s="65">
        <v>0</v>
      </c>
      <c r="AL127" s="66">
        <v>4.47</v>
      </c>
      <c r="AM127" s="67">
        <f t="shared" si="7"/>
        <v>4.47</v>
      </c>
      <c r="AN127" s="72">
        <v>5</v>
      </c>
      <c r="AO127" s="67">
        <f t="shared" si="8"/>
        <v>9.4699999999999989</v>
      </c>
      <c r="AP127" s="59" t="s">
        <v>512</v>
      </c>
      <c r="AQ127" s="57"/>
      <c r="AR127" s="68">
        <f t="shared" ca="1" si="9"/>
        <v>18</v>
      </c>
      <c r="AS127" s="69" t="str">
        <f ca="1">IF('База данных'!$AR127&gt;=18,"соверш.","несовер.")</f>
        <v>соверш.</v>
      </c>
      <c r="AT127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да</v>
      </c>
      <c r="AU127" s="2"/>
      <c r="AV127" s="2"/>
    </row>
    <row r="128" spans="2:48" ht="12.95" customHeight="1">
      <c r="B128" s="90">
        <f>IF(D127&lt;&gt;D128,MAX($B$4:B127)+1,B127)</f>
        <v>74</v>
      </c>
      <c r="C128" s="58">
        <v>43287</v>
      </c>
      <c r="D128" s="57" t="s">
        <v>259</v>
      </c>
      <c r="E128" s="59" t="s">
        <v>30</v>
      </c>
      <c r="F128" s="178" t="s">
        <v>107</v>
      </c>
      <c r="G128" s="59" t="s">
        <v>108</v>
      </c>
      <c r="H128" s="59">
        <v>2</v>
      </c>
      <c r="I128" s="57" t="str">
        <f t="shared" si="5"/>
        <v>74/18</v>
      </c>
      <c r="J128" s="61" t="str">
        <f t="shared" si="6"/>
        <v>74/18-ТДЖ/2</v>
      </c>
      <c r="K128" s="62" t="s">
        <v>73</v>
      </c>
      <c r="L128" s="62" t="s">
        <v>88</v>
      </c>
      <c r="M128" s="57" t="s">
        <v>31</v>
      </c>
      <c r="N128" s="62">
        <v>36825</v>
      </c>
      <c r="O128" s="59" t="s">
        <v>101</v>
      </c>
      <c r="P128" s="62"/>
      <c r="Q128" s="62" t="s">
        <v>135</v>
      </c>
      <c r="R128" s="57"/>
      <c r="S128" s="64"/>
      <c r="T128" s="59"/>
      <c r="U128" s="62" t="s">
        <v>32</v>
      </c>
      <c r="V128" s="57">
        <v>9</v>
      </c>
      <c r="W128" s="57"/>
      <c r="X128" s="57">
        <v>2016</v>
      </c>
      <c r="Y128" s="62" t="s">
        <v>95</v>
      </c>
      <c r="Z128" s="57" t="s">
        <v>33</v>
      </c>
      <c r="AA128" s="71" t="s">
        <v>33</v>
      </c>
      <c r="AB128" s="59"/>
      <c r="AC128" s="63" t="s">
        <v>88</v>
      </c>
      <c r="AD128" s="62" t="s">
        <v>71</v>
      </c>
      <c r="AE128" s="62" t="s">
        <v>88</v>
      </c>
      <c r="AF128" s="62" t="s">
        <v>92</v>
      </c>
      <c r="AG128" s="64">
        <v>4</v>
      </c>
      <c r="AH128" s="59"/>
      <c r="AI128" s="57"/>
      <c r="AJ128" s="59"/>
      <c r="AK128" s="65">
        <v>0</v>
      </c>
      <c r="AL128" s="66">
        <v>4.83</v>
      </c>
      <c r="AM128" s="67">
        <f t="shared" si="7"/>
        <v>4.83</v>
      </c>
      <c r="AN128" s="72">
        <v>4.5</v>
      </c>
      <c r="AO128" s="67">
        <f t="shared" si="8"/>
        <v>9.33</v>
      </c>
      <c r="AP128" s="59" t="s">
        <v>512</v>
      </c>
      <c r="AQ128" s="57"/>
      <c r="AR128" s="73">
        <f t="shared" ca="1" si="9"/>
        <v>19</v>
      </c>
      <c r="AS128" s="61" t="str">
        <f ca="1">IF('База данных'!$AR128&gt;=18,"соверш.","несовер.")</f>
        <v>соверш.</v>
      </c>
      <c r="AT128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ТДЖ; да</v>
      </c>
      <c r="AU128" s="2"/>
      <c r="AV128" s="2"/>
    </row>
    <row r="129" spans="2:48" ht="12.95" customHeight="1">
      <c r="B129" s="90">
        <f>IF(D128&lt;&gt;D129,MAX($B$4:B128)+1,B128)</f>
        <v>75</v>
      </c>
      <c r="C129" s="58">
        <v>43305</v>
      </c>
      <c r="D129" s="57" t="s">
        <v>260</v>
      </c>
      <c r="E129" s="59" t="s">
        <v>30</v>
      </c>
      <c r="F129" s="177" t="s">
        <v>119</v>
      </c>
      <c r="G129" s="59" t="s">
        <v>120</v>
      </c>
      <c r="H129" s="59">
        <v>1</v>
      </c>
      <c r="I129" s="57" t="str">
        <f t="shared" si="5"/>
        <v>75/18</v>
      </c>
      <c r="J129" s="61" t="str">
        <f t="shared" si="6"/>
        <v>75/18-ОиПКММиТП/1</v>
      </c>
      <c r="K129" s="62" t="s">
        <v>73</v>
      </c>
      <c r="L129" s="62" t="s">
        <v>88</v>
      </c>
      <c r="M129" s="57" t="s">
        <v>31</v>
      </c>
      <c r="N129" s="62">
        <v>37723</v>
      </c>
      <c r="O129" s="59" t="s">
        <v>101</v>
      </c>
      <c r="P129" s="62"/>
      <c r="Q129" s="62" t="s">
        <v>134</v>
      </c>
      <c r="R129" s="57"/>
      <c r="S129" s="64"/>
      <c r="T129" s="59"/>
      <c r="U129" s="62" t="s">
        <v>32</v>
      </c>
      <c r="V129" s="57">
        <v>9</v>
      </c>
      <c r="W129" s="57"/>
      <c r="X129" s="57">
        <v>2018</v>
      </c>
      <c r="Y129" s="62" t="s">
        <v>95</v>
      </c>
      <c r="Z129" s="57" t="s">
        <v>33</v>
      </c>
      <c r="AA129" s="71" t="s">
        <v>33</v>
      </c>
      <c r="AB129" s="59"/>
      <c r="AC129" s="63" t="s">
        <v>88</v>
      </c>
      <c r="AD129" s="62" t="s">
        <v>71</v>
      </c>
      <c r="AE129" s="62" t="s">
        <v>88</v>
      </c>
      <c r="AF129" s="62" t="s">
        <v>99</v>
      </c>
      <c r="AG129" s="64">
        <v>4</v>
      </c>
      <c r="AH129" s="59"/>
      <c r="AI129" s="57"/>
      <c r="AJ129" s="59"/>
      <c r="AK129" s="65">
        <v>0</v>
      </c>
      <c r="AL129" s="66">
        <v>4.3899999999999997</v>
      </c>
      <c r="AM129" s="67">
        <f t="shared" si="7"/>
        <v>4.3899999999999997</v>
      </c>
      <c r="AN129" s="72">
        <v>4.5</v>
      </c>
      <c r="AO129" s="67">
        <f t="shared" si="8"/>
        <v>8.89</v>
      </c>
      <c r="AP129" s="59" t="s">
        <v>512</v>
      </c>
      <c r="AQ129" s="57"/>
      <c r="AR129" s="68">
        <f t="shared" ca="1" si="9"/>
        <v>17</v>
      </c>
      <c r="AS129" s="69" t="str">
        <f ca="1">IF('База данных'!$AR129&gt;=18,"соверш.","несовер.")</f>
        <v>несовер.</v>
      </c>
      <c r="AT129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ОиПКММиТП; да</v>
      </c>
      <c r="AU129" s="2"/>
      <c r="AV129" s="2"/>
    </row>
    <row r="130" spans="2:48" ht="12.95" customHeight="1">
      <c r="B130" s="90">
        <f>IF(D129&lt;&gt;D130,MAX($B$4:B129)+1,B129)</f>
        <v>75</v>
      </c>
      <c r="C130" s="58">
        <v>43320</v>
      </c>
      <c r="D130" s="57" t="s">
        <v>260</v>
      </c>
      <c r="E130" s="59" t="s">
        <v>30</v>
      </c>
      <c r="F130" s="178" t="s">
        <v>119</v>
      </c>
      <c r="G130" s="59" t="s">
        <v>121</v>
      </c>
      <c r="H130" s="59">
        <v>2</v>
      </c>
      <c r="I130" s="57" t="str">
        <f t="shared" si="5"/>
        <v>75/18</v>
      </c>
      <c r="J130" s="61" t="str">
        <f t="shared" si="6"/>
        <v>75/18-ОКДД/2</v>
      </c>
      <c r="K130" s="62" t="s">
        <v>73</v>
      </c>
      <c r="L130" s="62" t="s">
        <v>33</v>
      </c>
      <c r="M130" s="57" t="s">
        <v>31</v>
      </c>
      <c r="N130" s="62">
        <v>36932</v>
      </c>
      <c r="O130" s="59" t="s">
        <v>101</v>
      </c>
      <c r="P130" s="62"/>
      <c r="Q130" s="62" t="s">
        <v>126</v>
      </c>
      <c r="R130" s="57"/>
      <c r="S130" s="64"/>
      <c r="T130" s="59"/>
      <c r="U130" s="62" t="s">
        <v>32</v>
      </c>
      <c r="V130" s="57">
        <v>11</v>
      </c>
      <c r="W130" s="57"/>
      <c r="X130" s="57">
        <v>2018</v>
      </c>
      <c r="Y130" s="62" t="s">
        <v>95</v>
      </c>
      <c r="Z130" s="57" t="s">
        <v>33</v>
      </c>
      <c r="AA130" s="71" t="s">
        <v>33</v>
      </c>
      <c r="AB130" s="59"/>
      <c r="AC130" s="63" t="s">
        <v>202</v>
      </c>
      <c r="AD130" s="62" t="s">
        <v>71</v>
      </c>
      <c r="AE130" s="62" t="s">
        <v>88</v>
      </c>
      <c r="AF130" s="62" t="s">
        <v>92</v>
      </c>
      <c r="AG130" s="64">
        <v>4</v>
      </c>
      <c r="AH130" s="59"/>
      <c r="AI130" s="57"/>
      <c r="AJ130" s="59"/>
      <c r="AK130" s="65">
        <v>8</v>
      </c>
      <c r="AL130" s="66">
        <v>4.42</v>
      </c>
      <c r="AM130" s="67">
        <f t="shared" si="7"/>
        <v>12.42</v>
      </c>
      <c r="AN130" s="72">
        <v>4.33</v>
      </c>
      <c r="AO130" s="67">
        <f t="shared" si="8"/>
        <v>16.75</v>
      </c>
      <c r="AP130" s="59" t="s">
        <v>510</v>
      </c>
      <c r="AQ130" s="57" t="s">
        <v>531</v>
      </c>
      <c r="AR130" s="73">
        <f t="shared" ca="1" si="9"/>
        <v>19</v>
      </c>
      <c r="AS130" s="61" t="str">
        <f ca="1">IF('База данных'!$AR130&gt;=18,"соверш.","несовер.")</f>
        <v>соверш.</v>
      </c>
      <c r="AT130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ОКДД; забрал(а) документы (оригинал док-та об обр-ии)</v>
      </c>
      <c r="AU130" s="2"/>
      <c r="AV130" s="2"/>
    </row>
    <row r="131" spans="2:48" ht="12.95" customHeight="1">
      <c r="B131" s="90">
        <f>IF(D130&lt;&gt;D131,MAX($B$4:B130)+1,B130)</f>
        <v>76</v>
      </c>
      <c r="C131" s="58">
        <v>43271</v>
      </c>
      <c r="D131" s="57" t="s">
        <v>261</v>
      </c>
      <c r="E131" s="59" t="s">
        <v>30</v>
      </c>
      <c r="F131" s="177" t="s">
        <v>186</v>
      </c>
      <c r="G131" s="59" t="s">
        <v>188</v>
      </c>
      <c r="H131" s="59">
        <v>1</v>
      </c>
      <c r="I131" s="57" t="str">
        <f t="shared" si="5"/>
        <v>76/18</v>
      </c>
      <c r="J131" s="61" t="str">
        <f t="shared" si="6"/>
        <v>76/18-ХТ нар./1</v>
      </c>
      <c r="K131" s="62" t="s">
        <v>73</v>
      </c>
      <c r="L131" s="62" t="s">
        <v>33</v>
      </c>
      <c r="M131" s="57" t="s">
        <v>31</v>
      </c>
      <c r="N131" s="62">
        <v>36981</v>
      </c>
      <c r="O131" s="59" t="s">
        <v>101</v>
      </c>
      <c r="P131" s="62"/>
      <c r="Q131" s="62" t="s">
        <v>136</v>
      </c>
      <c r="R131" s="57"/>
      <c r="S131" s="64"/>
      <c r="T131" s="59"/>
      <c r="U131" s="62" t="s">
        <v>32</v>
      </c>
      <c r="V131" s="57">
        <v>9</v>
      </c>
      <c r="W131" s="57"/>
      <c r="X131" s="57">
        <v>2017</v>
      </c>
      <c r="Y131" s="62" t="s">
        <v>94</v>
      </c>
      <c r="Z131" s="57" t="s">
        <v>33</v>
      </c>
      <c r="AA131" s="71" t="s">
        <v>33</v>
      </c>
      <c r="AB131" s="59"/>
      <c r="AC131" s="63" t="s">
        <v>202</v>
      </c>
      <c r="AD131" s="62" t="s">
        <v>71</v>
      </c>
      <c r="AE131" s="62" t="s">
        <v>33</v>
      </c>
      <c r="AF131" s="62" t="s">
        <v>33</v>
      </c>
      <c r="AG131" s="64">
        <v>4</v>
      </c>
      <c r="AH131" s="59"/>
      <c r="AI131" s="57"/>
      <c r="AJ131" s="59"/>
      <c r="AK131" s="65">
        <v>8</v>
      </c>
      <c r="AL131" s="66">
        <v>4</v>
      </c>
      <c r="AM131" s="67">
        <f t="shared" si="7"/>
        <v>12</v>
      </c>
      <c r="AN131" s="72">
        <v>4</v>
      </c>
      <c r="AO131" s="67">
        <f t="shared" si="8"/>
        <v>16</v>
      </c>
      <c r="AP131" s="59" t="s">
        <v>512</v>
      </c>
      <c r="AQ131" s="57"/>
      <c r="AR131" s="68">
        <f t="shared" ca="1" si="9"/>
        <v>19</v>
      </c>
      <c r="AS131" s="69" t="str">
        <f ca="1">IF('База данных'!$AR131&gt;=18,"соверш.","несовер.")</f>
        <v>соверш.</v>
      </c>
      <c r="AT131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нар.; забрал(а) документы (оригинал док-та об обр-ии)</v>
      </c>
      <c r="AU131" s="2"/>
      <c r="AV131" s="2"/>
    </row>
    <row r="132" spans="2:48" ht="12.95" customHeight="1">
      <c r="B132" s="90">
        <f>IF(D131&lt;&gt;D132,MAX($B$4:B131)+1,B131)</f>
        <v>76</v>
      </c>
      <c r="C132" s="58">
        <v>43320</v>
      </c>
      <c r="D132" s="57" t="s">
        <v>261</v>
      </c>
      <c r="E132" s="59" t="s">
        <v>30</v>
      </c>
      <c r="F132" s="177" t="s">
        <v>186</v>
      </c>
      <c r="G132" s="59" t="s">
        <v>190</v>
      </c>
      <c r="H132" s="59">
        <v>2</v>
      </c>
      <c r="I132" s="57" t="str">
        <f t="shared" si="5"/>
        <v>76/18</v>
      </c>
      <c r="J132" s="61" t="str">
        <f t="shared" si="6"/>
        <v>76/18-ХТ эстр./2</v>
      </c>
      <c r="K132" s="62" t="s">
        <v>73</v>
      </c>
      <c r="L132" s="62" t="s">
        <v>33</v>
      </c>
      <c r="M132" s="57" t="s">
        <v>31</v>
      </c>
      <c r="N132" s="62">
        <v>36855</v>
      </c>
      <c r="O132" s="59" t="s">
        <v>101</v>
      </c>
      <c r="P132" s="62"/>
      <c r="Q132" s="62" t="s">
        <v>126</v>
      </c>
      <c r="R132" s="57"/>
      <c r="S132" s="64"/>
      <c r="T132" s="59"/>
      <c r="U132" s="62" t="s">
        <v>32</v>
      </c>
      <c r="V132" s="57">
        <v>11</v>
      </c>
      <c r="W132" s="57"/>
      <c r="X132" s="57">
        <v>2018</v>
      </c>
      <c r="Y132" s="62" t="s">
        <v>95</v>
      </c>
      <c r="Z132" s="57" t="s">
        <v>33</v>
      </c>
      <c r="AA132" s="71" t="s">
        <v>33</v>
      </c>
      <c r="AB132" s="59"/>
      <c r="AC132" s="63" t="s">
        <v>88</v>
      </c>
      <c r="AD132" s="62" t="s">
        <v>71</v>
      </c>
      <c r="AE132" s="62" t="s">
        <v>33</v>
      </c>
      <c r="AF132" s="62" t="s">
        <v>92</v>
      </c>
      <c r="AG132" s="64">
        <v>4</v>
      </c>
      <c r="AH132" s="59"/>
      <c r="AI132" s="57"/>
      <c r="AJ132" s="59"/>
      <c r="AK132" s="65">
        <v>9</v>
      </c>
      <c r="AL132" s="66">
        <v>4.26</v>
      </c>
      <c r="AM132" s="67">
        <f t="shared" si="7"/>
        <v>13.26</v>
      </c>
      <c r="AN132" s="72">
        <v>4.33</v>
      </c>
      <c r="AO132" s="67">
        <f t="shared" si="8"/>
        <v>17.59</v>
      </c>
      <c r="AP132" s="59" t="s">
        <v>510</v>
      </c>
      <c r="AQ132" s="57" t="s">
        <v>531</v>
      </c>
      <c r="AR132" s="73">
        <f t="shared" ca="1" si="9"/>
        <v>19</v>
      </c>
      <c r="AS132" s="61" t="str">
        <f ca="1">IF('База данных'!$AR132&gt;=18,"соверш.","несовер.")</f>
        <v>соверш.</v>
      </c>
      <c r="AT132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ХТ эстр.; да</v>
      </c>
      <c r="AU132" s="2"/>
      <c r="AV132" s="2"/>
    </row>
    <row r="133" spans="2:48" ht="12.95" customHeight="1">
      <c r="B133" s="90">
        <f>IF(D132&lt;&gt;D133,MAX($B$4:B132)+1,B132)</f>
        <v>77</v>
      </c>
      <c r="C133" s="58">
        <v>43301</v>
      </c>
      <c r="D133" s="57" t="s">
        <v>262</v>
      </c>
      <c r="E133" s="59" t="s">
        <v>30</v>
      </c>
      <c r="F133" s="177" t="s">
        <v>186</v>
      </c>
      <c r="G133" s="59" t="s">
        <v>190</v>
      </c>
      <c r="H133" s="59">
        <v>1</v>
      </c>
      <c r="I133" s="57" t="str">
        <f t="shared" ref="I133:I196" si="10">B133&amp;"/"&amp;RIGHT(YEAR(C133),2)</f>
        <v>77/18</v>
      </c>
      <c r="J133" s="61" t="str">
        <f t="shared" ref="J133:J196" si="11">B133&amp;"/"&amp;RIGHT(YEAR(C133),2)&amp;"-"&amp;G133&amp;"/"&amp;H133</f>
        <v>77/18-ХТ эстр./1</v>
      </c>
      <c r="K133" s="62" t="s">
        <v>73</v>
      </c>
      <c r="L133" s="62" t="s">
        <v>33</v>
      </c>
      <c r="M133" s="57" t="s">
        <v>31</v>
      </c>
      <c r="N133" s="62">
        <v>37666</v>
      </c>
      <c r="O133" s="59" t="s">
        <v>101</v>
      </c>
      <c r="P133" s="62"/>
      <c r="Q133" s="62" t="s">
        <v>126</v>
      </c>
      <c r="R133" s="57"/>
      <c r="S133" s="64"/>
      <c r="T133" s="59"/>
      <c r="U133" s="62" t="s">
        <v>32</v>
      </c>
      <c r="V133" s="57">
        <v>9</v>
      </c>
      <c r="W133" s="57"/>
      <c r="X133" s="57">
        <v>2018</v>
      </c>
      <c r="Y133" s="62" t="s">
        <v>94</v>
      </c>
      <c r="Z133" s="57" t="s">
        <v>33</v>
      </c>
      <c r="AA133" s="71" t="s">
        <v>88</v>
      </c>
      <c r="AB133" s="59"/>
      <c r="AC133" s="63" t="s">
        <v>88</v>
      </c>
      <c r="AD133" s="62" t="s">
        <v>71</v>
      </c>
      <c r="AE133" s="62" t="s">
        <v>33</v>
      </c>
      <c r="AF133" s="62" t="s">
        <v>92</v>
      </c>
      <c r="AG133" s="64">
        <v>4</v>
      </c>
      <c r="AH133" s="59"/>
      <c r="AI133" s="57"/>
      <c r="AJ133" s="59"/>
      <c r="AK133" s="65">
        <v>10</v>
      </c>
      <c r="AL133" s="66">
        <v>4</v>
      </c>
      <c r="AM133" s="67">
        <f t="shared" ref="AM133:AM196" si="12">AK133+AL133</f>
        <v>14</v>
      </c>
      <c r="AN133" s="72">
        <v>3.67</v>
      </c>
      <c r="AO133" s="67">
        <f t="shared" ref="AO133:AO196" si="13">AK133+AL133+AN133</f>
        <v>17.670000000000002</v>
      </c>
      <c r="AP133" s="59" t="s">
        <v>510</v>
      </c>
      <c r="AQ133" s="57" t="s">
        <v>531</v>
      </c>
      <c r="AR133" s="68">
        <f t="shared" ref="AR133:AR196" ca="1" si="14">DATEDIF(N133,$AV$4,"Y")</f>
        <v>17</v>
      </c>
      <c r="AS133" s="69" t="str">
        <f ca="1">IF('База данных'!$AR133&gt;=18,"соверш.","несовер.")</f>
        <v>несовер.</v>
      </c>
      <c r="AT133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эстр.; да</v>
      </c>
      <c r="AU133" s="2"/>
      <c r="AV133" s="2"/>
    </row>
    <row r="134" spans="2:48" ht="12.95" customHeight="1">
      <c r="B134" s="90">
        <f>IF(D133&lt;&gt;D134,MAX($B$4:B133)+1,B133)</f>
        <v>78</v>
      </c>
      <c r="C134" s="58">
        <v>43291</v>
      </c>
      <c r="D134" s="57" t="s">
        <v>263</v>
      </c>
      <c r="E134" s="59" t="s">
        <v>30</v>
      </c>
      <c r="F134" s="178" t="s">
        <v>111</v>
      </c>
      <c r="G134" s="59" t="s">
        <v>112</v>
      </c>
      <c r="H134" s="59">
        <v>1</v>
      </c>
      <c r="I134" s="57" t="str">
        <f t="shared" si="10"/>
        <v>78/18</v>
      </c>
      <c r="J134" s="61" t="str">
        <f t="shared" si="11"/>
        <v>78/18-ЭП/1</v>
      </c>
      <c r="K134" s="62" t="s">
        <v>73</v>
      </c>
      <c r="L134" s="62" t="s">
        <v>88</v>
      </c>
      <c r="M134" s="57" t="s">
        <v>31</v>
      </c>
      <c r="N134" s="62">
        <v>36776</v>
      </c>
      <c r="O134" s="59" t="s">
        <v>101</v>
      </c>
      <c r="P134" s="62"/>
      <c r="Q134" s="62" t="s">
        <v>127</v>
      </c>
      <c r="R134" s="57"/>
      <c r="S134" s="64"/>
      <c r="T134" s="59"/>
      <c r="U134" s="62" t="s">
        <v>32</v>
      </c>
      <c r="V134" s="57">
        <v>11</v>
      </c>
      <c r="W134" s="57"/>
      <c r="X134" s="57">
        <v>2018</v>
      </c>
      <c r="Y134" s="62" t="s">
        <v>94</v>
      </c>
      <c r="Z134" s="57" t="s">
        <v>33</v>
      </c>
      <c r="AA134" s="71" t="s">
        <v>33</v>
      </c>
      <c r="AB134" s="59"/>
      <c r="AC134" s="63" t="s">
        <v>88</v>
      </c>
      <c r="AD134" s="62" t="s">
        <v>71</v>
      </c>
      <c r="AE134" s="62" t="s">
        <v>33</v>
      </c>
      <c r="AF134" s="62" t="s">
        <v>92</v>
      </c>
      <c r="AG134" s="64">
        <v>4</v>
      </c>
      <c r="AH134" s="59"/>
      <c r="AI134" s="57"/>
      <c r="AJ134" s="59"/>
      <c r="AK134" s="65">
        <v>8</v>
      </c>
      <c r="AL134" s="66">
        <v>4.33</v>
      </c>
      <c r="AM134" s="67">
        <f t="shared" si="12"/>
        <v>12.33</v>
      </c>
      <c r="AN134" s="72">
        <v>4.66</v>
      </c>
      <c r="AO134" s="67">
        <f t="shared" si="13"/>
        <v>16.990000000000002</v>
      </c>
      <c r="AP134" s="59" t="s">
        <v>510</v>
      </c>
      <c r="AQ134" s="57" t="s">
        <v>531</v>
      </c>
      <c r="AR134" s="73">
        <f t="shared" ca="1" si="14"/>
        <v>19</v>
      </c>
      <c r="AS134" s="61" t="str">
        <f ca="1">IF('База данных'!$AR134&gt;=18,"соверш.","несовер.")</f>
        <v>соверш.</v>
      </c>
      <c r="AT134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ЭП; да</v>
      </c>
      <c r="AU134" s="2"/>
      <c r="AV134" s="2"/>
    </row>
    <row r="135" spans="2:48" ht="12.95" customHeight="1">
      <c r="B135" s="90">
        <f>IF(D134&lt;&gt;D135,MAX($B$4:B134)+1,B134)</f>
        <v>78</v>
      </c>
      <c r="C135" s="58">
        <v>43308</v>
      </c>
      <c r="D135" s="57" t="s">
        <v>263</v>
      </c>
      <c r="E135" s="59" t="s">
        <v>30</v>
      </c>
      <c r="F135" s="177" t="s">
        <v>119</v>
      </c>
      <c r="G135" s="59" t="s">
        <v>121</v>
      </c>
      <c r="H135" s="59">
        <v>2</v>
      </c>
      <c r="I135" s="57" t="str">
        <f t="shared" si="10"/>
        <v>78/18</v>
      </c>
      <c r="J135" s="61" t="str">
        <f t="shared" si="11"/>
        <v>78/18-ОКДД/2</v>
      </c>
      <c r="K135" s="62" t="s">
        <v>73</v>
      </c>
      <c r="L135" s="62" t="s">
        <v>33</v>
      </c>
      <c r="M135" s="57" t="s">
        <v>31</v>
      </c>
      <c r="N135" s="62">
        <v>36820</v>
      </c>
      <c r="O135" s="59" t="s">
        <v>101</v>
      </c>
      <c r="P135" s="62"/>
      <c r="Q135" s="62" t="s">
        <v>126</v>
      </c>
      <c r="R135" s="57"/>
      <c r="S135" s="64"/>
      <c r="T135" s="59"/>
      <c r="U135" s="62" t="s">
        <v>32</v>
      </c>
      <c r="V135" s="57">
        <v>11</v>
      </c>
      <c r="W135" s="57"/>
      <c r="X135" s="57">
        <v>2018</v>
      </c>
      <c r="Y135" s="62" t="s">
        <v>95</v>
      </c>
      <c r="Z135" s="57" t="s">
        <v>33</v>
      </c>
      <c r="AA135" s="71" t="s">
        <v>33</v>
      </c>
      <c r="AB135" s="59"/>
      <c r="AC135" s="63" t="s">
        <v>202</v>
      </c>
      <c r="AD135" s="62" t="s">
        <v>71</v>
      </c>
      <c r="AE135" s="62" t="s">
        <v>33</v>
      </c>
      <c r="AF135" s="62" t="s">
        <v>92</v>
      </c>
      <c r="AG135" s="64">
        <v>4</v>
      </c>
      <c r="AH135" s="59"/>
      <c r="AI135" s="57"/>
      <c r="AJ135" s="59"/>
      <c r="AK135" s="65">
        <v>8</v>
      </c>
      <c r="AL135" s="66">
        <v>3.66</v>
      </c>
      <c r="AM135" s="67">
        <f t="shared" si="12"/>
        <v>11.66</v>
      </c>
      <c r="AN135" s="72">
        <v>4</v>
      </c>
      <c r="AO135" s="67">
        <f t="shared" si="13"/>
        <v>15.66</v>
      </c>
      <c r="AP135" s="59" t="s">
        <v>512</v>
      </c>
      <c r="AQ135" s="57"/>
      <c r="AR135" s="68">
        <f t="shared" ca="1" si="14"/>
        <v>19</v>
      </c>
      <c r="AS135" s="69" t="str">
        <f ca="1">IF('База данных'!$AR135&gt;=18,"соверш.","несовер.")</f>
        <v>соверш.</v>
      </c>
      <c r="AT135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ОКДД; забрал(а) документы (оригинал док-та об обр-ии)</v>
      </c>
      <c r="AU135" s="2"/>
      <c r="AV135" s="2"/>
    </row>
    <row r="136" spans="2:48" ht="12.95" customHeight="1">
      <c r="B136" s="90">
        <f>IF(D135&lt;&gt;D136,MAX($B$4:B135)+1,B135)</f>
        <v>79</v>
      </c>
      <c r="C136" s="58">
        <v>43283</v>
      </c>
      <c r="D136" s="57" t="s">
        <v>264</v>
      </c>
      <c r="E136" s="59" t="s">
        <v>30</v>
      </c>
      <c r="F136" s="178" t="s">
        <v>111</v>
      </c>
      <c r="G136" s="59" t="s">
        <v>112</v>
      </c>
      <c r="H136" s="59">
        <v>1</v>
      </c>
      <c r="I136" s="57" t="str">
        <f t="shared" si="10"/>
        <v>79/18</v>
      </c>
      <c r="J136" s="61" t="str">
        <f t="shared" si="11"/>
        <v>79/18-ЭП/1</v>
      </c>
      <c r="K136" s="62" t="s">
        <v>73</v>
      </c>
      <c r="L136" s="62" t="s">
        <v>33</v>
      </c>
      <c r="M136" s="57" t="s">
        <v>31</v>
      </c>
      <c r="N136" s="62">
        <v>36635</v>
      </c>
      <c r="O136" s="59" t="s">
        <v>101</v>
      </c>
      <c r="P136" s="62"/>
      <c r="Q136" s="62" t="s">
        <v>126</v>
      </c>
      <c r="R136" s="57"/>
      <c r="S136" s="64"/>
      <c r="T136" s="59" t="s">
        <v>156</v>
      </c>
      <c r="U136" s="62" t="s">
        <v>32</v>
      </c>
      <c r="V136" s="57">
        <v>9</v>
      </c>
      <c r="W136" s="57"/>
      <c r="X136" s="57">
        <v>2018</v>
      </c>
      <c r="Y136" s="62" t="s">
        <v>94</v>
      </c>
      <c r="Z136" s="57" t="s">
        <v>33</v>
      </c>
      <c r="AA136" s="71" t="s">
        <v>33</v>
      </c>
      <c r="AB136" s="59"/>
      <c r="AC136" s="63" t="s">
        <v>88</v>
      </c>
      <c r="AD136" s="62" t="s">
        <v>71</v>
      </c>
      <c r="AE136" s="62" t="s">
        <v>88</v>
      </c>
      <c r="AF136" s="62" t="s">
        <v>92</v>
      </c>
      <c r="AG136" s="64">
        <v>4</v>
      </c>
      <c r="AH136" s="59"/>
      <c r="AI136" s="57"/>
      <c r="AJ136" s="59"/>
      <c r="AK136" s="65">
        <v>0</v>
      </c>
      <c r="AL136" s="66">
        <v>4.6399999999999997</v>
      </c>
      <c r="AM136" s="67">
        <f t="shared" si="12"/>
        <v>4.6399999999999997</v>
      </c>
      <c r="AN136" s="72">
        <v>4.5</v>
      </c>
      <c r="AO136" s="67">
        <f t="shared" si="13"/>
        <v>9.14</v>
      </c>
      <c r="AP136" s="59" t="s">
        <v>512</v>
      </c>
      <c r="AQ136" s="57"/>
      <c r="AR136" s="73">
        <f t="shared" ca="1" si="14"/>
        <v>20</v>
      </c>
      <c r="AS136" s="61" t="str">
        <f ca="1">IF('База данных'!$AR136&gt;=18,"соверш.","несовер.")</f>
        <v>соверш.</v>
      </c>
      <c r="AT136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ЭП; да</v>
      </c>
      <c r="AU136" s="2"/>
      <c r="AV136" s="2"/>
    </row>
    <row r="137" spans="2:48" ht="12.95" customHeight="1">
      <c r="B137" s="90">
        <f>IF(D136&lt;&gt;D137,MAX($B$4:B136)+1,B136)</f>
        <v>79</v>
      </c>
      <c r="C137" s="58">
        <v>43294</v>
      </c>
      <c r="D137" s="57" t="s">
        <v>264</v>
      </c>
      <c r="E137" s="59" t="s">
        <v>30</v>
      </c>
      <c r="F137" s="177" t="s">
        <v>117</v>
      </c>
      <c r="G137" s="59" t="s">
        <v>118</v>
      </c>
      <c r="H137" s="59">
        <v>2</v>
      </c>
      <c r="I137" s="57" t="str">
        <f t="shared" si="10"/>
        <v>79/18</v>
      </c>
      <c r="J137" s="61" t="str">
        <f t="shared" si="11"/>
        <v>79/18-ХНП/2</v>
      </c>
      <c r="K137" s="62" t="s">
        <v>73</v>
      </c>
      <c r="L137" s="62" t="s">
        <v>33</v>
      </c>
      <c r="M137" s="57" t="s">
        <v>31</v>
      </c>
      <c r="N137" s="62">
        <v>36608</v>
      </c>
      <c r="O137" s="59" t="s">
        <v>101</v>
      </c>
      <c r="P137" s="62"/>
      <c r="Q137" s="62" t="s">
        <v>126</v>
      </c>
      <c r="R137" s="57"/>
      <c r="S137" s="64"/>
      <c r="T137" s="59"/>
      <c r="U137" s="62" t="s">
        <v>32</v>
      </c>
      <c r="V137" s="57">
        <v>9</v>
      </c>
      <c r="W137" s="57"/>
      <c r="X137" s="57">
        <v>2018</v>
      </c>
      <c r="Y137" s="62" t="s">
        <v>94</v>
      </c>
      <c r="Z137" s="57" t="s">
        <v>33</v>
      </c>
      <c r="AA137" s="71" t="s">
        <v>33</v>
      </c>
      <c r="AB137" s="59"/>
      <c r="AC137" s="63" t="s">
        <v>88</v>
      </c>
      <c r="AD137" s="62" t="s">
        <v>71</v>
      </c>
      <c r="AE137" s="62" t="s">
        <v>88</v>
      </c>
      <c r="AF137" s="62" t="s">
        <v>92</v>
      </c>
      <c r="AG137" s="64">
        <v>4</v>
      </c>
      <c r="AH137" s="59"/>
      <c r="AI137" s="57"/>
      <c r="AJ137" s="59"/>
      <c r="AK137" s="65">
        <v>0</v>
      </c>
      <c r="AL137" s="66">
        <v>4.3600000000000003</v>
      </c>
      <c r="AM137" s="67">
        <f t="shared" si="12"/>
        <v>4.3600000000000003</v>
      </c>
      <c r="AN137" s="72">
        <v>4.5</v>
      </c>
      <c r="AO137" s="67">
        <f t="shared" si="13"/>
        <v>8.86</v>
      </c>
      <c r="AP137" s="59" t="s">
        <v>510</v>
      </c>
      <c r="AQ137" s="57" t="s">
        <v>531</v>
      </c>
      <c r="AR137" s="68">
        <f t="shared" ca="1" si="14"/>
        <v>20</v>
      </c>
      <c r="AS137" s="69" t="str">
        <f ca="1">IF('База данных'!$AR137&gt;=18,"соверш.","несовер.")</f>
        <v>соверш.</v>
      </c>
      <c r="AT137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ХНП; да</v>
      </c>
      <c r="AU137" s="2"/>
      <c r="AV137" s="2"/>
    </row>
    <row r="138" spans="2:48" ht="12.95" customHeight="1">
      <c r="B138" s="90">
        <f>IF(D137&lt;&gt;D138,MAX($B$4:B137)+1,B137)</f>
        <v>80</v>
      </c>
      <c r="C138" s="58">
        <v>43291</v>
      </c>
      <c r="D138" s="57" t="s">
        <v>265</v>
      </c>
      <c r="E138" s="59" t="s">
        <v>34</v>
      </c>
      <c r="F138" s="178" t="s">
        <v>119</v>
      </c>
      <c r="G138" s="59" t="s">
        <v>120</v>
      </c>
      <c r="H138" s="59">
        <v>1</v>
      </c>
      <c r="I138" s="57" t="str">
        <f t="shared" si="10"/>
        <v>80/18</v>
      </c>
      <c r="J138" s="61" t="str">
        <f t="shared" si="11"/>
        <v>80/18-ОиПКММиТП/1</v>
      </c>
      <c r="K138" s="62" t="s">
        <v>73</v>
      </c>
      <c r="L138" s="62" t="s">
        <v>88</v>
      </c>
      <c r="M138" s="57" t="s">
        <v>37</v>
      </c>
      <c r="N138" s="62">
        <v>37555</v>
      </c>
      <c r="O138" s="59" t="s">
        <v>101</v>
      </c>
      <c r="P138" s="62"/>
      <c r="Q138" s="62" t="s">
        <v>129</v>
      </c>
      <c r="R138" s="57"/>
      <c r="S138" s="64"/>
      <c r="T138" s="59"/>
      <c r="U138" s="62" t="s">
        <v>32</v>
      </c>
      <c r="V138" s="57">
        <v>9</v>
      </c>
      <c r="W138" s="57"/>
      <c r="X138" s="57">
        <v>2018</v>
      </c>
      <c r="Y138" s="62" t="s">
        <v>94</v>
      </c>
      <c r="Z138" s="57" t="s">
        <v>33</v>
      </c>
      <c r="AA138" s="71" t="s">
        <v>33</v>
      </c>
      <c r="AB138" s="59"/>
      <c r="AC138" s="63" t="s">
        <v>202</v>
      </c>
      <c r="AD138" s="62" t="s">
        <v>71</v>
      </c>
      <c r="AE138" s="62" t="s">
        <v>33</v>
      </c>
      <c r="AF138" s="62" t="s">
        <v>92</v>
      </c>
      <c r="AG138" s="64">
        <v>4</v>
      </c>
      <c r="AH138" s="59"/>
      <c r="AI138" s="57"/>
      <c r="AJ138" s="59"/>
      <c r="AK138" s="65">
        <v>5</v>
      </c>
      <c r="AL138" s="66">
        <v>4.3499999999999996</v>
      </c>
      <c r="AM138" s="67">
        <f t="shared" si="12"/>
        <v>9.35</v>
      </c>
      <c r="AN138" s="72">
        <v>4.66</v>
      </c>
      <c r="AO138" s="67">
        <f t="shared" si="13"/>
        <v>14.01</v>
      </c>
      <c r="AP138" s="59" t="s">
        <v>512</v>
      </c>
      <c r="AQ138" s="57"/>
      <c r="AR138" s="73">
        <f t="shared" ca="1" si="14"/>
        <v>17</v>
      </c>
      <c r="AS138" s="61" t="str">
        <f ca="1">IF('База данных'!$AR138&gt;=18,"соверш.","несовер.")</f>
        <v>несовер.</v>
      </c>
      <c r="AT138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ОиПКММиТП; забрал(а) документы (оригинал док-та об обр-ии)</v>
      </c>
      <c r="AU138" s="2"/>
      <c r="AV138" s="2"/>
    </row>
    <row r="139" spans="2:48" ht="12.95" customHeight="1">
      <c r="B139" s="90">
        <f>IF(D138&lt;&gt;D139,MAX($B$4:B138)+1,B138)</f>
        <v>80</v>
      </c>
      <c r="C139" s="58">
        <v>43292</v>
      </c>
      <c r="D139" s="57" t="s">
        <v>265</v>
      </c>
      <c r="E139" s="59" t="s">
        <v>34</v>
      </c>
      <c r="F139" s="177" t="s">
        <v>119</v>
      </c>
      <c r="G139" s="59" t="s">
        <v>121</v>
      </c>
      <c r="H139" s="59">
        <v>2</v>
      </c>
      <c r="I139" s="57" t="str">
        <f t="shared" si="10"/>
        <v>80/18</v>
      </c>
      <c r="J139" s="61" t="str">
        <f t="shared" si="11"/>
        <v>80/18-ОКДД/2</v>
      </c>
      <c r="K139" s="62" t="s">
        <v>73</v>
      </c>
      <c r="L139" s="62" t="s">
        <v>88</v>
      </c>
      <c r="M139" s="57" t="s">
        <v>31</v>
      </c>
      <c r="N139" s="62">
        <v>37454</v>
      </c>
      <c r="O139" s="59" t="s">
        <v>101</v>
      </c>
      <c r="P139" s="62"/>
      <c r="Q139" s="62" t="s">
        <v>134</v>
      </c>
      <c r="R139" s="57"/>
      <c r="S139" s="64"/>
      <c r="T139" s="59"/>
      <c r="U139" s="62" t="s">
        <v>32</v>
      </c>
      <c r="V139" s="57">
        <v>9</v>
      </c>
      <c r="W139" s="57"/>
      <c r="X139" s="57">
        <v>2018</v>
      </c>
      <c r="Y139" s="62" t="s">
        <v>94</v>
      </c>
      <c r="Z139" s="57" t="s">
        <v>33</v>
      </c>
      <c r="AA139" s="71" t="s">
        <v>33</v>
      </c>
      <c r="AB139" s="59"/>
      <c r="AC139" s="63" t="s">
        <v>88</v>
      </c>
      <c r="AD139" s="62" t="s">
        <v>71</v>
      </c>
      <c r="AE139" s="62" t="s">
        <v>33</v>
      </c>
      <c r="AF139" s="62" t="s">
        <v>92</v>
      </c>
      <c r="AG139" s="64">
        <v>5</v>
      </c>
      <c r="AH139" s="59"/>
      <c r="AI139" s="57"/>
      <c r="AJ139" s="59"/>
      <c r="AK139" s="65">
        <v>8</v>
      </c>
      <c r="AL139" s="66">
        <v>4.2699999999999996</v>
      </c>
      <c r="AM139" s="67">
        <f t="shared" si="12"/>
        <v>12.27</v>
      </c>
      <c r="AN139" s="72">
        <v>4.33</v>
      </c>
      <c r="AO139" s="67">
        <f t="shared" si="13"/>
        <v>16.600000000000001</v>
      </c>
      <c r="AP139" s="59" t="s">
        <v>512</v>
      </c>
      <c r="AQ139" s="57"/>
      <c r="AR139" s="68">
        <f t="shared" ca="1" si="14"/>
        <v>17</v>
      </c>
      <c r="AS139" s="69" t="str">
        <f ca="1">IF('База данных'!$AR139&gt;=18,"соверш.","несовер.")</f>
        <v>несовер.</v>
      </c>
      <c r="AT139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ОКДД; да</v>
      </c>
      <c r="AU139" s="2"/>
      <c r="AV139" s="2"/>
    </row>
    <row r="140" spans="2:48" ht="12.95" customHeight="1">
      <c r="B140" s="90">
        <f>IF(D139&lt;&gt;D140,MAX($B$4:B139)+1,B139)</f>
        <v>81</v>
      </c>
      <c r="C140" s="58">
        <v>43283</v>
      </c>
      <c r="D140" s="57" t="s">
        <v>266</v>
      </c>
      <c r="E140" s="59" t="s">
        <v>30</v>
      </c>
      <c r="F140" s="177" t="s">
        <v>186</v>
      </c>
      <c r="G140" s="59" t="s">
        <v>190</v>
      </c>
      <c r="H140" s="59">
        <v>1</v>
      </c>
      <c r="I140" s="57" t="str">
        <f t="shared" si="10"/>
        <v>81/18</v>
      </c>
      <c r="J140" s="61" t="str">
        <f t="shared" si="11"/>
        <v>81/18-ХТ эстр./1</v>
      </c>
      <c r="K140" s="62" t="s">
        <v>73</v>
      </c>
      <c r="L140" s="62" t="s">
        <v>88</v>
      </c>
      <c r="M140" s="57" t="s">
        <v>31</v>
      </c>
      <c r="N140" s="62">
        <v>37411</v>
      </c>
      <c r="O140" s="59" t="s">
        <v>101</v>
      </c>
      <c r="P140" s="62"/>
      <c r="Q140" s="62" t="s">
        <v>127</v>
      </c>
      <c r="R140" s="57"/>
      <c r="S140" s="64"/>
      <c r="T140" s="59"/>
      <c r="U140" s="62" t="s">
        <v>32</v>
      </c>
      <c r="V140" s="57">
        <v>9</v>
      </c>
      <c r="W140" s="57"/>
      <c r="X140" s="57">
        <v>2018</v>
      </c>
      <c r="Y140" s="62" t="s">
        <v>94</v>
      </c>
      <c r="Z140" s="57" t="s">
        <v>33</v>
      </c>
      <c r="AA140" s="71" t="s">
        <v>33</v>
      </c>
      <c r="AB140" s="59"/>
      <c r="AC140" s="63" t="s">
        <v>88</v>
      </c>
      <c r="AD140" s="62" t="s">
        <v>71</v>
      </c>
      <c r="AE140" s="62" t="s">
        <v>33</v>
      </c>
      <c r="AF140" s="62" t="s">
        <v>92</v>
      </c>
      <c r="AG140" s="64">
        <v>4</v>
      </c>
      <c r="AH140" s="59"/>
      <c r="AI140" s="57"/>
      <c r="AJ140" s="59"/>
      <c r="AK140" s="65">
        <v>6</v>
      </c>
      <c r="AL140" s="66">
        <v>4.75</v>
      </c>
      <c r="AM140" s="67">
        <f t="shared" si="12"/>
        <v>10.75</v>
      </c>
      <c r="AN140" s="72">
        <v>5</v>
      </c>
      <c r="AO140" s="67">
        <f t="shared" si="13"/>
        <v>15.75</v>
      </c>
      <c r="AP140" s="59" t="s">
        <v>512</v>
      </c>
      <c r="AQ140" s="57"/>
      <c r="AR140" s="73">
        <f t="shared" ca="1" si="14"/>
        <v>17</v>
      </c>
      <c r="AS140" s="61" t="str">
        <f ca="1">IF('База данных'!$AR140&gt;=18,"соверш.","несовер.")</f>
        <v>несовер.</v>
      </c>
      <c r="AT140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эстр.; да</v>
      </c>
      <c r="AU140" s="2"/>
      <c r="AV140" s="2"/>
    </row>
    <row r="141" spans="2:48" ht="12.95" customHeight="1">
      <c r="B141" s="90">
        <f>IF(D140&lt;&gt;D141,MAX($B$4:B140)+1,B140)</f>
        <v>81</v>
      </c>
      <c r="C141" s="58">
        <v>43284</v>
      </c>
      <c r="D141" s="57" t="s">
        <v>266</v>
      </c>
      <c r="E141" s="59" t="s">
        <v>36</v>
      </c>
      <c r="F141" s="178" t="s">
        <v>187</v>
      </c>
      <c r="G141" s="59" t="s">
        <v>114</v>
      </c>
      <c r="H141" s="59">
        <v>2</v>
      </c>
      <c r="I141" s="57" t="str">
        <f t="shared" si="10"/>
        <v>81/18</v>
      </c>
      <c r="J141" s="61" t="str">
        <f t="shared" si="11"/>
        <v>81/18-ХТ/2</v>
      </c>
      <c r="K141" s="62" t="s">
        <v>73</v>
      </c>
      <c r="L141" s="62" t="s">
        <v>33</v>
      </c>
      <c r="M141" s="57" t="s">
        <v>31</v>
      </c>
      <c r="N141" s="62">
        <v>36871</v>
      </c>
      <c r="O141" s="59" t="s">
        <v>101</v>
      </c>
      <c r="P141" s="62"/>
      <c r="Q141" s="62" t="s">
        <v>129</v>
      </c>
      <c r="R141" s="57"/>
      <c r="S141" s="64"/>
      <c r="T141" s="59"/>
      <c r="U141" s="62" t="s">
        <v>32</v>
      </c>
      <c r="V141" s="57">
        <v>11</v>
      </c>
      <c r="W141" s="57"/>
      <c r="X141" s="57">
        <v>2018</v>
      </c>
      <c r="Y141" s="62" t="s">
        <v>94</v>
      </c>
      <c r="Z141" s="57" t="s">
        <v>33</v>
      </c>
      <c r="AA141" s="71" t="s">
        <v>33</v>
      </c>
      <c r="AB141" s="59"/>
      <c r="AC141" s="63" t="s">
        <v>33</v>
      </c>
      <c r="AD141" s="62" t="s">
        <v>71</v>
      </c>
      <c r="AE141" s="62" t="s">
        <v>88</v>
      </c>
      <c r="AF141" s="62" t="s">
        <v>99</v>
      </c>
      <c r="AG141" s="64">
        <v>6</v>
      </c>
      <c r="AH141" s="59"/>
      <c r="AI141" s="57"/>
      <c r="AJ141" s="59"/>
      <c r="AK141" s="65">
        <v>0</v>
      </c>
      <c r="AL141" s="66">
        <v>4.3499999999999996</v>
      </c>
      <c r="AM141" s="67">
        <f t="shared" si="12"/>
        <v>4.3499999999999996</v>
      </c>
      <c r="AN141" s="72">
        <v>4.5</v>
      </c>
      <c r="AO141" s="67">
        <f t="shared" si="13"/>
        <v>8.85</v>
      </c>
      <c r="AP141" s="59" t="s">
        <v>512</v>
      </c>
      <c r="AQ141" s="57"/>
      <c r="AR141" s="68">
        <f t="shared" ca="1" si="14"/>
        <v>19</v>
      </c>
      <c r="AS141" s="69" t="str">
        <f ca="1">IF('База данных'!$AR141&gt;=18,"соверш.","несовер.")</f>
        <v>соверш.</v>
      </c>
      <c r="AT141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ХТ; нет</v>
      </c>
      <c r="AU141" s="2"/>
      <c r="AV141" s="2"/>
    </row>
    <row r="142" spans="2:48" ht="12.95" customHeight="1">
      <c r="B142" s="90">
        <f>IF(D141&lt;&gt;D142,MAX($B$4:B141)+1,B141)</f>
        <v>82</v>
      </c>
      <c r="C142" s="58">
        <v>43287</v>
      </c>
      <c r="D142" s="57" t="s">
        <v>267</v>
      </c>
      <c r="E142" s="59" t="s">
        <v>30</v>
      </c>
      <c r="F142" s="177" t="s">
        <v>186</v>
      </c>
      <c r="G142" s="59" t="s">
        <v>190</v>
      </c>
      <c r="H142" s="59">
        <v>1</v>
      </c>
      <c r="I142" s="57" t="str">
        <f t="shared" si="10"/>
        <v>82/18</v>
      </c>
      <c r="J142" s="61" t="str">
        <f t="shared" si="11"/>
        <v>82/18-ХТ эстр./1</v>
      </c>
      <c r="K142" s="62" t="s">
        <v>73</v>
      </c>
      <c r="L142" s="62" t="s">
        <v>33</v>
      </c>
      <c r="M142" s="57" t="s">
        <v>31</v>
      </c>
      <c r="N142" s="62">
        <v>36618</v>
      </c>
      <c r="O142" s="59" t="s">
        <v>101</v>
      </c>
      <c r="P142" s="62"/>
      <c r="Q142" s="62" t="s">
        <v>126</v>
      </c>
      <c r="R142" s="57"/>
      <c r="S142" s="64"/>
      <c r="T142" s="59"/>
      <c r="U142" s="62" t="s">
        <v>32</v>
      </c>
      <c r="V142" s="57">
        <v>9</v>
      </c>
      <c r="W142" s="57"/>
      <c r="X142" s="57">
        <v>2016</v>
      </c>
      <c r="Y142" s="62" t="s">
        <v>94</v>
      </c>
      <c r="Z142" s="57" t="s">
        <v>33</v>
      </c>
      <c r="AA142" s="71" t="s">
        <v>33</v>
      </c>
      <c r="AB142" s="59"/>
      <c r="AC142" s="63" t="s">
        <v>88</v>
      </c>
      <c r="AD142" s="62" t="s">
        <v>71</v>
      </c>
      <c r="AE142" s="62" t="s">
        <v>33</v>
      </c>
      <c r="AF142" s="62" t="s">
        <v>92</v>
      </c>
      <c r="AG142" s="64">
        <v>4</v>
      </c>
      <c r="AH142" s="59"/>
      <c r="AI142" s="57"/>
      <c r="AJ142" s="59"/>
      <c r="AK142" s="65">
        <v>0</v>
      </c>
      <c r="AL142" s="66">
        <v>4.6100000000000003</v>
      </c>
      <c r="AM142" s="67">
        <f t="shared" si="12"/>
        <v>4.6100000000000003</v>
      </c>
      <c r="AN142" s="72">
        <v>4.5</v>
      </c>
      <c r="AO142" s="67">
        <f t="shared" si="13"/>
        <v>9.11</v>
      </c>
      <c r="AP142" s="59" t="s">
        <v>510</v>
      </c>
      <c r="AQ142" s="57" t="s">
        <v>531</v>
      </c>
      <c r="AR142" s="73">
        <f t="shared" ca="1" si="14"/>
        <v>20</v>
      </c>
      <c r="AS142" s="61" t="str">
        <f ca="1">IF('База данных'!$AR142&gt;=18,"соверш.","несовер.")</f>
        <v>соверш.</v>
      </c>
      <c r="AT142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эстр.; да</v>
      </c>
      <c r="AU142" s="2"/>
      <c r="AV142" s="2"/>
    </row>
    <row r="143" spans="2:48" ht="12.95" customHeight="1">
      <c r="B143" s="90">
        <f>IF(D142&lt;&gt;D143,MAX($B$4:B142)+1,B142)</f>
        <v>82</v>
      </c>
      <c r="C143" s="58">
        <v>43297</v>
      </c>
      <c r="D143" s="57" t="s">
        <v>267</v>
      </c>
      <c r="E143" s="59" t="s">
        <v>30</v>
      </c>
      <c r="F143" s="177" t="s">
        <v>186</v>
      </c>
      <c r="G143" s="59" t="s">
        <v>189</v>
      </c>
      <c r="H143" s="59">
        <v>2</v>
      </c>
      <c r="I143" s="57" t="str">
        <f t="shared" si="10"/>
        <v>82/18</v>
      </c>
      <c r="J143" s="61" t="str">
        <f t="shared" si="11"/>
        <v>82/18-ХТ бал./2</v>
      </c>
      <c r="K143" s="62" t="s">
        <v>73</v>
      </c>
      <c r="L143" s="62" t="s">
        <v>33</v>
      </c>
      <c r="M143" s="57" t="s">
        <v>31</v>
      </c>
      <c r="N143" s="62">
        <v>36806</v>
      </c>
      <c r="O143" s="59" t="s">
        <v>101</v>
      </c>
      <c r="P143" s="62"/>
      <c r="Q143" s="62" t="s">
        <v>153</v>
      </c>
      <c r="R143" s="57"/>
      <c r="S143" s="64"/>
      <c r="T143" s="59"/>
      <c r="U143" s="62" t="s">
        <v>32</v>
      </c>
      <c r="V143" s="57">
        <v>9</v>
      </c>
      <c r="W143" s="57"/>
      <c r="X143" s="57">
        <v>2016</v>
      </c>
      <c r="Y143" s="62" t="s">
        <v>94</v>
      </c>
      <c r="Z143" s="57" t="s">
        <v>33</v>
      </c>
      <c r="AA143" s="71" t="s">
        <v>33</v>
      </c>
      <c r="AB143" s="59"/>
      <c r="AC143" s="63" t="s">
        <v>202</v>
      </c>
      <c r="AD143" s="62" t="s">
        <v>71</v>
      </c>
      <c r="AE143" s="62" t="s">
        <v>33</v>
      </c>
      <c r="AF143" s="62" t="s">
        <v>92</v>
      </c>
      <c r="AG143" s="64">
        <v>3</v>
      </c>
      <c r="AH143" s="59"/>
      <c r="AI143" s="57"/>
      <c r="AJ143" s="59"/>
      <c r="AK143" s="65">
        <v>4</v>
      </c>
      <c r="AL143" s="66">
        <v>4.88</v>
      </c>
      <c r="AM143" s="67">
        <f t="shared" si="12"/>
        <v>8.879999999999999</v>
      </c>
      <c r="AN143" s="72">
        <v>5</v>
      </c>
      <c r="AO143" s="67">
        <f t="shared" si="13"/>
        <v>13.879999999999999</v>
      </c>
      <c r="AP143" s="59" t="s">
        <v>512</v>
      </c>
      <c r="AQ143" s="57"/>
      <c r="AR143" s="68">
        <f t="shared" ca="1" si="14"/>
        <v>19</v>
      </c>
      <c r="AS143" s="69" t="str">
        <f ca="1">IF('База данных'!$AR143&gt;=18,"соверш.","несовер.")</f>
        <v>соверш.</v>
      </c>
      <c r="AT143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ХТ бал.; забрал(а) документы (оригинал док-та об обр-ии)</v>
      </c>
      <c r="AU143" s="2"/>
      <c r="AV143" s="2"/>
    </row>
    <row r="144" spans="2:48" ht="12.95" customHeight="1">
      <c r="B144" s="90">
        <f>IF(D143&lt;&gt;D144,MAX($B$4:B143)+1,B143)</f>
        <v>82</v>
      </c>
      <c r="C144" s="58">
        <v>43311</v>
      </c>
      <c r="D144" s="57" t="s">
        <v>267</v>
      </c>
      <c r="E144" s="59" t="s">
        <v>30</v>
      </c>
      <c r="F144" s="178" t="s">
        <v>119</v>
      </c>
      <c r="G144" s="59" t="s">
        <v>120</v>
      </c>
      <c r="H144" s="59">
        <v>3</v>
      </c>
      <c r="I144" s="57" t="str">
        <f t="shared" si="10"/>
        <v>82/18</v>
      </c>
      <c r="J144" s="61" t="str">
        <f t="shared" si="11"/>
        <v>82/18-ОиПКММиТП/3</v>
      </c>
      <c r="K144" s="62" t="s">
        <v>73</v>
      </c>
      <c r="L144" s="62" t="s">
        <v>88</v>
      </c>
      <c r="M144" s="57" t="s">
        <v>31</v>
      </c>
      <c r="N144" s="62">
        <v>37129</v>
      </c>
      <c r="O144" s="59" t="s">
        <v>507</v>
      </c>
      <c r="P144" s="62"/>
      <c r="Q144" s="62" t="s">
        <v>132</v>
      </c>
      <c r="R144" s="57"/>
      <c r="S144" s="64"/>
      <c r="T144" s="59"/>
      <c r="U144" s="62" t="s">
        <v>32</v>
      </c>
      <c r="V144" s="57">
        <v>11</v>
      </c>
      <c r="W144" s="57"/>
      <c r="X144" s="57">
        <v>2018</v>
      </c>
      <c r="Y144" s="62" t="s">
        <v>94</v>
      </c>
      <c r="Z144" s="57" t="s">
        <v>33</v>
      </c>
      <c r="AA144" s="71" t="s">
        <v>33</v>
      </c>
      <c r="AB144" s="59"/>
      <c r="AC144" s="63" t="s">
        <v>88</v>
      </c>
      <c r="AD144" s="62" t="s">
        <v>71</v>
      </c>
      <c r="AE144" s="62" t="s">
        <v>33</v>
      </c>
      <c r="AF144" s="62" t="s">
        <v>92</v>
      </c>
      <c r="AG144" s="64">
        <v>4</v>
      </c>
      <c r="AH144" s="59"/>
      <c r="AI144" s="57"/>
      <c r="AJ144" s="59"/>
      <c r="AK144" s="65">
        <v>7</v>
      </c>
      <c r="AL144" s="66">
        <v>4.2699999999999996</v>
      </c>
      <c r="AM144" s="67">
        <f t="shared" si="12"/>
        <v>11.27</v>
      </c>
      <c r="AN144" s="72">
        <v>4.33</v>
      </c>
      <c r="AO144" s="67">
        <f t="shared" si="13"/>
        <v>15.6</v>
      </c>
      <c r="AP144" s="59" t="s">
        <v>512</v>
      </c>
      <c r="AQ144" s="57"/>
      <c r="AR144" s="73">
        <f t="shared" ca="1" si="14"/>
        <v>18</v>
      </c>
      <c r="AS144" s="61" t="str">
        <f ca="1">IF('База данных'!$AR144&gt;=18,"соверш.","несовер.")</f>
        <v>соверш.</v>
      </c>
      <c r="AT144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ОиПКММиТП; да</v>
      </c>
      <c r="AU144" s="2"/>
      <c r="AV144" s="2"/>
    </row>
    <row r="145" spans="1:48" ht="12.95" customHeight="1">
      <c r="B145" s="90">
        <f>IF(D144&lt;&gt;D145,MAX($B$4:B144)+1,B144)</f>
        <v>83</v>
      </c>
      <c r="C145" s="58">
        <v>43299</v>
      </c>
      <c r="D145" s="57" t="s">
        <v>268</v>
      </c>
      <c r="E145" s="59" t="s">
        <v>30</v>
      </c>
      <c r="F145" s="177" t="s">
        <v>111</v>
      </c>
      <c r="G145" s="59" t="s">
        <v>112</v>
      </c>
      <c r="H145" s="59">
        <v>1</v>
      </c>
      <c r="I145" s="57" t="str">
        <f t="shared" si="10"/>
        <v>83/18</v>
      </c>
      <c r="J145" s="61" t="str">
        <f t="shared" si="11"/>
        <v>83/18-ЭП/1</v>
      </c>
      <c r="K145" s="62" t="s">
        <v>73</v>
      </c>
      <c r="L145" s="62" t="s">
        <v>88</v>
      </c>
      <c r="M145" s="57" t="s">
        <v>31</v>
      </c>
      <c r="N145" s="62">
        <v>36572</v>
      </c>
      <c r="O145" s="59" t="s">
        <v>101</v>
      </c>
      <c r="P145" s="62"/>
      <c r="Q145" s="62" t="s">
        <v>158</v>
      </c>
      <c r="R145" s="57"/>
      <c r="S145" s="64"/>
      <c r="T145" s="59"/>
      <c r="U145" s="62" t="s">
        <v>32</v>
      </c>
      <c r="V145" s="57">
        <v>9</v>
      </c>
      <c r="W145" s="57"/>
      <c r="X145" s="57">
        <v>2018</v>
      </c>
      <c r="Y145" s="62" t="s">
        <v>94</v>
      </c>
      <c r="Z145" s="57" t="s">
        <v>33</v>
      </c>
      <c r="AA145" s="71" t="s">
        <v>33</v>
      </c>
      <c r="AB145" s="59"/>
      <c r="AC145" s="63" t="s">
        <v>33</v>
      </c>
      <c r="AD145" s="62" t="s">
        <v>71</v>
      </c>
      <c r="AE145" s="62" t="s">
        <v>88</v>
      </c>
      <c r="AF145" s="62" t="s">
        <v>99</v>
      </c>
      <c r="AG145" s="64" t="s">
        <v>128</v>
      </c>
      <c r="AH145" s="59"/>
      <c r="AI145" s="57"/>
      <c r="AJ145" s="59"/>
      <c r="AK145" s="65">
        <v>0</v>
      </c>
      <c r="AL145" s="66">
        <v>4.5199999999999996</v>
      </c>
      <c r="AM145" s="67">
        <f t="shared" si="12"/>
        <v>4.5199999999999996</v>
      </c>
      <c r="AN145" s="72">
        <v>4.5</v>
      </c>
      <c r="AO145" s="67">
        <f t="shared" si="13"/>
        <v>9.02</v>
      </c>
      <c r="AP145" s="59" t="s">
        <v>512</v>
      </c>
      <c r="AQ145" s="57"/>
      <c r="AR145" s="68">
        <f t="shared" ca="1" si="14"/>
        <v>20</v>
      </c>
      <c r="AS145" s="69" t="str">
        <f ca="1">IF('База данных'!$AR145&gt;=18,"соверш.","несовер.")</f>
        <v>соверш.</v>
      </c>
      <c r="AT145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ЭП; нет</v>
      </c>
      <c r="AU145" s="2"/>
      <c r="AV145" s="2"/>
    </row>
    <row r="146" spans="1:48" ht="12.95" customHeight="1">
      <c r="B146" s="90">
        <f>IF(D145&lt;&gt;D146,MAX($B$4:B145)+1,B145)</f>
        <v>84</v>
      </c>
      <c r="C146" s="58">
        <v>43315</v>
      </c>
      <c r="D146" s="57" t="s">
        <v>269</v>
      </c>
      <c r="E146" s="59" t="s">
        <v>30</v>
      </c>
      <c r="F146" s="178" t="s">
        <v>111</v>
      </c>
      <c r="G146" s="59" t="s">
        <v>113</v>
      </c>
      <c r="H146" s="59">
        <v>1</v>
      </c>
      <c r="I146" s="57" t="str">
        <f t="shared" si="10"/>
        <v>84/18</v>
      </c>
      <c r="J146" s="61" t="str">
        <f t="shared" si="11"/>
        <v>84/18-ИЭО/1</v>
      </c>
      <c r="K146" s="62" t="s">
        <v>73</v>
      </c>
      <c r="L146" s="62" t="s">
        <v>33</v>
      </c>
      <c r="M146" s="57" t="s">
        <v>31</v>
      </c>
      <c r="N146" s="62">
        <v>36777</v>
      </c>
      <c r="O146" s="59" t="s">
        <v>101</v>
      </c>
      <c r="P146" s="62"/>
      <c r="Q146" s="62" t="s">
        <v>177</v>
      </c>
      <c r="R146" s="57"/>
      <c r="S146" s="64"/>
      <c r="T146" s="59"/>
      <c r="U146" s="62" t="s">
        <v>32</v>
      </c>
      <c r="V146" s="57">
        <v>9</v>
      </c>
      <c r="W146" s="57"/>
      <c r="X146" s="57">
        <v>2016</v>
      </c>
      <c r="Y146" s="62" t="s">
        <v>94</v>
      </c>
      <c r="Z146" s="57" t="s">
        <v>33</v>
      </c>
      <c r="AA146" s="71" t="s">
        <v>33</v>
      </c>
      <c r="AB146" s="59"/>
      <c r="AC146" s="63" t="s">
        <v>88</v>
      </c>
      <c r="AD146" s="62" t="s">
        <v>71</v>
      </c>
      <c r="AE146" s="62" t="s">
        <v>33</v>
      </c>
      <c r="AF146" s="62" t="s">
        <v>33</v>
      </c>
      <c r="AG146" s="64">
        <v>4</v>
      </c>
      <c r="AH146" s="59"/>
      <c r="AI146" s="57"/>
      <c r="AJ146" s="59"/>
      <c r="AK146" s="65">
        <v>0</v>
      </c>
      <c r="AL146" s="66">
        <v>4.3499999999999996</v>
      </c>
      <c r="AM146" s="67">
        <f t="shared" si="12"/>
        <v>4.3499999999999996</v>
      </c>
      <c r="AN146" s="72">
        <v>4.5</v>
      </c>
      <c r="AO146" s="67">
        <f t="shared" si="13"/>
        <v>8.85</v>
      </c>
      <c r="AP146" s="59" t="s">
        <v>510</v>
      </c>
      <c r="AQ146" s="57" t="s">
        <v>531</v>
      </c>
      <c r="AR146" s="73">
        <f t="shared" ca="1" si="14"/>
        <v>19</v>
      </c>
      <c r="AS146" s="61" t="str">
        <f ca="1">IF('База данных'!$AR146&gt;=18,"соверш.","несовер.")</f>
        <v>соверш.</v>
      </c>
      <c r="AT146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ИЭО; да</v>
      </c>
      <c r="AU146" s="2"/>
      <c r="AV146" s="2"/>
    </row>
    <row r="147" spans="1:48" ht="12.95" customHeight="1">
      <c r="B147" s="90">
        <f>IF(D146&lt;&gt;D147,MAX($B$4:B146)+1,B146)</f>
        <v>84</v>
      </c>
      <c r="C147" s="58">
        <v>43290</v>
      </c>
      <c r="D147" s="57" t="s">
        <v>269</v>
      </c>
      <c r="E147" s="59" t="s">
        <v>30</v>
      </c>
      <c r="F147" s="177" t="s">
        <v>111</v>
      </c>
      <c r="G147" s="59" t="s">
        <v>112</v>
      </c>
      <c r="H147" s="59">
        <v>2</v>
      </c>
      <c r="I147" s="57" t="str">
        <f t="shared" si="10"/>
        <v>84/18</v>
      </c>
      <c r="J147" s="61" t="str">
        <f t="shared" si="11"/>
        <v>84/18-ЭП/2</v>
      </c>
      <c r="K147" s="62" t="s">
        <v>73</v>
      </c>
      <c r="L147" s="62" t="s">
        <v>88</v>
      </c>
      <c r="M147" s="57" t="s">
        <v>31</v>
      </c>
      <c r="N147" s="62">
        <v>36877</v>
      </c>
      <c r="O147" s="59" t="s">
        <v>101</v>
      </c>
      <c r="P147" s="62"/>
      <c r="Q147" s="62" t="s">
        <v>136</v>
      </c>
      <c r="R147" s="57"/>
      <c r="S147" s="64"/>
      <c r="T147" s="59"/>
      <c r="U147" s="62" t="s">
        <v>32</v>
      </c>
      <c r="V147" s="57">
        <v>11</v>
      </c>
      <c r="W147" s="57"/>
      <c r="X147" s="57">
        <v>2018</v>
      </c>
      <c r="Y147" s="62" t="s">
        <v>95</v>
      </c>
      <c r="Z147" s="57" t="s">
        <v>33</v>
      </c>
      <c r="AA147" s="71" t="s">
        <v>88</v>
      </c>
      <c r="AB147" s="59"/>
      <c r="AC147" s="63" t="s">
        <v>202</v>
      </c>
      <c r="AD147" s="62" t="s">
        <v>71</v>
      </c>
      <c r="AE147" s="62" t="s">
        <v>88</v>
      </c>
      <c r="AF147" s="62" t="s">
        <v>99</v>
      </c>
      <c r="AG147" s="64">
        <v>4</v>
      </c>
      <c r="AH147" s="59"/>
      <c r="AI147" s="57"/>
      <c r="AJ147" s="59"/>
      <c r="AK147" s="65">
        <v>9</v>
      </c>
      <c r="AL147" s="66">
        <v>3.85</v>
      </c>
      <c r="AM147" s="67">
        <f t="shared" si="12"/>
        <v>12.85</v>
      </c>
      <c r="AN147" s="72">
        <v>3.66</v>
      </c>
      <c r="AO147" s="67">
        <f t="shared" si="13"/>
        <v>16.509999999999998</v>
      </c>
      <c r="AP147" s="59" t="s">
        <v>510</v>
      </c>
      <c r="AQ147" s="57" t="s">
        <v>531</v>
      </c>
      <c r="AR147" s="68">
        <f t="shared" ca="1" si="14"/>
        <v>19</v>
      </c>
      <c r="AS147" s="69" t="str">
        <f ca="1">IF('База данных'!$AR147&gt;=18,"соверш.","несовер.")</f>
        <v>соверш.</v>
      </c>
      <c r="AT147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ЭП; забрал(а) документы (оригинал док-та об обр-ии)</v>
      </c>
      <c r="AU147" s="2"/>
      <c r="AV147" s="2"/>
    </row>
    <row r="148" spans="1:48" ht="12.95" customHeight="1">
      <c r="B148" s="90">
        <f>IF(D147&lt;&gt;D148,MAX($B$4:B147)+1,B147)</f>
        <v>85</v>
      </c>
      <c r="C148" s="58">
        <v>43280</v>
      </c>
      <c r="D148" s="57" t="s">
        <v>270</v>
      </c>
      <c r="E148" s="59" t="s">
        <v>30</v>
      </c>
      <c r="F148" s="177" t="s">
        <v>186</v>
      </c>
      <c r="G148" s="59" t="s">
        <v>190</v>
      </c>
      <c r="H148" s="59">
        <v>1</v>
      </c>
      <c r="I148" s="57" t="str">
        <f t="shared" si="10"/>
        <v>85/18</v>
      </c>
      <c r="J148" s="61" t="str">
        <f t="shared" si="11"/>
        <v>85/18-ХТ эстр./1</v>
      </c>
      <c r="K148" s="62" t="s">
        <v>73</v>
      </c>
      <c r="L148" s="62" t="s">
        <v>33</v>
      </c>
      <c r="M148" s="57" t="s">
        <v>31</v>
      </c>
      <c r="N148" s="62">
        <v>36914</v>
      </c>
      <c r="O148" s="59" t="s">
        <v>101</v>
      </c>
      <c r="P148" s="62"/>
      <c r="Q148" s="62" t="s">
        <v>152</v>
      </c>
      <c r="R148" s="57"/>
      <c r="S148" s="64"/>
      <c r="T148" s="59"/>
      <c r="U148" s="62" t="s">
        <v>32</v>
      </c>
      <c r="V148" s="57">
        <v>11</v>
      </c>
      <c r="W148" s="57"/>
      <c r="X148" s="57">
        <v>2018</v>
      </c>
      <c r="Y148" s="62" t="s">
        <v>96</v>
      </c>
      <c r="Z148" s="57" t="s">
        <v>33</v>
      </c>
      <c r="AA148" s="71" t="s">
        <v>33</v>
      </c>
      <c r="AB148" s="59"/>
      <c r="AC148" s="63" t="s">
        <v>33</v>
      </c>
      <c r="AD148" s="62" t="s">
        <v>71</v>
      </c>
      <c r="AE148" s="62" t="s">
        <v>88</v>
      </c>
      <c r="AF148" s="62" t="s">
        <v>99</v>
      </c>
      <c r="AG148" s="64">
        <v>6</v>
      </c>
      <c r="AH148" s="59"/>
      <c r="AI148" s="57"/>
      <c r="AJ148" s="59"/>
      <c r="AK148" s="65">
        <v>0</v>
      </c>
      <c r="AL148" s="66">
        <v>4.29</v>
      </c>
      <c r="AM148" s="67">
        <f t="shared" si="12"/>
        <v>4.29</v>
      </c>
      <c r="AN148" s="72">
        <v>4.5</v>
      </c>
      <c r="AO148" s="67">
        <f t="shared" si="13"/>
        <v>8.7899999999999991</v>
      </c>
      <c r="AP148" s="59" t="s">
        <v>512</v>
      </c>
      <c r="AQ148" s="57"/>
      <c r="AR148" s="73">
        <f t="shared" ca="1" si="14"/>
        <v>19</v>
      </c>
      <c r="AS148" s="61" t="str">
        <f ca="1">IF('База данных'!$AR148&gt;=18,"соверш.","несовер.")</f>
        <v>соверш.</v>
      </c>
      <c r="AT148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эстр.; нет</v>
      </c>
      <c r="AU148" s="2"/>
      <c r="AV148" s="2"/>
    </row>
    <row r="149" spans="1:48" ht="12.95" customHeight="1">
      <c r="B149" s="90">
        <f>IF(D148&lt;&gt;D149,MAX($B$4:B148)+1,B148)</f>
        <v>86</v>
      </c>
      <c r="C149" s="58">
        <v>43291</v>
      </c>
      <c r="D149" s="57" t="s">
        <v>271</v>
      </c>
      <c r="E149" s="59" t="s">
        <v>30</v>
      </c>
      <c r="F149" s="177" t="s">
        <v>109</v>
      </c>
      <c r="G149" s="59" t="s">
        <v>110</v>
      </c>
      <c r="H149" s="59">
        <v>1</v>
      </c>
      <c r="I149" s="57" t="str">
        <f t="shared" si="10"/>
        <v>86/18</v>
      </c>
      <c r="J149" s="61" t="str">
        <f t="shared" si="11"/>
        <v>86/18-НИНР/1</v>
      </c>
      <c r="K149" s="62" t="s">
        <v>73</v>
      </c>
      <c r="L149" s="62" t="s">
        <v>88</v>
      </c>
      <c r="M149" s="57" t="s">
        <v>31</v>
      </c>
      <c r="N149" s="62">
        <v>36708</v>
      </c>
      <c r="O149" s="59" t="s">
        <v>101</v>
      </c>
      <c r="P149" s="62"/>
      <c r="Q149" s="62" t="s">
        <v>151</v>
      </c>
      <c r="R149" s="57"/>
      <c r="S149" s="64"/>
      <c r="T149" s="59"/>
      <c r="U149" s="62" t="s">
        <v>32</v>
      </c>
      <c r="V149" s="57">
        <v>9</v>
      </c>
      <c r="W149" s="57"/>
      <c r="X149" s="57">
        <v>2018</v>
      </c>
      <c r="Y149" s="62" t="s">
        <v>94</v>
      </c>
      <c r="Z149" s="57" t="s">
        <v>33</v>
      </c>
      <c r="AA149" s="71" t="s">
        <v>33</v>
      </c>
      <c r="AB149" s="59"/>
      <c r="AC149" s="63" t="s">
        <v>33</v>
      </c>
      <c r="AD149" s="62" t="s">
        <v>71</v>
      </c>
      <c r="AE149" s="62" t="s">
        <v>88</v>
      </c>
      <c r="AF149" s="62" t="s">
        <v>99</v>
      </c>
      <c r="AG149" s="64">
        <v>3</v>
      </c>
      <c r="AH149" s="59"/>
      <c r="AI149" s="57"/>
      <c r="AJ149" s="59"/>
      <c r="AK149" s="65">
        <v>0</v>
      </c>
      <c r="AL149" s="66">
        <v>4.4400000000000004</v>
      </c>
      <c r="AM149" s="67">
        <f t="shared" si="12"/>
        <v>4.4400000000000004</v>
      </c>
      <c r="AN149" s="72">
        <v>4.5</v>
      </c>
      <c r="AO149" s="67">
        <f t="shared" si="13"/>
        <v>8.9400000000000013</v>
      </c>
      <c r="AP149" s="59" t="s">
        <v>512</v>
      </c>
      <c r="AQ149" s="57"/>
      <c r="AR149" s="68">
        <f t="shared" ca="1" si="14"/>
        <v>19</v>
      </c>
      <c r="AS149" s="69" t="str">
        <f ca="1">IF('База данных'!$AR149&gt;=18,"соверш.","несовер.")</f>
        <v>соверш.</v>
      </c>
      <c r="AT149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НИНР; нет</v>
      </c>
      <c r="AU149" s="2"/>
      <c r="AV149" s="2"/>
    </row>
    <row r="150" spans="1:48" ht="12.95" customHeight="1">
      <c r="B150" s="90">
        <f>IF(D149&lt;&gt;D150,MAX($B$4:B149)+1,B149)</f>
        <v>87</v>
      </c>
      <c r="C150" s="58">
        <v>43279</v>
      </c>
      <c r="D150" s="57" t="s">
        <v>272</v>
      </c>
      <c r="E150" s="59" t="s">
        <v>30</v>
      </c>
      <c r="F150" s="178" t="s">
        <v>103</v>
      </c>
      <c r="G150" s="59" t="s">
        <v>104</v>
      </c>
      <c r="H150" s="59">
        <v>1</v>
      </c>
      <c r="I150" s="57" t="str">
        <f t="shared" si="10"/>
        <v>87/18</v>
      </c>
      <c r="J150" s="61" t="str">
        <f t="shared" si="11"/>
        <v>87/18-АДТиК/1</v>
      </c>
      <c r="K150" s="62" t="s">
        <v>73</v>
      </c>
      <c r="L150" s="62" t="s">
        <v>33</v>
      </c>
      <c r="M150" s="57" t="s">
        <v>37</v>
      </c>
      <c r="N150" s="62">
        <v>36902</v>
      </c>
      <c r="O150" s="59" t="s">
        <v>101</v>
      </c>
      <c r="P150" s="62"/>
      <c r="Q150" s="62" t="s">
        <v>126</v>
      </c>
      <c r="R150" s="57"/>
      <c r="S150" s="64"/>
      <c r="T150" s="59"/>
      <c r="U150" s="62" t="s">
        <v>32</v>
      </c>
      <c r="V150" s="57">
        <v>9</v>
      </c>
      <c r="W150" s="57"/>
      <c r="X150" s="57">
        <v>2017</v>
      </c>
      <c r="Y150" s="62" t="s">
        <v>94</v>
      </c>
      <c r="Z150" s="57" t="s">
        <v>33</v>
      </c>
      <c r="AA150" s="71" t="s">
        <v>88</v>
      </c>
      <c r="AB150" s="59"/>
      <c r="AC150" s="63" t="s">
        <v>202</v>
      </c>
      <c r="AD150" s="62" t="s">
        <v>71</v>
      </c>
      <c r="AE150" s="62" t="s">
        <v>88</v>
      </c>
      <c r="AF150" s="62" t="s">
        <v>33</v>
      </c>
      <c r="AG150" s="64">
        <v>4</v>
      </c>
      <c r="AH150" s="59"/>
      <c r="AI150" s="57"/>
      <c r="AJ150" s="59"/>
      <c r="AK150" s="65">
        <v>10</v>
      </c>
      <c r="AL150" s="66">
        <v>3.52</v>
      </c>
      <c r="AM150" s="67">
        <f t="shared" si="12"/>
        <v>13.52</v>
      </c>
      <c r="AN150" s="72">
        <v>3.33</v>
      </c>
      <c r="AO150" s="67">
        <f t="shared" si="13"/>
        <v>16.850000000000001</v>
      </c>
      <c r="AP150" s="59" t="s">
        <v>510</v>
      </c>
      <c r="AQ150" s="57" t="s">
        <v>531</v>
      </c>
      <c r="AR150" s="73">
        <f t="shared" ca="1" si="14"/>
        <v>19</v>
      </c>
      <c r="AS150" s="61" t="str">
        <f ca="1">IF('База данных'!$AR150&gt;=18,"соверш.","несовер.")</f>
        <v>соверш.</v>
      </c>
      <c r="AT150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забрал(а) документы (оригинал док-та об обр-ии)</v>
      </c>
      <c r="AU150" s="2"/>
      <c r="AV150" s="2"/>
    </row>
    <row r="151" spans="1:48" ht="12.95" customHeight="1">
      <c r="B151" s="90">
        <f>IF(D150&lt;&gt;D151,MAX($B$4:B150)+1,B150)</f>
        <v>87</v>
      </c>
      <c r="C151" s="58">
        <v>43320</v>
      </c>
      <c r="D151" s="57" t="s">
        <v>272</v>
      </c>
      <c r="E151" s="59" t="s">
        <v>30</v>
      </c>
      <c r="F151" s="177" t="s">
        <v>186</v>
      </c>
      <c r="G151" s="59" t="s">
        <v>115</v>
      </c>
      <c r="H151" s="59">
        <v>2</v>
      </c>
      <c r="I151" s="57" t="str">
        <f t="shared" si="10"/>
        <v>87/18</v>
      </c>
      <c r="J151" s="61" t="str">
        <f t="shared" si="11"/>
        <v>87/18-ТТ/2</v>
      </c>
      <c r="K151" s="62" t="s">
        <v>73</v>
      </c>
      <c r="L151" s="62" t="s">
        <v>33</v>
      </c>
      <c r="M151" s="57" t="s">
        <v>37</v>
      </c>
      <c r="N151" s="62">
        <v>35985</v>
      </c>
      <c r="O151" s="59" t="s">
        <v>101</v>
      </c>
      <c r="P151" s="62"/>
      <c r="Q151" s="62" t="s">
        <v>138</v>
      </c>
      <c r="R151" s="57"/>
      <c r="S151" s="64"/>
      <c r="T151" s="59"/>
      <c r="U151" s="62" t="s">
        <v>32</v>
      </c>
      <c r="V151" s="57">
        <v>9</v>
      </c>
      <c r="W151" s="57"/>
      <c r="X151" s="57">
        <v>2014</v>
      </c>
      <c r="Y151" s="62" t="s">
        <v>94</v>
      </c>
      <c r="Z151" s="57" t="s">
        <v>33</v>
      </c>
      <c r="AA151" s="71" t="s">
        <v>33</v>
      </c>
      <c r="AB151" s="59"/>
      <c r="AC151" s="63" t="s">
        <v>88</v>
      </c>
      <c r="AD151" s="62" t="s">
        <v>71</v>
      </c>
      <c r="AE151" s="62" t="s">
        <v>33</v>
      </c>
      <c r="AF151" s="62" t="s">
        <v>92</v>
      </c>
      <c r="AG151" s="64">
        <v>4</v>
      </c>
      <c r="AH151" s="59"/>
      <c r="AI151" s="57"/>
      <c r="AJ151" s="59"/>
      <c r="AK151" s="65">
        <v>10</v>
      </c>
      <c r="AL151" s="66">
        <v>3.61</v>
      </c>
      <c r="AM151" s="67">
        <f t="shared" si="12"/>
        <v>13.61</v>
      </c>
      <c r="AN151" s="72">
        <v>4</v>
      </c>
      <c r="AO151" s="67">
        <f t="shared" si="13"/>
        <v>17.61</v>
      </c>
      <c r="AP151" s="59" t="s">
        <v>512</v>
      </c>
      <c r="AQ151" s="57"/>
      <c r="AR151" s="68">
        <f t="shared" ca="1" si="14"/>
        <v>21</v>
      </c>
      <c r="AS151" s="69" t="str">
        <f ca="1">IF('База данных'!$AR151&gt;=18,"соверш.","несовер.")</f>
        <v>соверш.</v>
      </c>
      <c r="AT151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ТТ; да</v>
      </c>
      <c r="AU151" s="2"/>
      <c r="AV151" s="2"/>
    </row>
    <row r="152" spans="1:48" ht="12.95" customHeight="1">
      <c r="B152" s="90">
        <f>IF(D151&lt;&gt;D152,MAX($B$4:B151)+1,B151)</f>
        <v>87</v>
      </c>
      <c r="C152" s="58">
        <v>43283</v>
      </c>
      <c r="D152" s="57" t="s">
        <v>272</v>
      </c>
      <c r="E152" s="59" t="s">
        <v>30</v>
      </c>
      <c r="F152" s="178" t="s">
        <v>119</v>
      </c>
      <c r="G152" s="59" t="s">
        <v>120</v>
      </c>
      <c r="H152" s="59">
        <v>3</v>
      </c>
      <c r="I152" s="57" t="str">
        <f t="shared" si="10"/>
        <v>87/18</v>
      </c>
      <c r="J152" s="61" t="str">
        <f t="shared" si="11"/>
        <v>87/18-ОиПКММиТП/3</v>
      </c>
      <c r="K152" s="62" t="s">
        <v>73</v>
      </c>
      <c r="L152" s="62" t="s">
        <v>33</v>
      </c>
      <c r="M152" s="57" t="s">
        <v>31</v>
      </c>
      <c r="N152" s="62">
        <v>36548</v>
      </c>
      <c r="O152" s="59" t="s">
        <v>101</v>
      </c>
      <c r="P152" s="62"/>
      <c r="Q152" s="62" t="s">
        <v>158</v>
      </c>
      <c r="R152" s="57"/>
      <c r="S152" s="64"/>
      <c r="T152" s="59"/>
      <c r="U152" s="62" t="s">
        <v>32</v>
      </c>
      <c r="V152" s="57">
        <v>9</v>
      </c>
      <c r="W152" s="57"/>
      <c r="X152" s="57">
        <v>2015</v>
      </c>
      <c r="Y152" s="62" t="s">
        <v>94</v>
      </c>
      <c r="Z152" s="57" t="s">
        <v>33</v>
      </c>
      <c r="AA152" s="71" t="s">
        <v>33</v>
      </c>
      <c r="AB152" s="59"/>
      <c r="AC152" s="63" t="s">
        <v>202</v>
      </c>
      <c r="AD152" s="62" t="s">
        <v>71</v>
      </c>
      <c r="AE152" s="62" t="s">
        <v>88</v>
      </c>
      <c r="AF152" s="62" t="s">
        <v>92</v>
      </c>
      <c r="AG152" s="64">
        <v>4</v>
      </c>
      <c r="AH152" s="59"/>
      <c r="AI152" s="57"/>
      <c r="AJ152" s="59"/>
      <c r="AK152" s="65">
        <v>10</v>
      </c>
      <c r="AL152" s="66">
        <v>4.16</v>
      </c>
      <c r="AM152" s="67">
        <f t="shared" si="12"/>
        <v>14.16</v>
      </c>
      <c r="AN152" s="72">
        <v>4.33</v>
      </c>
      <c r="AO152" s="67">
        <f t="shared" si="13"/>
        <v>18.490000000000002</v>
      </c>
      <c r="AP152" s="59" t="s">
        <v>512</v>
      </c>
      <c r="AQ152" s="57"/>
      <c r="AR152" s="73">
        <f t="shared" ca="1" si="14"/>
        <v>20</v>
      </c>
      <c r="AS152" s="61" t="str">
        <f ca="1">IF('База данных'!$AR152&gt;=18,"соверш.","несовер.")</f>
        <v>соверш.</v>
      </c>
      <c r="AT152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ОиПКММиТП; забрал(а) документы (оригинал док-та об обр-ии)</v>
      </c>
      <c r="AU152" s="2"/>
      <c r="AV152" s="2"/>
    </row>
    <row r="153" spans="1:48" ht="12.95" customHeight="1">
      <c r="B153" s="90">
        <f>IF(D152&lt;&gt;D153,MAX($B$4:B152)+1,B152)</f>
        <v>88</v>
      </c>
      <c r="C153" s="58">
        <v>43290</v>
      </c>
      <c r="D153" s="57" t="s">
        <v>273</v>
      </c>
      <c r="E153" s="59" t="s">
        <v>30</v>
      </c>
      <c r="F153" s="177" t="s">
        <v>186</v>
      </c>
      <c r="G153" s="59" t="s">
        <v>189</v>
      </c>
      <c r="H153" s="59">
        <v>1</v>
      </c>
      <c r="I153" s="57" t="str">
        <f t="shared" si="10"/>
        <v>88/18</v>
      </c>
      <c r="J153" s="61" t="str">
        <f t="shared" si="11"/>
        <v>88/18-ХТ бал./1</v>
      </c>
      <c r="K153" s="62" t="s">
        <v>73</v>
      </c>
      <c r="L153" s="62" t="s">
        <v>33</v>
      </c>
      <c r="M153" s="57" t="s">
        <v>37</v>
      </c>
      <c r="N153" s="62">
        <v>36670</v>
      </c>
      <c r="O153" s="59" t="s">
        <v>101</v>
      </c>
      <c r="P153" s="62"/>
      <c r="Q153" s="62" t="s">
        <v>126</v>
      </c>
      <c r="R153" s="57"/>
      <c r="S153" s="64"/>
      <c r="T153" s="59"/>
      <c r="U153" s="62" t="s">
        <v>32</v>
      </c>
      <c r="V153" s="57">
        <v>11</v>
      </c>
      <c r="W153" s="57"/>
      <c r="X153" s="57">
        <v>2018</v>
      </c>
      <c r="Y153" s="62" t="s">
        <v>96</v>
      </c>
      <c r="Z153" s="57" t="s">
        <v>33</v>
      </c>
      <c r="AA153" s="71" t="s">
        <v>33</v>
      </c>
      <c r="AB153" s="59"/>
      <c r="AC153" s="63" t="s">
        <v>88</v>
      </c>
      <c r="AD153" s="62" t="s">
        <v>71</v>
      </c>
      <c r="AE153" s="62" t="s">
        <v>88</v>
      </c>
      <c r="AF153" s="62" t="s">
        <v>33</v>
      </c>
      <c r="AG153" s="64">
        <v>4</v>
      </c>
      <c r="AH153" s="59"/>
      <c r="AI153" s="57"/>
      <c r="AJ153" s="59"/>
      <c r="AK153" s="65">
        <v>10</v>
      </c>
      <c r="AL153" s="66">
        <v>3.8</v>
      </c>
      <c r="AM153" s="67">
        <f t="shared" si="12"/>
        <v>13.8</v>
      </c>
      <c r="AN153" s="72">
        <v>3.66</v>
      </c>
      <c r="AO153" s="67">
        <f t="shared" si="13"/>
        <v>17.46</v>
      </c>
      <c r="AP153" s="59" t="s">
        <v>510</v>
      </c>
      <c r="AQ153" s="57" t="s">
        <v>531</v>
      </c>
      <c r="AR153" s="68">
        <f t="shared" ca="1" si="14"/>
        <v>19</v>
      </c>
      <c r="AS153" s="69" t="str">
        <f ca="1">IF('База данных'!$AR153&gt;=18,"соверш.","несовер.")</f>
        <v>соверш.</v>
      </c>
      <c r="AT153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бал.; да</v>
      </c>
      <c r="AU153" s="2"/>
      <c r="AV153" s="2"/>
    </row>
    <row r="154" spans="1:48" ht="12.95" customHeight="1">
      <c r="B154" s="90">
        <f>IF(D153&lt;&gt;D154,MAX($B$4:B153)+1,B153)</f>
        <v>88</v>
      </c>
      <c r="C154" s="58">
        <v>43280</v>
      </c>
      <c r="D154" s="57" t="s">
        <v>273</v>
      </c>
      <c r="E154" s="59" t="s">
        <v>30</v>
      </c>
      <c r="F154" s="177" t="s">
        <v>186</v>
      </c>
      <c r="G154" s="59" t="s">
        <v>190</v>
      </c>
      <c r="H154" s="59">
        <v>2</v>
      </c>
      <c r="I154" s="57" t="str">
        <f t="shared" si="10"/>
        <v>88/18</v>
      </c>
      <c r="J154" s="61" t="str">
        <f t="shared" si="11"/>
        <v>88/18-ХТ эстр./2</v>
      </c>
      <c r="K154" s="62" t="s">
        <v>73</v>
      </c>
      <c r="L154" s="62" t="s">
        <v>33</v>
      </c>
      <c r="M154" s="57" t="s">
        <v>31</v>
      </c>
      <c r="N154" s="62">
        <v>37460</v>
      </c>
      <c r="O154" s="59" t="s">
        <v>101</v>
      </c>
      <c r="P154" s="62"/>
      <c r="Q154" s="62" t="s">
        <v>146</v>
      </c>
      <c r="R154" s="57"/>
      <c r="S154" s="64"/>
      <c r="T154" s="59"/>
      <c r="U154" s="62" t="s">
        <v>32</v>
      </c>
      <c r="V154" s="57">
        <v>9</v>
      </c>
      <c r="W154" s="57"/>
      <c r="X154" s="57">
        <v>2018</v>
      </c>
      <c r="Y154" s="62" t="s">
        <v>95</v>
      </c>
      <c r="Z154" s="57" t="s">
        <v>90</v>
      </c>
      <c r="AA154" s="71" t="s">
        <v>33</v>
      </c>
      <c r="AB154" s="59"/>
      <c r="AC154" s="63" t="s">
        <v>88</v>
      </c>
      <c r="AD154" s="62" t="s">
        <v>71</v>
      </c>
      <c r="AE154" s="62" t="s">
        <v>88</v>
      </c>
      <c r="AF154" s="62" t="s">
        <v>92</v>
      </c>
      <c r="AG154" s="64">
        <v>4</v>
      </c>
      <c r="AH154" s="59"/>
      <c r="AI154" s="57"/>
      <c r="AJ154" s="59"/>
      <c r="AK154" s="65">
        <v>6</v>
      </c>
      <c r="AL154" s="66">
        <v>5</v>
      </c>
      <c r="AM154" s="67">
        <f t="shared" si="12"/>
        <v>11</v>
      </c>
      <c r="AN154" s="72">
        <v>5</v>
      </c>
      <c r="AO154" s="67">
        <f t="shared" si="13"/>
        <v>16</v>
      </c>
      <c r="AP154" s="59" t="s">
        <v>512</v>
      </c>
      <c r="AQ154" s="57"/>
      <c r="AR154" s="73">
        <f t="shared" ca="1" si="14"/>
        <v>17</v>
      </c>
      <c r="AS154" s="61" t="str">
        <f ca="1">IF('База данных'!$AR154&gt;=18,"соверш.","несовер.")</f>
        <v>несовер.</v>
      </c>
      <c r="AT154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ХТ эстр.; да</v>
      </c>
      <c r="AU154" s="2"/>
      <c r="AV154" s="2"/>
    </row>
    <row r="155" spans="1:48" ht="12.95" customHeight="1">
      <c r="B155" s="90">
        <f>IF(D154&lt;&gt;D155,MAX($B$4:B154)+1,B154)</f>
        <v>88</v>
      </c>
      <c r="C155" s="58">
        <v>43283</v>
      </c>
      <c r="D155" s="57" t="s">
        <v>273</v>
      </c>
      <c r="E155" s="59" t="s">
        <v>30</v>
      </c>
      <c r="F155" s="177" t="s">
        <v>186</v>
      </c>
      <c r="G155" s="59" t="s">
        <v>188</v>
      </c>
      <c r="H155" s="59">
        <v>3</v>
      </c>
      <c r="I155" s="57" t="str">
        <f t="shared" si="10"/>
        <v>88/18</v>
      </c>
      <c r="J155" s="61" t="str">
        <f t="shared" si="11"/>
        <v>88/18-ХТ нар./3</v>
      </c>
      <c r="K155" s="62" t="s">
        <v>73</v>
      </c>
      <c r="L155" s="62" t="s">
        <v>33</v>
      </c>
      <c r="M155" s="57" t="s">
        <v>31</v>
      </c>
      <c r="N155" s="62">
        <v>36635</v>
      </c>
      <c r="O155" s="59" t="s">
        <v>101</v>
      </c>
      <c r="P155" s="62"/>
      <c r="Q155" s="62" t="s">
        <v>126</v>
      </c>
      <c r="R155" s="57"/>
      <c r="S155" s="64"/>
      <c r="T155" s="59" t="s">
        <v>156</v>
      </c>
      <c r="U155" s="62" t="s">
        <v>32</v>
      </c>
      <c r="V155" s="57">
        <v>9</v>
      </c>
      <c r="W155" s="57"/>
      <c r="X155" s="57">
        <v>2016</v>
      </c>
      <c r="Y155" s="62" t="s">
        <v>94</v>
      </c>
      <c r="Z155" s="57" t="s">
        <v>33</v>
      </c>
      <c r="AA155" s="71" t="s">
        <v>33</v>
      </c>
      <c r="AB155" s="59"/>
      <c r="AC155" s="63" t="s">
        <v>88</v>
      </c>
      <c r="AD155" s="62" t="s">
        <v>71</v>
      </c>
      <c r="AE155" s="62" t="s">
        <v>88</v>
      </c>
      <c r="AF155" s="62" t="s">
        <v>92</v>
      </c>
      <c r="AG155" s="64">
        <v>4</v>
      </c>
      <c r="AH155" s="59"/>
      <c r="AI155" s="57"/>
      <c r="AJ155" s="59"/>
      <c r="AK155" s="65">
        <v>0</v>
      </c>
      <c r="AL155" s="66">
        <v>4.6500000000000004</v>
      </c>
      <c r="AM155" s="67">
        <f t="shared" si="12"/>
        <v>4.6500000000000004</v>
      </c>
      <c r="AN155" s="72">
        <v>4.5</v>
      </c>
      <c r="AO155" s="67">
        <f t="shared" si="13"/>
        <v>9.15</v>
      </c>
      <c r="AP155" s="59" t="s">
        <v>512</v>
      </c>
      <c r="AQ155" s="57"/>
      <c r="AR155" s="68">
        <f t="shared" ca="1" si="14"/>
        <v>20</v>
      </c>
      <c r="AS155" s="69" t="str">
        <f ca="1">IF('База данных'!$AR155&gt;=18,"соверш.","несовер.")</f>
        <v>соверш.</v>
      </c>
      <c r="AT155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ХТ нар.; да</v>
      </c>
      <c r="AU155" s="2"/>
      <c r="AV155" s="2"/>
    </row>
    <row r="156" spans="1:48" ht="12.95" customHeight="1">
      <c r="B156" s="90">
        <f>IF(D155&lt;&gt;D156,MAX($B$4:B155)+1,B155)</f>
        <v>89</v>
      </c>
      <c r="C156" s="58">
        <v>43286</v>
      </c>
      <c r="D156" s="57" t="s">
        <v>274</v>
      </c>
      <c r="E156" s="59" t="s">
        <v>30</v>
      </c>
      <c r="F156" s="177" t="s">
        <v>186</v>
      </c>
      <c r="G156" s="59" t="s">
        <v>190</v>
      </c>
      <c r="H156" s="59">
        <v>1</v>
      </c>
      <c r="I156" s="57" t="str">
        <f t="shared" si="10"/>
        <v>89/18</v>
      </c>
      <c r="J156" s="61" t="str">
        <f t="shared" si="11"/>
        <v>89/18-ХТ эстр./1</v>
      </c>
      <c r="K156" s="62" t="s">
        <v>73</v>
      </c>
      <c r="L156" s="62" t="s">
        <v>88</v>
      </c>
      <c r="M156" s="57" t="s">
        <v>31</v>
      </c>
      <c r="N156" s="62">
        <v>37607</v>
      </c>
      <c r="O156" s="59" t="s">
        <v>101</v>
      </c>
      <c r="P156" s="62"/>
      <c r="Q156" s="62" t="s">
        <v>145</v>
      </c>
      <c r="R156" s="57"/>
      <c r="S156" s="64"/>
      <c r="T156" s="59"/>
      <c r="U156" s="62" t="s">
        <v>32</v>
      </c>
      <c r="V156" s="57">
        <v>9</v>
      </c>
      <c r="W156" s="57"/>
      <c r="X156" s="57">
        <v>2018</v>
      </c>
      <c r="Y156" s="62" t="s">
        <v>95</v>
      </c>
      <c r="Z156" s="57" t="s">
        <v>33</v>
      </c>
      <c r="AA156" s="71" t="s">
        <v>33</v>
      </c>
      <c r="AB156" s="59"/>
      <c r="AC156" s="63" t="s">
        <v>33</v>
      </c>
      <c r="AD156" s="62" t="s">
        <v>71</v>
      </c>
      <c r="AE156" s="62" t="s">
        <v>88</v>
      </c>
      <c r="AF156" s="62" t="s">
        <v>99</v>
      </c>
      <c r="AG156" s="64">
        <v>4</v>
      </c>
      <c r="AH156" s="59"/>
      <c r="AI156" s="57"/>
      <c r="AJ156" s="59"/>
      <c r="AK156" s="65">
        <v>0</v>
      </c>
      <c r="AL156" s="66">
        <v>4.41</v>
      </c>
      <c r="AM156" s="67">
        <f t="shared" si="12"/>
        <v>4.41</v>
      </c>
      <c r="AN156" s="72">
        <v>4.5</v>
      </c>
      <c r="AO156" s="67">
        <f t="shared" si="13"/>
        <v>8.91</v>
      </c>
      <c r="AP156" s="59" t="s">
        <v>512</v>
      </c>
      <c r="AQ156" s="57"/>
      <c r="AR156" s="73">
        <f t="shared" ca="1" si="14"/>
        <v>17</v>
      </c>
      <c r="AS156" s="61" t="str">
        <f ca="1">IF('База данных'!$AR156&gt;=18,"соверш.","несовер.")</f>
        <v>несовер.</v>
      </c>
      <c r="AT156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эстр.; нет</v>
      </c>
      <c r="AU156" s="2"/>
      <c r="AV156" s="2"/>
    </row>
    <row r="157" spans="1:48" ht="12.95" customHeight="1">
      <c r="B157" s="90">
        <f>IF(D156&lt;&gt;D157,MAX($B$4:B156)+1,B156)</f>
        <v>89</v>
      </c>
      <c r="C157" s="58">
        <v>43294</v>
      </c>
      <c r="D157" s="57" t="s">
        <v>274</v>
      </c>
      <c r="E157" s="59" t="s">
        <v>30</v>
      </c>
      <c r="F157" s="177" t="s">
        <v>186</v>
      </c>
      <c r="G157" s="59" t="s">
        <v>189</v>
      </c>
      <c r="H157" s="59">
        <v>2</v>
      </c>
      <c r="I157" s="57" t="str">
        <f t="shared" si="10"/>
        <v>89/18</v>
      </c>
      <c r="J157" s="61" t="str">
        <f t="shared" si="11"/>
        <v>89/18-ХТ бал./2</v>
      </c>
      <c r="K157" s="62" t="s">
        <v>73</v>
      </c>
      <c r="L157" s="62" t="s">
        <v>33</v>
      </c>
      <c r="M157" s="57" t="s">
        <v>31</v>
      </c>
      <c r="N157" s="62">
        <v>37418</v>
      </c>
      <c r="O157" s="59" t="s">
        <v>101</v>
      </c>
      <c r="P157" s="62"/>
      <c r="Q157" s="62" t="s">
        <v>127</v>
      </c>
      <c r="R157" s="57"/>
      <c r="S157" s="64"/>
      <c r="T157" s="59"/>
      <c r="U157" s="62" t="s">
        <v>32</v>
      </c>
      <c r="V157" s="57">
        <v>9</v>
      </c>
      <c r="W157" s="57"/>
      <c r="X157" s="57">
        <v>2018</v>
      </c>
      <c r="Y157" s="62" t="s">
        <v>94</v>
      </c>
      <c r="Z157" s="57" t="s">
        <v>33</v>
      </c>
      <c r="AA157" s="71" t="s">
        <v>33</v>
      </c>
      <c r="AB157" s="59"/>
      <c r="AC157" s="63" t="s">
        <v>88</v>
      </c>
      <c r="AD157" s="62" t="s">
        <v>71</v>
      </c>
      <c r="AE157" s="62" t="s">
        <v>88</v>
      </c>
      <c r="AF157" s="62" t="s">
        <v>92</v>
      </c>
      <c r="AG157" s="64">
        <v>4</v>
      </c>
      <c r="AH157" s="59"/>
      <c r="AI157" s="57"/>
      <c r="AJ157" s="59"/>
      <c r="AK157" s="65">
        <v>9</v>
      </c>
      <c r="AL157" s="66">
        <v>4.1100000000000003</v>
      </c>
      <c r="AM157" s="67">
        <f t="shared" si="12"/>
        <v>13.11</v>
      </c>
      <c r="AN157" s="72">
        <v>4.33</v>
      </c>
      <c r="AO157" s="67">
        <f t="shared" si="13"/>
        <v>17.439999999999998</v>
      </c>
      <c r="AP157" s="59" t="s">
        <v>510</v>
      </c>
      <c r="AQ157" s="57" t="s">
        <v>531</v>
      </c>
      <c r="AR157" s="68">
        <f t="shared" ca="1" si="14"/>
        <v>17</v>
      </c>
      <c r="AS157" s="69" t="str">
        <f ca="1">IF('База данных'!$AR157&gt;=18,"соверш.","несовер.")</f>
        <v>несовер.</v>
      </c>
      <c r="AT157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ХТ бал.; да</v>
      </c>
      <c r="AU157" s="2"/>
      <c r="AV157" s="2"/>
    </row>
    <row r="158" spans="1:48" ht="12.95" customHeight="1">
      <c r="B158" s="90">
        <f>IF(D157&lt;&gt;D158,MAX($B$4:B157)+1,B157)</f>
        <v>89</v>
      </c>
      <c r="C158" s="58">
        <v>43290</v>
      </c>
      <c r="D158" s="57" t="s">
        <v>274</v>
      </c>
      <c r="E158" s="59" t="s">
        <v>30</v>
      </c>
      <c r="F158" s="177" t="s">
        <v>186</v>
      </c>
      <c r="G158" s="59" t="s">
        <v>188</v>
      </c>
      <c r="H158" s="59">
        <v>3</v>
      </c>
      <c r="I158" s="57" t="str">
        <f t="shared" si="10"/>
        <v>89/18</v>
      </c>
      <c r="J158" s="61" t="str">
        <f t="shared" si="11"/>
        <v>89/18-ХТ нар./3</v>
      </c>
      <c r="K158" s="62" t="s">
        <v>73</v>
      </c>
      <c r="L158" s="62" t="s">
        <v>88</v>
      </c>
      <c r="M158" s="57" t="s">
        <v>31</v>
      </c>
      <c r="N158" s="62">
        <v>37630</v>
      </c>
      <c r="O158" s="59" t="s">
        <v>101</v>
      </c>
      <c r="P158" s="62"/>
      <c r="Q158" s="62" t="s">
        <v>151</v>
      </c>
      <c r="R158" s="57"/>
      <c r="S158" s="64"/>
      <c r="T158" s="59"/>
      <c r="U158" s="62" t="s">
        <v>32</v>
      </c>
      <c r="V158" s="57">
        <v>9</v>
      </c>
      <c r="W158" s="57"/>
      <c r="X158" s="57">
        <v>2018</v>
      </c>
      <c r="Y158" s="62" t="s">
        <v>94</v>
      </c>
      <c r="Z158" s="57" t="s">
        <v>33</v>
      </c>
      <c r="AA158" s="71" t="s">
        <v>33</v>
      </c>
      <c r="AB158" s="59"/>
      <c r="AC158" s="63" t="s">
        <v>33</v>
      </c>
      <c r="AD158" s="62" t="s">
        <v>71</v>
      </c>
      <c r="AE158" s="62" t="s">
        <v>88</v>
      </c>
      <c r="AF158" s="62" t="s">
        <v>99</v>
      </c>
      <c r="AG158" s="64">
        <v>4</v>
      </c>
      <c r="AH158" s="59"/>
      <c r="AI158" s="57"/>
      <c r="AJ158" s="59"/>
      <c r="AK158" s="65">
        <v>0</v>
      </c>
      <c r="AL158" s="66">
        <v>4.25</v>
      </c>
      <c r="AM158" s="67">
        <f t="shared" si="12"/>
        <v>4.25</v>
      </c>
      <c r="AN158" s="72">
        <v>4.5</v>
      </c>
      <c r="AO158" s="67">
        <f t="shared" si="13"/>
        <v>8.75</v>
      </c>
      <c r="AP158" s="59" t="s">
        <v>512</v>
      </c>
      <c r="AQ158" s="57"/>
      <c r="AR158" s="73">
        <f t="shared" ca="1" si="14"/>
        <v>17</v>
      </c>
      <c r="AS158" s="61" t="str">
        <f ca="1">IF('База данных'!$AR158&gt;=18,"соверш.","несовер.")</f>
        <v>несовер.</v>
      </c>
      <c r="AT158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ХТ нар.; нет</v>
      </c>
      <c r="AU158" s="2"/>
      <c r="AV158" s="2"/>
    </row>
    <row r="159" spans="1:48" ht="12.95" customHeight="1">
      <c r="B159" s="90">
        <f>IF(D158&lt;&gt;D159,MAX($B$4:B158)+1,B158)</f>
        <v>90</v>
      </c>
      <c r="C159" s="58">
        <v>43273</v>
      </c>
      <c r="D159" s="57" t="s">
        <v>275</v>
      </c>
      <c r="E159" s="59" t="s">
        <v>30</v>
      </c>
      <c r="F159" s="177" t="s">
        <v>186</v>
      </c>
      <c r="G159" s="59" t="s">
        <v>190</v>
      </c>
      <c r="H159" s="59">
        <v>1</v>
      </c>
      <c r="I159" s="57" t="str">
        <f t="shared" si="10"/>
        <v>90/18</v>
      </c>
      <c r="J159" s="61" t="str">
        <f t="shared" si="11"/>
        <v>90/18-ХТ эстр./1</v>
      </c>
      <c r="K159" s="62" t="s">
        <v>73</v>
      </c>
      <c r="L159" s="62" t="s">
        <v>88</v>
      </c>
      <c r="M159" s="57" t="s">
        <v>37</v>
      </c>
      <c r="N159" s="62">
        <v>37083</v>
      </c>
      <c r="O159" s="59" t="s">
        <v>101</v>
      </c>
      <c r="P159" s="62"/>
      <c r="Q159" s="62" t="s">
        <v>130</v>
      </c>
      <c r="R159" s="57"/>
      <c r="S159" s="64"/>
      <c r="T159" s="59"/>
      <c r="U159" s="62" t="s">
        <v>32</v>
      </c>
      <c r="V159" s="57">
        <v>9</v>
      </c>
      <c r="W159" s="57"/>
      <c r="X159" s="57">
        <v>2017</v>
      </c>
      <c r="Y159" s="62" t="s">
        <v>94</v>
      </c>
      <c r="Z159" s="57" t="s">
        <v>33</v>
      </c>
      <c r="AA159" s="71" t="s">
        <v>33</v>
      </c>
      <c r="AB159" s="59"/>
      <c r="AC159" s="63" t="s">
        <v>202</v>
      </c>
      <c r="AD159" s="62" t="s">
        <v>71</v>
      </c>
      <c r="AE159" s="62" t="s">
        <v>33</v>
      </c>
      <c r="AF159" s="62" t="s">
        <v>92</v>
      </c>
      <c r="AG159" s="64">
        <v>4</v>
      </c>
      <c r="AH159" s="59"/>
      <c r="AI159" s="57"/>
      <c r="AJ159" s="59"/>
      <c r="AK159" s="65">
        <v>10</v>
      </c>
      <c r="AL159" s="66">
        <v>3.29</v>
      </c>
      <c r="AM159" s="67">
        <f t="shared" si="12"/>
        <v>13.29</v>
      </c>
      <c r="AN159" s="72">
        <v>3</v>
      </c>
      <c r="AO159" s="67">
        <f t="shared" si="13"/>
        <v>16.29</v>
      </c>
      <c r="AP159" s="59" t="s">
        <v>510</v>
      </c>
      <c r="AQ159" s="57" t="s">
        <v>531</v>
      </c>
      <c r="AR159" s="68">
        <f t="shared" ca="1" si="14"/>
        <v>18</v>
      </c>
      <c r="AS159" s="69" t="str">
        <f ca="1">IF('База данных'!$AR159&gt;=18,"соверш.","несовер.")</f>
        <v>соверш.</v>
      </c>
      <c r="AT159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эстр.; забрал(а) документы (оригинал док-та об обр-ии)</v>
      </c>
      <c r="AU159" s="28"/>
      <c r="AV159" s="28"/>
    </row>
    <row r="160" spans="1:48" ht="12.95" customHeight="1">
      <c r="A160" s="9"/>
      <c r="B160" s="90">
        <f>IF(D159&lt;&gt;D160,MAX($B$4:B159)+1,B159)</f>
        <v>90</v>
      </c>
      <c r="C160" s="58">
        <v>43300</v>
      </c>
      <c r="D160" s="57" t="s">
        <v>275</v>
      </c>
      <c r="E160" s="59" t="s">
        <v>30</v>
      </c>
      <c r="F160" s="177" t="s">
        <v>186</v>
      </c>
      <c r="G160" s="59" t="s">
        <v>189</v>
      </c>
      <c r="H160" s="59">
        <v>2</v>
      </c>
      <c r="I160" s="57" t="str">
        <f t="shared" si="10"/>
        <v>90/18</v>
      </c>
      <c r="J160" s="61" t="str">
        <f t="shared" si="11"/>
        <v>90/18-ХТ бал./2</v>
      </c>
      <c r="K160" s="62" t="s">
        <v>73</v>
      </c>
      <c r="L160" s="62" t="s">
        <v>33</v>
      </c>
      <c r="M160" s="57" t="s">
        <v>37</v>
      </c>
      <c r="N160" s="62">
        <v>36301</v>
      </c>
      <c r="O160" s="59" t="s">
        <v>101</v>
      </c>
      <c r="P160" s="62"/>
      <c r="Q160" s="62" t="s">
        <v>141</v>
      </c>
      <c r="R160" s="57"/>
      <c r="S160" s="64"/>
      <c r="T160" s="59"/>
      <c r="U160" s="62" t="s">
        <v>32</v>
      </c>
      <c r="V160" s="57">
        <v>9</v>
      </c>
      <c r="W160" s="57"/>
      <c r="X160" s="57">
        <v>2015</v>
      </c>
      <c r="Y160" s="62" t="s">
        <v>96</v>
      </c>
      <c r="Z160" s="57" t="s">
        <v>33</v>
      </c>
      <c r="AA160" s="71" t="s">
        <v>33</v>
      </c>
      <c r="AB160" s="59"/>
      <c r="AC160" s="63" t="s">
        <v>88</v>
      </c>
      <c r="AD160" s="62" t="s">
        <v>71</v>
      </c>
      <c r="AE160" s="62" t="s">
        <v>33</v>
      </c>
      <c r="AF160" s="62" t="s">
        <v>92</v>
      </c>
      <c r="AG160" s="64">
        <v>4</v>
      </c>
      <c r="AH160" s="59"/>
      <c r="AI160" s="57"/>
      <c r="AJ160" s="59"/>
      <c r="AK160" s="65">
        <v>10</v>
      </c>
      <c r="AL160" s="66">
        <v>3.38</v>
      </c>
      <c r="AM160" s="67">
        <f t="shared" si="12"/>
        <v>13.379999999999999</v>
      </c>
      <c r="AN160" s="72">
        <v>3.66</v>
      </c>
      <c r="AO160" s="67">
        <f t="shared" si="13"/>
        <v>17.04</v>
      </c>
      <c r="AP160" s="59" t="s">
        <v>510</v>
      </c>
      <c r="AQ160" s="57" t="s">
        <v>531</v>
      </c>
      <c r="AR160" s="73">
        <f t="shared" ca="1" si="14"/>
        <v>20</v>
      </c>
      <c r="AS160" s="61" t="str">
        <f ca="1">IF('База данных'!$AR160&gt;=18,"соверш.","несовер.")</f>
        <v>соверш.</v>
      </c>
      <c r="AT160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ХТ бал.; да</v>
      </c>
      <c r="AU160" s="2"/>
      <c r="AV160" s="2"/>
    </row>
    <row r="161" spans="1:48" ht="12.95" customHeight="1">
      <c r="A161" s="26"/>
      <c r="B161" s="90">
        <f>IF(D160&lt;&gt;D161,MAX($B$4:B160)+1,B160)</f>
        <v>91</v>
      </c>
      <c r="C161" s="58">
        <v>43269</v>
      </c>
      <c r="D161" s="57" t="s">
        <v>276</v>
      </c>
      <c r="E161" s="59" t="s">
        <v>30</v>
      </c>
      <c r="F161" s="177" t="s">
        <v>105</v>
      </c>
      <c r="G161" s="59" t="s">
        <v>106</v>
      </c>
      <c r="H161" s="59">
        <v>1</v>
      </c>
      <c r="I161" s="57" t="str">
        <f t="shared" si="10"/>
        <v>91/18</v>
      </c>
      <c r="J161" s="61" t="str">
        <f t="shared" si="11"/>
        <v>91/18-ХОД/1</v>
      </c>
      <c r="K161" s="62" t="s">
        <v>73</v>
      </c>
      <c r="L161" s="62" t="s">
        <v>33</v>
      </c>
      <c r="M161" s="57" t="s">
        <v>31</v>
      </c>
      <c r="N161" s="62">
        <v>35735</v>
      </c>
      <c r="O161" s="59" t="s">
        <v>101</v>
      </c>
      <c r="P161" s="62"/>
      <c r="Q161" s="62" t="s">
        <v>131</v>
      </c>
      <c r="R161" s="57"/>
      <c r="S161" s="64"/>
      <c r="T161" s="59"/>
      <c r="U161" s="62" t="s">
        <v>32</v>
      </c>
      <c r="V161" s="57">
        <v>9</v>
      </c>
      <c r="W161" s="57"/>
      <c r="X161" s="57">
        <v>2013</v>
      </c>
      <c r="Y161" s="62" t="s">
        <v>95</v>
      </c>
      <c r="Z161" s="57" t="s">
        <v>33</v>
      </c>
      <c r="AA161" s="71" t="s">
        <v>33</v>
      </c>
      <c r="AB161" s="59"/>
      <c r="AC161" s="63" t="s">
        <v>88</v>
      </c>
      <c r="AD161" s="62" t="s">
        <v>71</v>
      </c>
      <c r="AE161" s="62" t="s">
        <v>33</v>
      </c>
      <c r="AF161" s="62" t="s">
        <v>33</v>
      </c>
      <c r="AG161" s="64">
        <v>4</v>
      </c>
      <c r="AH161" s="59"/>
      <c r="AI161" s="57"/>
      <c r="AJ161" s="59"/>
      <c r="AK161" s="65">
        <v>8</v>
      </c>
      <c r="AL161" s="66">
        <v>4.0999999999999996</v>
      </c>
      <c r="AM161" s="67">
        <f t="shared" si="12"/>
        <v>12.1</v>
      </c>
      <c r="AN161" s="72">
        <v>4.7</v>
      </c>
      <c r="AO161" s="67">
        <f t="shared" si="13"/>
        <v>16.8</v>
      </c>
      <c r="AP161" s="59" t="s">
        <v>510</v>
      </c>
      <c r="AQ161" s="57" t="s">
        <v>531</v>
      </c>
      <c r="AR161" s="68">
        <f t="shared" ca="1" si="14"/>
        <v>22</v>
      </c>
      <c r="AS161" s="69" t="str">
        <f ca="1">IF('База данных'!$AR161&gt;=18,"соверш.","несовер.")</f>
        <v>соверш.</v>
      </c>
      <c r="AT161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ХОД; да</v>
      </c>
      <c r="AU161" s="2"/>
      <c r="AV161" s="2"/>
    </row>
    <row r="162" spans="1:48" ht="12.95" customHeight="1">
      <c r="B162" s="90">
        <f>IF(D161&lt;&gt;D162,MAX($B$4:B161)+1,B161)</f>
        <v>91</v>
      </c>
      <c r="C162" s="58">
        <v>43284</v>
      </c>
      <c r="D162" s="57" t="s">
        <v>276</v>
      </c>
      <c r="E162" s="59" t="s">
        <v>30</v>
      </c>
      <c r="F162" s="178" t="s">
        <v>119</v>
      </c>
      <c r="G162" s="59" t="s">
        <v>120</v>
      </c>
      <c r="H162" s="59">
        <v>2</v>
      </c>
      <c r="I162" s="57" t="str">
        <f t="shared" si="10"/>
        <v>91/18</v>
      </c>
      <c r="J162" s="61" t="str">
        <f t="shared" si="11"/>
        <v>91/18-ОиПКММиТП/2</v>
      </c>
      <c r="K162" s="62" t="s">
        <v>73</v>
      </c>
      <c r="L162" s="62" t="s">
        <v>33</v>
      </c>
      <c r="M162" s="57" t="s">
        <v>31</v>
      </c>
      <c r="N162" s="62">
        <v>37607</v>
      </c>
      <c r="O162" s="59" t="s">
        <v>101</v>
      </c>
      <c r="P162" s="62"/>
      <c r="Q162" s="62" t="s">
        <v>126</v>
      </c>
      <c r="R162" s="57"/>
      <c r="S162" s="64"/>
      <c r="T162" s="59"/>
      <c r="U162" s="62" t="s">
        <v>32</v>
      </c>
      <c r="V162" s="57">
        <v>9</v>
      </c>
      <c r="W162" s="57"/>
      <c r="X162" s="57">
        <v>2018</v>
      </c>
      <c r="Y162" s="62" t="s">
        <v>94</v>
      </c>
      <c r="Z162" s="57" t="s">
        <v>33</v>
      </c>
      <c r="AA162" s="71" t="s">
        <v>88</v>
      </c>
      <c r="AB162" s="59"/>
      <c r="AC162" s="63" t="s">
        <v>202</v>
      </c>
      <c r="AD162" s="62" t="s">
        <v>71</v>
      </c>
      <c r="AE162" s="62" t="s">
        <v>88</v>
      </c>
      <c r="AF162" s="62" t="s">
        <v>99</v>
      </c>
      <c r="AG162" s="64">
        <v>4</v>
      </c>
      <c r="AH162" s="59"/>
      <c r="AI162" s="57"/>
      <c r="AJ162" s="59"/>
      <c r="AK162" s="65">
        <v>8</v>
      </c>
      <c r="AL162" s="66">
        <v>4.3099999999999996</v>
      </c>
      <c r="AM162" s="67">
        <f t="shared" si="12"/>
        <v>12.309999999999999</v>
      </c>
      <c r="AN162" s="72">
        <v>4</v>
      </c>
      <c r="AO162" s="67">
        <f t="shared" si="13"/>
        <v>16.309999999999999</v>
      </c>
      <c r="AP162" s="59" t="s">
        <v>510</v>
      </c>
      <c r="AQ162" s="57" t="s">
        <v>531</v>
      </c>
      <c r="AR162" s="73">
        <f t="shared" ca="1" si="14"/>
        <v>17</v>
      </c>
      <c r="AS162" s="61" t="str">
        <f ca="1">IF('База данных'!$AR162&gt;=18,"соверш.","несовер.")</f>
        <v>несовер.</v>
      </c>
      <c r="AT162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ОиПКММиТП; забрал(а) документы (оригинал док-та об обр-ии)</v>
      </c>
      <c r="AU162" s="2"/>
      <c r="AV162" s="2"/>
    </row>
    <row r="163" spans="1:48" ht="12.95" customHeight="1">
      <c r="B163" s="90">
        <f>IF(D162&lt;&gt;D163,MAX($B$4:B162)+1,B162)</f>
        <v>91</v>
      </c>
      <c r="C163" s="58">
        <v>43280</v>
      </c>
      <c r="D163" s="57" t="s">
        <v>276</v>
      </c>
      <c r="E163" s="59" t="s">
        <v>30</v>
      </c>
      <c r="F163" s="177" t="s">
        <v>119</v>
      </c>
      <c r="G163" s="59" t="s">
        <v>121</v>
      </c>
      <c r="H163" s="59">
        <v>3</v>
      </c>
      <c r="I163" s="57" t="str">
        <f t="shared" si="10"/>
        <v>91/18</v>
      </c>
      <c r="J163" s="61" t="str">
        <f t="shared" si="11"/>
        <v>91/18-ОКДД/3</v>
      </c>
      <c r="K163" s="62" t="s">
        <v>73</v>
      </c>
      <c r="L163" s="62" t="s">
        <v>88</v>
      </c>
      <c r="M163" s="57" t="s">
        <v>31</v>
      </c>
      <c r="N163" s="62">
        <v>36933</v>
      </c>
      <c r="O163" s="59" t="s">
        <v>101</v>
      </c>
      <c r="P163" s="62"/>
      <c r="Q163" s="62" t="s">
        <v>134</v>
      </c>
      <c r="R163" s="57"/>
      <c r="S163" s="64"/>
      <c r="T163" s="59"/>
      <c r="U163" s="62" t="s">
        <v>32</v>
      </c>
      <c r="V163" s="57">
        <v>11</v>
      </c>
      <c r="W163" s="57"/>
      <c r="X163" s="57">
        <v>2018</v>
      </c>
      <c r="Y163" s="62" t="s">
        <v>95</v>
      </c>
      <c r="Z163" s="57" t="s">
        <v>33</v>
      </c>
      <c r="AA163" s="71" t="s">
        <v>88</v>
      </c>
      <c r="AB163" s="59"/>
      <c r="AC163" s="63" t="s">
        <v>88</v>
      </c>
      <c r="AD163" s="62" t="s">
        <v>71</v>
      </c>
      <c r="AE163" s="62" t="s">
        <v>33</v>
      </c>
      <c r="AF163" s="62" t="s">
        <v>92</v>
      </c>
      <c r="AG163" s="64">
        <v>4</v>
      </c>
      <c r="AH163" s="59"/>
      <c r="AI163" s="57"/>
      <c r="AJ163" s="59"/>
      <c r="AK163" s="65">
        <v>8</v>
      </c>
      <c r="AL163" s="66">
        <v>3.94</v>
      </c>
      <c r="AM163" s="67">
        <f t="shared" si="12"/>
        <v>11.94</v>
      </c>
      <c r="AN163" s="72">
        <v>4</v>
      </c>
      <c r="AO163" s="67">
        <f t="shared" si="13"/>
        <v>15.94</v>
      </c>
      <c r="AP163" s="59" t="s">
        <v>510</v>
      </c>
      <c r="AQ163" s="57" t="s">
        <v>531</v>
      </c>
      <c r="AR163" s="68">
        <f t="shared" ca="1" si="14"/>
        <v>19</v>
      </c>
      <c r="AS163" s="69" t="str">
        <f ca="1">IF('База данных'!$AR163&gt;=18,"соверш.","несовер.")</f>
        <v>соверш.</v>
      </c>
      <c r="AT163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ОКДД; да</v>
      </c>
      <c r="AU163" s="2"/>
      <c r="AV163" s="2"/>
    </row>
    <row r="164" spans="1:48" ht="12.95" customHeight="1">
      <c r="B164" s="90">
        <f>IF(D163&lt;&gt;D164,MAX($B$4:B163)+1,B163)</f>
        <v>92</v>
      </c>
      <c r="C164" s="58">
        <v>43305</v>
      </c>
      <c r="D164" s="57" t="s">
        <v>277</v>
      </c>
      <c r="E164" s="59" t="s">
        <v>30</v>
      </c>
      <c r="F164" s="178" t="s">
        <v>103</v>
      </c>
      <c r="G164" s="59" t="s">
        <v>104</v>
      </c>
      <c r="H164" s="59">
        <v>1</v>
      </c>
      <c r="I164" s="57" t="str">
        <f t="shared" si="10"/>
        <v>92/18</v>
      </c>
      <c r="J164" s="61" t="str">
        <f t="shared" si="11"/>
        <v>92/18-АДТиК/1</v>
      </c>
      <c r="K164" s="62" t="s">
        <v>73</v>
      </c>
      <c r="L164" s="62" t="s">
        <v>88</v>
      </c>
      <c r="M164" s="57" t="s">
        <v>31</v>
      </c>
      <c r="N164" s="62">
        <v>37723</v>
      </c>
      <c r="O164" s="59" t="s">
        <v>101</v>
      </c>
      <c r="P164" s="62"/>
      <c r="Q164" s="62" t="s">
        <v>134</v>
      </c>
      <c r="R164" s="57"/>
      <c r="S164" s="64"/>
      <c r="T164" s="59"/>
      <c r="U164" s="62" t="s">
        <v>32</v>
      </c>
      <c r="V164" s="57">
        <v>9</v>
      </c>
      <c r="W164" s="57"/>
      <c r="X164" s="57">
        <v>2018</v>
      </c>
      <c r="Y164" s="62" t="s">
        <v>95</v>
      </c>
      <c r="Z164" s="57" t="s">
        <v>33</v>
      </c>
      <c r="AA164" s="71" t="s">
        <v>33</v>
      </c>
      <c r="AB164" s="59"/>
      <c r="AC164" s="63" t="s">
        <v>88</v>
      </c>
      <c r="AD164" s="62" t="s">
        <v>71</v>
      </c>
      <c r="AE164" s="62" t="s">
        <v>88</v>
      </c>
      <c r="AF164" s="62" t="s">
        <v>99</v>
      </c>
      <c r="AG164" s="64">
        <v>4</v>
      </c>
      <c r="AH164" s="59"/>
      <c r="AI164" s="57"/>
      <c r="AJ164" s="59"/>
      <c r="AK164" s="65">
        <v>0</v>
      </c>
      <c r="AL164" s="66">
        <v>4.3899999999999997</v>
      </c>
      <c r="AM164" s="67">
        <f t="shared" si="12"/>
        <v>4.3899999999999997</v>
      </c>
      <c r="AN164" s="72">
        <v>4.5</v>
      </c>
      <c r="AO164" s="67">
        <f t="shared" si="13"/>
        <v>8.89</v>
      </c>
      <c r="AP164" s="59" t="s">
        <v>510</v>
      </c>
      <c r="AQ164" s="57" t="s">
        <v>531</v>
      </c>
      <c r="AR164" s="73">
        <f t="shared" ca="1" si="14"/>
        <v>17</v>
      </c>
      <c r="AS164" s="61" t="str">
        <f ca="1">IF('База данных'!$AR164&gt;=18,"соверш.","несовер.")</f>
        <v>несовер.</v>
      </c>
      <c r="AT164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да</v>
      </c>
      <c r="AU164" s="2"/>
      <c r="AV164" s="2"/>
    </row>
    <row r="165" spans="1:48" ht="12.95" customHeight="1">
      <c r="B165" s="90">
        <f>IF(D164&lt;&gt;D165,MAX($B$4:B164)+1,B164)</f>
        <v>92</v>
      </c>
      <c r="C165" s="58">
        <v>43272</v>
      </c>
      <c r="D165" s="57" t="s">
        <v>277</v>
      </c>
      <c r="E165" s="59" t="s">
        <v>30</v>
      </c>
      <c r="F165" s="177" t="s">
        <v>186</v>
      </c>
      <c r="G165" s="59" t="s">
        <v>115</v>
      </c>
      <c r="H165" s="59">
        <v>2</v>
      </c>
      <c r="I165" s="57" t="str">
        <f t="shared" si="10"/>
        <v>92/18</v>
      </c>
      <c r="J165" s="61" t="str">
        <f t="shared" si="11"/>
        <v>92/18-ТТ/2</v>
      </c>
      <c r="K165" s="62" t="s">
        <v>73</v>
      </c>
      <c r="L165" s="62" t="s">
        <v>88</v>
      </c>
      <c r="M165" s="57" t="s">
        <v>31</v>
      </c>
      <c r="N165" s="62">
        <v>37459</v>
      </c>
      <c r="O165" s="59" t="s">
        <v>101</v>
      </c>
      <c r="P165" s="62"/>
      <c r="Q165" s="62" t="s">
        <v>138</v>
      </c>
      <c r="R165" s="57"/>
      <c r="S165" s="64"/>
      <c r="T165" s="59"/>
      <c r="U165" s="62" t="s">
        <v>32</v>
      </c>
      <c r="V165" s="57">
        <v>9</v>
      </c>
      <c r="W165" s="57"/>
      <c r="X165" s="57">
        <v>2017</v>
      </c>
      <c r="Y165" s="62" t="s">
        <v>94</v>
      </c>
      <c r="Z165" s="57" t="s">
        <v>33</v>
      </c>
      <c r="AA165" s="71" t="s">
        <v>33</v>
      </c>
      <c r="AB165" s="59"/>
      <c r="AC165" s="63" t="s">
        <v>88</v>
      </c>
      <c r="AD165" s="62" t="s">
        <v>71</v>
      </c>
      <c r="AE165" s="62" t="s">
        <v>33</v>
      </c>
      <c r="AF165" s="62" t="s">
        <v>92</v>
      </c>
      <c r="AG165" s="64">
        <v>3</v>
      </c>
      <c r="AH165" s="59"/>
      <c r="AI165" s="57"/>
      <c r="AJ165" s="59"/>
      <c r="AK165" s="65">
        <v>0</v>
      </c>
      <c r="AL165" s="66">
        <v>4.22</v>
      </c>
      <c r="AM165" s="67">
        <f t="shared" si="12"/>
        <v>4.22</v>
      </c>
      <c r="AN165" s="72">
        <v>4.5</v>
      </c>
      <c r="AO165" s="67">
        <f t="shared" si="13"/>
        <v>8.7199999999999989</v>
      </c>
      <c r="AP165" s="59" t="s">
        <v>510</v>
      </c>
      <c r="AQ165" s="57" t="s">
        <v>531</v>
      </c>
      <c r="AR165" s="68">
        <f t="shared" ca="1" si="14"/>
        <v>17</v>
      </c>
      <c r="AS165" s="69" t="str">
        <f ca="1">IF('База данных'!$AR165&gt;=18,"соверш.","несовер.")</f>
        <v>несовер.</v>
      </c>
      <c r="AT165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ТТ; да</v>
      </c>
      <c r="AU165" s="2"/>
      <c r="AV165" s="2"/>
    </row>
    <row r="166" spans="1:48" ht="12.95" customHeight="1">
      <c r="B166" s="90">
        <f>IF(D165&lt;&gt;D166,MAX($B$4:B165)+1,B165)</f>
        <v>93</v>
      </c>
      <c r="C166" s="58">
        <v>43322</v>
      </c>
      <c r="D166" s="57" t="s">
        <v>278</v>
      </c>
      <c r="E166" s="59" t="s">
        <v>34</v>
      </c>
      <c r="F166" s="178" t="s">
        <v>119</v>
      </c>
      <c r="G166" s="59" t="s">
        <v>120</v>
      </c>
      <c r="H166" s="59">
        <v>1</v>
      </c>
      <c r="I166" s="57" t="str">
        <f t="shared" si="10"/>
        <v>93/18</v>
      </c>
      <c r="J166" s="61" t="str">
        <f t="shared" si="11"/>
        <v>93/18-ОиПКММиТП/1</v>
      </c>
      <c r="K166" s="62" t="s">
        <v>73</v>
      </c>
      <c r="L166" s="62" t="s">
        <v>33</v>
      </c>
      <c r="M166" s="57" t="s">
        <v>31</v>
      </c>
      <c r="N166" s="62">
        <v>35955</v>
      </c>
      <c r="O166" s="59" t="s">
        <v>101</v>
      </c>
      <c r="P166" s="62"/>
      <c r="Q166" s="62" t="s">
        <v>126</v>
      </c>
      <c r="R166" s="57"/>
      <c r="S166" s="64"/>
      <c r="T166" s="59"/>
      <c r="U166" s="62" t="s">
        <v>32</v>
      </c>
      <c r="V166" s="57">
        <v>11</v>
      </c>
      <c r="W166" s="57"/>
      <c r="X166" s="57">
        <v>2016</v>
      </c>
      <c r="Y166" s="62" t="s">
        <v>94</v>
      </c>
      <c r="Z166" s="57" t="s">
        <v>33</v>
      </c>
      <c r="AA166" s="71" t="s">
        <v>33</v>
      </c>
      <c r="AB166" s="59"/>
      <c r="AC166" s="63" t="s">
        <v>202</v>
      </c>
      <c r="AD166" s="62" t="s">
        <v>71</v>
      </c>
      <c r="AE166" s="62" t="s">
        <v>33</v>
      </c>
      <c r="AF166" s="62" t="s">
        <v>92</v>
      </c>
      <c r="AG166" s="64">
        <v>4</v>
      </c>
      <c r="AH166" s="59"/>
      <c r="AI166" s="57"/>
      <c r="AJ166" s="59"/>
      <c r="AK166" s="65">
        <v>7</v>
      </c>
      <c r="AL166" s="66">
        <v>4.53</v>
      </c>
      <c r="AM166" s="67">
        <f t="shared" si="12"/>
        <v>11.530000000000001</v>
      </c>
      <c r="AN166" s="72">
        <v>4.66</v>
      </c>
      <c r="AO166" s="67">
        <f t="shared" si="13"/>
        <v>16.190000000000001</v>
      </c>
      <c r="AP166" s="59" t="s">
        <v>512</v>
      </c>
      <c r="AQ166" s="57"/>
      <c r="AR166" s="73">
        <f t="shared" ca="1" si="14"/>
        <v>21</v>
      </c>
      <c r="AS166" s="61" t="str">
        <f ca="1">IF('База данных'!$AR166&gt;=18,"соверш.","несовер.")</f>
        <v>соверш.</v>
      </c>
      <c r="AT166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ОиПКММиТП; забрал(а) документы (оригинал док-та об обр-ии)</v>
      </c>
      <c r="AU166" s="2"/>
      <c r="AV166" s="2"/>
    </row>
    <row r="167" spans="1:48" ht="12.95" customHeight="1">
      <c r="B167" s="90">
        <f>IF(D166&lt;&gt;D167,MAX($B$4:B166)+1,B166)</f>
        <v>94</v>
      </c>
      <c r="C167" s="58">
        <v>43292</v>
      </c>
      <c r="D167" s="57" t="s">
        <v>279</v>
      </c>
      <c r="E167" s="59" t="s">
        <v>30</v>
      </c>
      <c r="F167" s="177" t="s">
        <v>186</v>
      </c>
      <c r="G167" s="59" t="s">
        <v>189</v>
      </c>
      <c r="H167" s="59">
        <v>1</v>
      </c>
      <c r="I167" s="57" t="str">
        <f t="shared" si="10"/>
        <v>94/18</v>
      </c>
      <c r="J167" s="61" t="str">
        <f t="shared" si="11"/>
        <v>94/18-ХТ бал./1</v>
      </c>
      <c r="K167" s="62" t="s">
        <v>73</v>
      </c>
      <c r="L167" s="62" t="s">
        <v>33</v>
      </c>
      <c r="M167" s="57" t="s">
        <v>31</v>
      </c>
      <c r="N167" s="62">
        <v>37423</v>
      </c>
      <c r="O167" s="59" t="s">
        <v>101</v>
      </c>
      <c r="P167" s="62"/>
      <c r="Q167" s="62" t="s">
        <v>125</v>
      </c>
      <c r="R167" s="57"/>
      <c r="S167" s="64"/>
      <c r="T167" s="59"/>
      <c r="U167" s="62" t="s">
        <v>32</v>
      </c>
      <c r="V167" s="57">
        <v>9</v>
      </c>
      <c r="W167" s="57"/>
      <c r="X167" s="57">
        <v>2018</v>
      </c>
      <c r="Y167" s="62" t="s">
        <v>94</v>
      </c>
      <c r="Z167" s="57" t="s">
        <v>33</v>
      </c>
      <c r="AA167" s="71" t="s">
        <v>33</v>
      </c>
      <c r="AB167" s="59"/>
      <c r="AC167" s="63" t="s">
        <v>202</v>
      </c>
      <c r="AD167" s="62" t="s">
        <v>71</v>
      </c>
      <c r="AE167" s="62" t="s">
        <v>88</v>
      </c>
      <c r="AF167" s="62" t="s">
        <v>33</v>
      </c>
      <c r="AG167" s="64">
        <v>4</v>
      </c>
      <c r="AH167" s="59"/>
      <c r="AI167" s="57"/>
      <c r="AJ167" s="59"/>
      <c r="AK167" s="65">
        <v>6</v>
      </c>
      <c r="AL167" s="66">
        <v>4.22</v>
      </c>
      <c r="AM167" s="67">
        <f t="shared" si="12"/>
        <v>10.219999999999999</v>
      </c>
      <c r="AN167" s="72">
        <v>4.66</v>
      </c>
      <c r="AO167" s="67">
        <f t="shared" si="13"/>
        <v>14.879999999999999</v>
      </c>
      <c r="AP167" s="59" t="s">
        <v>512</v>
      </c>
      <c r="AQ167" s="57"/>
      <c r="AR167" s="68">
        <f t="shared" ca="1" si="14"/>
        <v>17</v>
      </c>
      <c r="AS167" s="69" t="str">
        <f ca="1">IF('База данных'!$AR167&gt;=18,"соверш.","несовер.")</f>
        <v>несовер.</v>
      </c>
      <c r="AT167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бал.; забрал(а) документы (оригинал док-та об обр-ии)</v>
      </c>
      <c r="AU167" s="2"/>
      <c r="AV167" s="2"/>
    </row>
    <row r="168" spans="1:48" ht="12.95" customHeight="1">
      <c r="B168" s="90">
        <f>IF(D167&lt;&gt;D168,MAX($B$4:B167)+1,B167)</f>
        <v>95</v>
      </c>
      <c r="C168" s="58">
        <v>43284</v>
      </c>
      <c r="D168" s="57" t="s">
        <v>280</v>
      </c>
      <c r="E168" s="59" t="s">
        <v>30</v>
      </c>
      <c r="F168" s="178" t="s">
        <v>103</v>
      </c>
      <c r="G168" s="59" t="s">
        <v>104</v>
      </c>
      <c r="H168" s="59">
        <v>1</v>
      </c>
      <c r="I168" s="57" t="str">
        <f t="shared" si="10"/>
        <v>95/18</v>
      </c>
      <c r="J168" s="61" t="str">
        <f t="shared" si="11"/>
        <v>95/18-АДТиК/1</v>
      </c>
      <c r="K168" s="62" t="s">
        <v>73</v>
      </c>
      <c r="L168" s="62" t="s">
        <v>33</v>
      </c>
      <c r="M168" s="57" t="s">
        <v>31</v>
      </c>
      <c r="N168" s="62">
        <v>37680</v>
      </c>
      <c r="O168" s="59" t="s">
        <v>101</v>
      </c>
      <c r="P168" s="62"/>
      <c r="Q168" s="62" t="s">
        <v>126</v>
      </c>
      <c r="R168" s="57"/>
      <c r="S168" s="64"/>
      <c r="T168" s="59"/>
      <c r="U168" s="62" t="s">
        <v>32</v>
      </c>
      <c r="V168" s="57">
        <v>9</v>
      </c>
      <c r="W168" s="57"/>
      <c r="X168" s="57">
        <v>2018</v>
      </c>
      <c r="Y168" s="62" t="s">
        <v>94</v>
      </c>
      <c r="Z168" s="57" t="s">
        <v>33</v>
      </c>
      <c r="AA168" s="71" t="s">
        <v>88</v>
      </c>
      <c r="AB168" s="59"/>
      <c r="AC168" s="63" t="s">
        <v>88</v>
      </c>
      <c r="AD168" s="62" t="s">
        <v>71</v>
      </c>
      <c r="AE168" s="62" t="s">
        <v>88</v>
      </c>
      <c r="AF168" s="62" t="s">
        <v>92</v>
      </c>
      <c r="AG168" s="64">
        <v>4</v>
      </c>
      <c r="AH168" s="59"/>
      <c r="AI168" s="57"/>
      <c r="AJ168" s="58"/>
      <c r="AK168" s="65">
        <v>9</v>
      </c>
      <c r="AL168" s="66">
        <v>4</v>
      </c>
      <c r="AM168" s="67">
        <f t="shared" si="12"/>
        <v>13</v>
      </c>
      <c r="AN168" s="72">
        <v>4.33</v>
      </c>
      <c r="AO168" s="67">
        <f t="shared" si="13"/>
        <v>17.329999999999998</v>
      </c>
      <c r="AP168" s="59" t="s">
        <v>510</v>
      </c>
      <c r="AQ168" s="57" t="s">
        <v>531</v>
      </c>
      <c r="AR168" s="73">
        <f t="shared" ca="1" si="14"/>
        <v>17</v>
      </c>
      <c r="AS168" s="61" t="str">
        <f ca="1">IF('База данных'!$AR168&gt;=18,"соверш.","несовер.")</f>
        <v>несовер.</v>
      </c>
      <c r="AT168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да</v>
      </c>
      <c r="AU168" s="2"/>
      <c r="AV168" s="2"/>
    </row>
    <row r="169" spans="1:48" ht="12.95" customHeight="1">
      <c r="B169" s="90">
        <f>IF(D168&lt;&gt;D169,MAX($B$4:B168)+1,B168)</f>
        <v>95</v>
      </c>
      <c r="C169" s="58">
        <v>43280</v>
      </c>
      <c r="D169" s="57" t="s">
        <v>280</v>
      </c>
      <c r="E169" s="59" t="s">
        <v>30</v>
      </c>
      <c r="F169" s="177" t="s">
        <v>186</v>
      </c>
      <c r="G169" s="59" t="s">
        <v>115</v>
      </c>
      <c r="H169" s="59">
        <v>2</v>
      </c>
      <c r="I169" s="57" t="str">
        <f t="shared" si="10"/>
        <v>95/18</v>
      </c>
      <c r="J169" s="61" t="str">
        <f t="shared" si="11"/>
        <v>95/18-ТТ/2</v>
      </c>
      <c r="K169" s="62" t="s">
        <v>73</v>
      </c>
      <c r="L169" s="62" t="s">
        <v>88</v>
      </c>
      <c r="M169" s="57" t="s">
        <v>31</v>
      </c>
      <c r="N169" s="62">
        <v>36549</v>
      </c>
      <c r="O169" s="59" t="s">
        <v>101</v>
      </c>
      <c r="P169" s="62"/>
      <c r="Q169" s="62" t="s">
        <v>140</v>
      </c>
      <c r="R169" s="57"/>
      <c r="S169" s="64"/>
      <c r="T169" s="59"/>
      <c r="U169" s="62" t="s">
        <v>32</v>
      </c>
      <c r="V169" s="57">
        <v>11</v>
      </c>
      <c r="W169" s="57"/>
      <c r="X169" s="57">
        <v>2018</v>
      </c>
      <c r="Y169" s="62" t="s">
        <v>94</v>
      </c>
      <c r="Z169" s="57" t="s">
        <v>33</v>
      </c>
      <c r="AA169" s="71" t="s">
        <v>33</v>
      </c>
      <c r="AB169" s="59"/>
      <c r="AC169" s="63" t="s">
        <v>33</v>
      </c>
      <c r="AD169" s="62" t="s">
        <v>71</v>
      </c>
      <c r="AE169" s="62" t="s">
        <v>88</v>
      </c>
      <c r="AF169" s="62" t="s">
        <v>99</v>
      </c>
      <c r="AG169" s="64">
        <v>6</v>
      </c>
      <c r="AH169" s="59"/>
      <c r="AI169" s="57"/>
      <c r="AJ169" s="59"/>
      <c r="AK169" s="65">
        <v>0</v>
      </c>
      <c r="AL169" s="66">
        <v>4.4000000000000004</v>
      </c>
      <c r="AM169" s="67">
        <f t="shared" si="12"/>
        <v>4.4000000000000004</v>
      </c>
      <c r="AN169" s="72">
        <v>4.3</v>
      </c>
      <c r="AO169" s="67">
        <f t="shared" si="13"/>
        <v>8.6999999999999993</v>
      </c>
      <c r="AP169" s="59" t="s">
        <v>512</v>
      </c>
      <c r="AQ169" s="57"/>
      <c r="AR169" s="68">
        <f t="shared" ca="1" si="14"/>
        <v>20</v>
      </c>
      <c r="AS169" s="69" t="str">
        <f ca="1">IF('База данных'!$AR169&gt;=18,"соверш.","несовер.")</f>
        <v>соверш.</v>
      </c>
      <c r="AT169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ТТ; нет</v>
      </c>
      <c r="AU169" s="2"/>
      <c r="AV169" s="2"/>
    </row>
    <row r="170" spans="1:48" ht="12.95" customHeight="1">
      <c r="B170" s="90">
        <f>IF(D169&lt;&gt;D170,MAX($B$4:B169)+1,B169)</f>
        <v>96</v>
      </c>
      <c r="C170" s="58">
        <v>43284</v>
      </c>
      <c r="D170" s="57" t="s">
        <v>281</v>
      </c>
      <c r="E170" s="59" t="s">
        <v>30</v>
      </c>
      <c r="F170" s="177" t="s">
        <v>186</v>
      </c>
      <c r="G170" s="59" t="s">
        <v>190</v>
      </c>
      <c r="H170" s="59">
        <v>1</v>
      </c>
      <c r="I170" s="57" t="str">
        <f t="shared" si="10"/>
        <v>96/18</v>
      </c>
      <c r="J170" s="61" t="str">
        <f t="shared" si="11"/>
        <v>96/18-ХТ эстр./1</v>
      </c>
      <c r="K170" s="62" t="s">
        <v>73</v>
      </c>
      <c r="L170" s="62" t="s">
        <v>33</v>
      </c>
      <c r="M170" s="57" t="s">
        <v>31</v>
      </c>
      <c r="N170" s="62">
        <v>37374</v>
      </c>
      <c r="O170" s="59" t="s">
        <v>101</v>
      </c>
      <c r="P170" s="62"/>
      <c r="Q170" s="62" t="s">
        <v>126</v>
      </c>
      <c r="R170" s="57"/>
      <c r="S170" s="64"/>
      <c r="T170" s="59"/>
      <c r="U170" s="62" t="s">
        <v>32</v>
      </c>
      <c r="V170" s="57">
        <v>9</v>
      </c>
      <c r="W170" s="57"/>
      <c r="X170" s="57">
        <v>2018</v>
      </c>
      <c r="Y170" s="62" t="s">
        <v>94</v>
      </c>
      <c r="Z170" s="57" t="s">
        <v>33</v>
      </c>
      <c r="AA170" s="71" t="s">
        <v>33</v>
      </c>
      <c r="AB170" s="59"/>
      <c r="AC170" s="63" t="s">
        <v>33</v>
      </c>
      <c r="AD170" s="62" t="s">
        <v>71</v>
      </c>
      <c r="AE170" s="62" t="s">
        <v>88</v>
      </c>
      <c r="AF170" s="62" t="s">
        <v>92</v>
      </c>
      <c r="AG170" s="64">
        <v>4</v>
      </c>
      <c r="AH170" s="59"/>
      <c r="AI170" s="57"/>
      <c r="AJ170" s="59"/>
      <c r="AK170" s="65">
        <v>7</v>
      </c>
      <c r="AL170" s="66">
        <v>3.88</v>
      </c>
      <c r="AM170" s="67">
        <f t="shared" si="12"/>
        <v>10.879999999999999</v>
      </c>
      <c r="AN170" s="72">
        <v>4</v>
      </c>
      <c r="AO170" s="67">
        <f t="shared" si="13"/>
        <v>14.879999999999999</v>
      </c>
      <c r="AP170" s="59" t="s">
        <v>511</v>
      </c>
      <c r="AQ170" s="57" t="s">
        <v>532</v>
      </c>
      <c r="AR170" s="73">
        <f t="shared" ca="1" si="14"/>
        <v>18</v>
      </c>
      <c r="AS170" s="61" t="str">
        <f ca="1">IF('База данных'!$AR170&gt;=18,"соверш.","несовер.")</f>
        <v>соверш.</v>
      </c>
      <c r="AT170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эстр.; нет</v>
      </c>
      <c r="AU170" s="2"/>
      <c r="AV170" s="2"/>
    </row>
    <row r="171" spans="1:48" ht="12.95" customHeight="1">
      <c r="B171" s="90">
        <f>IF(D170&lt;&gt;D171,MAX($B$4:B170)+1,B170)</f>
        <v>97</v>
      </c>
      <c r="C171" s="58">
        <v>43271</v>
      </c>
      <c r="D171" s="57" t="s">
        <v>282</v>
      </c>
      <c r="E171" s="59" t="s">
        <v>30</v>
      </c>
      <c r="F171" s="177" t="s">
        <v>186</v>
      </c>
      <c r="G171" s="59" t="s">
        <v>188</v>
      </c>
      <c r="H171" s="59">
        <v>1</v>
      </c>
      <c r="I171" s="57" t="str">
        <f t="shared" si="10"/>
        <v>97/18</v>
      </c>
      <c r="J171" s="61" t="str">
        <f t="shared" si="11"/>
        <v>97/18-ХТ нар./1</v>
      </c>
      <c r="K171" s="62" t="s">
        <v>73</v>
      </c>
      <c r="L171" s="62" t="s">
        <v>33</v>
      </c>
      <c r="M171" s="57" t="s">
        <v>31</v>
      </c>
      <c r="N171" s="62">
        <v>36981</v>
      </c>
      <c r="O171" s="59" t="s">
        <v>101</v>
      </c>
      <c r="P171" s="62"/>
      <c r="Q171" s="62" t="s">
        <v>136</v>
      </c>
      <c r="R171" s="57"/>
      <c r="S171" s="64"/>
      <c r="T171" s="59"/>
      <c r="U171" s="62" t="s">
        <v>32</v>
      </c>
      <c r="V171" s="57">
        <v>9</v>
      </c>
      <c r="W171" s="57"/>
      <c r="X171" s="57">
        <v>2017</v>
      </c>
      <c r="Y171" s="62" t="s">
        <v>94</v>
      </c>
      <c r="Z171" s="57" t="s">
        <v>33</v>
      </c>
      <c r="AA171" s="71" t="s">
        <v>33</v>
      </c>
      <c r="AB171" s="59"/>
      <c r="AC171" s="63" t="s">
        <v>202</v>
      </c>
      <c r="AD171" s="62" t="s">
        <v>71</v>
      </c>
      <c r="AE171" s="62" t="s">
        <v>33</v>
      </c>
      <c r="AF171" s="62" t="s">
        <v>33</v>
      </c>
      <c r="AG171" s="64">
        <v>4</v>
      </c>
      <c r="AH171" s="59"/>
      <c r="AI171" s="57"/>
      <c r="AJ171" s="59"/>
      <c r="AK171" s="65">
        <v>8</v>
      </c>
      <c r="AL171" s="66">
        <v>4</v>
      </c>
      <c r="AM171" s="67">
        <f t="shared" si="12"/>
        <v>12</v>
      </c>
      <c r="AN171" s="72">
        <v>4</v>
      </c>
      <c r="AO171" s="67">
        <f t="shared" si="13"/>
        <v>16</v>
      </c>
      <c r="AP171" s="59" t="s">
        <v>510</v>
      </c>
      <c r="AQ171" s="57" t="s">
        <v>531</v>
      </c>
      <c r="AR171" s="68">
        <f t="shared" ca="1" si="14"/>
        <v>19</v>
      </c>
      <c r="AS171" s="69" t="str">
        <f ca="1">IF('База данных'!$AR171&gt;=18,"соверш.","несовер.")</f>
        <v>соверш.</v>
      </c>
      <c r="AT171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нар.; забрал(а) документы (оригинал док-та об обр-ии)</v>
      </c>
      <c r="AU171" s="2"/>
      <c r="AV171" s="2"/>
    </row>
    <row r="172" spans="1:48" ht="12.95" customHeight="1">
      <c r="B172" s="90">
        <f>IF(D171&lt;&gt;D172,MAX($B$4:B171)+1,B171)</f>
        <v>98</v>
      </c>
      <c r="C172" s="58">
        <v>43304</v>
      </c>
      <c r="D172" s="57" t="s">
        <v>283</v>
      </c>
      <c r="E172" s="59" t="s">
        <v>30</v>
      </c>
      <c r="F172" s="178" t="s">
        <v>105</v>
      </c>
      <c r="G172" s="59" t="s">
        <v>106</v>
      </c>
      <c r="H172" s="59">
        <v>1</v>
      </c>
      <c r="I172" s="57" t="str">
        <f t="shared" si="10"/>
        <v>98/18</v>
      </c>
      <c r="J172" s="61" t="str">
        <f t="shared" si="11"/>
        <v>98/18-ХОД/1</v>
      </c>
      <c r="K172" s="62" t="s">
        <v>73</v>
      </c>
      <c r="L172" s="62" t="s">
        <v>33</v>
      </c>
      <c r="M172" s="57" t="s">
        <v>31</v>
      </c>
      <c r="N172" s="62">
        <v>36642</v>
      </c>
      <c r="O172" s="59" t="s">
        <v>101</v>
      </c>
      <c r="P172" s="62"/>
      <c r="Q172" s="62" t="s">
        <v>153</v>
      </c>
      <c r="R172" s="57"/>
      <c r="S172" s="64"/>
      <c r="T172" s="59"/>
      <c r="U172" s="62" t="s">
        <v>32</v>
      </c>
      <c r="V172" s="57">
        <v>11</v>
      </c>
      <c r="W172" s="57"/>
      <c r="X172" s="57">
        <v>2018</v>
      </c>
      <c r="Y172" s="62" t="s">
        <v>94</v>
      </c>
      <c r="Z172" s="57" t="s">
        <v>33</v>
      </c>
      <c r="AA172" s="71" t="s">
        <v>33</v>
      </c>
      <c r="AB172" s="59"/>
      <c r="AC172" s="63" t="s">
        <v>88</v>
      </c>
      <c r="AD172" s="62" t="s">
        <v>71</v>
      </c>
      <c r="AE172" s="62" t="s">
        <v>33</v>
      </c>
      <c r="AF172" s="62" t="s">
        <v>92</v>
      </c>
      <c r="AG172" s="64">
        <v>4</v>
      </c>
      <c r="AH172" s="59"/>
      <c r="AI172" s="57"/>
      <c r="AJ172" s="59"/>
      <c r="AK172" s="65">
        <v>7</v>
      </c>
      <c r="AL172" s="66">
        <v>4.24</v>
      </c>
      <c r="AM172" s="67">
        <f t="shared" si="12"/>
        <v>11.24</v>
      </c>
      <c r="AN172" s="72">
        <v>4.33</v>
      </c>
      <c r="AO172" s="67">
        <f t="shared" si="13"/>
        <v>15.57</v>
      </c>
      <c r="AP172" s="59" t="s">
        <v>512</v>
      </c>
      <c r="AQ172" s="57"/>
      <c r="AR172" s="73">
        <f t="shared" ca="1" si="14"/>
        <v>20</v>
      </c>
      <c r="AS172" s="61" t="str">
        <f ca="1">IF('База данных'!$AR172&gt;=18,"соверш.","несовер.")</f>
        <v>соверш.</v>
      </c>
      <c r="AT172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ХОД; да</v>
      </c>
      <c r="AU172" s="2"/>
      <c r="AV172" s="2"/>
    </row>
    <row r="173" spans="1:48" ht="12.95" customHeight="1">
      <c r="B173" s="90">
        <f>IF(D172&lt;&gt;D173,MAX($B$4:B172)+1,B172)</f>
        <v>98</v>
      </c>
      <c r="C173" s="58">
        <v>43294</v>
      </c>
      <c r="D173" s="57" t="s">
        <v>283</v>
      </c>
      <c r="E173" s="59" t="s">
        <v>30</v>
      </c>
      <c r="F173" s="177" t="s">
        <v>107</v>
      </c>
      <c r="G173" s="59" t="s">
        <v>108</v>
      </c>
      <c r="H173" s="59">
        <v>2</v>
      </c>
      <c r="I173" s="57" t="str">
        <f t="shared" si="10"/>
        <v>98/18</v>
      </c>
      <c r="J173" s="61" t="str">
        <f t="shared" si="11"/>
        <v>98/18-ТДЖ/2</v>
      </c>
      <c r="K173" s="62" t="s">
        <v>73</v>
      </c>
      <c r="L173" s="62" t="s">
        <v>33</v>
      </c>
      <c r="M173" s="57" t="s">
        <v>31</v>
      </c>
      <c r="N173" s="62">
        <v>36608</v>
      </c>
      <c r="O173" s="59" t="s">
        <v>101</v>
      </c>
      <c r="P173" s="62"/>
      <c r="Q173" s="62" t="s">
        <v>126</v>
      </c>
      <c r="R173" s="57"/>
      <c r="S173" s="64"/>
      <c r="T173" s="59"/>
      <c r="U173" s="62" t="s">
        <v>32</v>
      </c>
      <c r="V173" s="57">
        <v>9</v>
      </c>
      <c r="W173" s="57"/>
      <c r="X173" s="57">
        <v>2018</v>
      </c>
      <c r="Y173" s="62" t="s">
        <v>94</v>
      </c>
      <c r="Z173" s="57" t="s">
        <v>33</v>
      </c>
      <c r="AA173" s="71" t="s">
        <v>33</v>
      </c>
      <c r="AB173" s="59"/>
      <c r="AC173" s="63" t="s">
        <v>88</v>
      </c>
      <c r="AD173" s="62" t="s">
        <v>71</v>
      </c>
      <c r="AE173" s="62" t="s">
        <v>88</v>
      </c>
      <c r="AF173" s="62" t="s">
        <v>92</v>
      </c>
      <c r="AG173" s="64">
        <v>4</v>
      </c>
      <c r="AH173" s="59"/>
      <c r="AI173" s="57"/>
      <c r="AJ173" s="59"/>
      <c r="AK173" s="65">
        <v>0</v>
      </c>
      <c r="AL173" s="66">
        <v>4.3600000000000003</v>
      </c>
      <c r="AM173" s="67">
        <f t="shared" si="12"/>
        <v>4.3600000000000003</v>
      </c>
      <c r="AN173" s="72">
        <v>4.5</v>
      </c>
      <c r="AO173" s="67">
        <f t="shared" si="13"/>
        <v>8.86</v>
      </c>
      <c r="AP173" s="59" t="s">
        <v>512</v>
      </c>
      <c r="AQ173" s="57"/>
      <c r="AR173" s="68">
        <f t="shared" ca="1" si="14"/>
        <v>20</v>
      </c>
      <c r="AS173" s="69" t="str">
        <f ca="1">IF('База данных'!$AR173&gt;=18,"соверш.","несовер.")</f>
        <v>соверш.</v>
      </c>
      <c r="AT173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ТДЖ; да</v>
      </c>
      <c r="AU173" s="2"/>
      <c r="AV173" s="2"/>
    </row>
    <row r="174" spans="1:48" ht="12.95" customHeight="1">
      <c r="B174" s="90">
        <f>IF(D173&lt;&gt;D174,MAX($B$4:B173)+1,B173)</f>
        <v>99</v>
      </c>
      <c r="C174" s="58">
        <v>43308</v>
      </c>
      <c r="D174" s="57" t="s">
        <v>284</v>
      </c>
      <c r="E174" s="59" t="s">
        <v>30</v>
      </c>
      <c r="F174" s="178" t="s">
        <v>119</v>
      </c>
      <c r="G174" s="59" t="s">
        <v>121</v>
      </c>
      <c r="H174" s="59">
        <v>1</v>
      </c>
      <c r="I174" s="57" t="str">
        <f t="shared" si="10"/>
        <v>99/18</v>
      </c>
      <c r="J174" s="61" t="str">
        <f t="shared" si="11"/>
        <v>99/18-ОКДД/1</v>
      </c>
      <c r="K174" s="62" t="s">
        <v>73</v>
      </c>
      <c r="L174" s="62" t="s">
        <v>33</v>
      </c>
      <c r="M174" s="57" t="s">
        <v>31</v>
      </c>
      <c r="N174" s="62">
        <v>36820</v>
      </c>
      <c r="O174" s="59" t="s">
        <v>101</v>
      </c>
      <c r="P174" s="62"/>
      <c r="Q174" s="62" t="s">
        <v>126</v>
      </c>
      <c r="R174" s="57"/>
      <c r="S174" s="64"/>
      <c r="T174" s="59"/>
      <c r="U174" s="62" t="s">
        <v>32</v>
      </c>
      <c r="V174" s="57">
        <v>11</v>
      </c>
      <c r="W174" s="57"/>
      <c r="X174" s="57">
        <v>2018</v>
      </c>
      <c r="Y174" s="62" t="s">
        <v>95</v>
      </c>
      <c r="Z174" s="57" t="s">
        <v>33</v>
      </c>
      <c r="AA174" s="71" t="s">
        <v>33</v>
      </c>
      <c r="AB174" s="59"/>
      <c r="AC174" s="63" t="s">
        <v>202</v>
      </c>
      <c r="AD174" s="62" t="s">
        <v>71</v>
      </c>
      <c r="AE174" s="62" t="s">
        <v>33</v>
      </c>
      <c r="AF174" s="62" t="s">
        <v>92</v>
      </c>
      <c r="AG174" s="64">
        <v>4</v>
      </c>
      <c r="AH174" s="59"/>
      <c r="AI174" s="57"/>
      <c r="AJ174" s="59"/>
      <c r="AK174" s="65">
        <v>8</v>
      </c>
      <c r="AL174" s="66">
        <v>3.66</v>
      </c>
      <c r="AM174" s="67">
        <f t="shared" si="12"/>
        <v>11.66</v>
      </c>
      <c r="AN174" s="72">
        <v>4</v>
      </c>
      <c r="AO174" s="67">
        <f t="shared" si="13"/>
        <v>15.66</v>
      </c>
      <c r="AP174" s="59" t="s">
        <v>510</v>
      </c>
      <c r="AQ174" s="57" t="s">
        <v>531</v>
      </c>
      <c r="AR174" s="73">
        <f t="shared" ca="1" si="14"/>
        <v>19</v>
      </c>
      <c r="AS174" s="61" t="str">
        <f ca="1">IF('База данных'!$AR174&gt;=18,"соверш.","несовер.")</f>
        <v>соверш.</v>
      </c>
      <c r="AT174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забрал(а) документы (оригинал док-та об обр-ии)</v>
      </c>
      <c r="AU174" s="2"/>
      <c r="AV174" s="2"/>
    </row>
    <row r="175" spans="1:48" ht="12.95" customHeight="1">
      <c r="B175" s="90">
        <f>IF(D174&lt;&gt;D175,MAX($B$4:B174)+1,B174)</f>
        <v>100</v>
      </c>
      <c r="C175" s="58">
        <v>43291</v>
      </c>
      <c r="D175" s="57" t="s">
        <v>285</v>
      </c>
      <c r="E175" s="59" t="s">
        <v>30</v>
      </c>
      <c r="F175" s="177" t="s">
        <v>186</v>
      </c>
      <c r="G175" s="59" t="s">
        <v>190</v>
      </c>
      <c r="H175" s="59">
        <v>1</v>
      </c>
      <c r="I175" s="57" t="str">
        <f t="shared" si="10"/>
        <v>100/18</v>
      </c>
      <c r="J175" s="61" t="str">
        <f t="shared" si="11"/>
        <v>100/18-ХТ эстр./1</v>
      </c>
      <c r="K175" s="62" t="s">
        <v>73</v>
      </c>
      <c r="L175" s="62" t="s">
        <v>88</v>
      </c>
      <c r="M175" s="57" t="s">
        <v>37</v>
      </c>
      <c r="N175" s="62">
        <v>37555</v>
      </c>
      <c r="O175" s="59" t="s">
        <v>101</v>
      </c>
      <c r="P175" s="62"/>
      <c r="Q175" s="62" t="s">
        <v>129</v>
      </c>
      <c r="R175" s="57"/>
      <c r="S175" s="64"/>
      <c r="T175" s="59"/>
      <c r="U175" s="62" t="s">
        <v>32</v>
      </c>
      <c r="V175" s="57">
        <v>9</v>
      </c>
      <c r="W175" s="57"/>
      <c r="X175" s="57">
        <v>2018</v>
      </c>
      <c r="Y175" s="62" t="s">
        <v>94</v>
      </c>
      <c r="Z175" s="57" t="s">
        <v>33</v>
      </c>
      <c r="AA175" s="71" t="s">
        <v>33</v>
      </c>
      <c r="AB175" s="59"/>
      <c r="AC175" s="63" t="s">
        <v>88</v>
      </c>
      <c r="AD175" s="62" t="s">
        <v>71</v>
      </c>
      <c r="AE175" s="62" t="s">
        <v>33</v>
      </c>
      <c r="AF175" s="62" t="s">
        <v>92</v>
      </c>
      <c r="AG175" s="64">
        <v>4</v>
      </c>
      <c r="AH175" s="59"/>
      <c r="AI175" s="57"/>
      <c r="AJ175" s="59"/>
      <c r="AK175" s="65">
        <v>0</v>
      </c>
      <c r="AL175" s="66">
        <v>4.3499999999999996</v>
      </c>
      <c r="AM175" s="67">
        <f t="shared" si="12"/>
        <v>4.3499999999999996</v>
      </c>
      <c r="AN175" s="72">
        <v>4.5</v>
      </c>
      <c r="AO175" s="67">
        <f t="shared" si="13"/>
        <v>8.85</v>
      </c>
      <c r="AP175" s="59" t="s">
        <v>512</v>
      </c>
      <c r="AQ175" s="57"/>
      <c r="AR175" s="68">
        <f t="shared" ca="1" si="14"/>
        <v>17</v>
      </c>
      <c r="AS175" s="69" t="str">
        <f ca="1">IF('База данных'!$AR175&gt;=18,"соверш.","несовер.")</f>
        <v>несовер.</v>
      </c>
      <c r="AT175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эстр.; да</v>
      </c>
      <c r="AU175" s="2"/>
      <c r="AV175" s="2"/>
    </row>
    <row r="176" spans="1:48" ht="12.95" customHeight="1">
      <c r="B176" s="90">
        <f>IF(D175&lt;&gt;D176,MAX($B$4:B175)+1,B175)</f>
        <v>101</v>
      </c>
      <c r="C176" s="58">
        <v>43280</v>
      </c>
      <c r="D176" s="57" t="s">
        <v>286</v>
      </c>
      <c r="E176" s="59" t="s">
        <v>30</v>
      </c>
      <c r="F176" s="178" t="s">
        <v>119</v>
      </c>
      <c r="G176" s="59" t="s">
        <v>120</v>
      </c>
      <c r="H176" s="59">
        <v>1</v>
      </c>
      <c r="I176" s="57" t="str">
        <f t="shared" si="10"/>
        <v>101/18</v>
      </c>
      <c r="J176" s="61" t="str">
        <f t="shared" si="11"/>
        <v>101/18-ОиПКММиТП/1</v>
      </c>
      <c r="K176" s="62" t="s">
        <v>73</v>
      </c>
      <c r="L176" s="62" t="s">
        <v>88</v>
      </c>
      <c r="M176" s="57" t="s">
        <v>31</v>
      </c>
      <c r="N176" s="62">
        <v>36861</v>
      </c>
      <c r="O176" s="59" t="s">
        <v>101</v>
      </c>
      <c r="P176" s="62"/>
      <c r="Q176" s="62" t="s">
        <v>148</v>
      </c>
      <c r="R176" s="57"/>
      <c r="S176" s="64"/>
      <c r="T176" s="59"/>
      <c r="U176" s="62" t="s">
        <v>32</v>
      </c>
      <c r="V176" s="57">
        <v>11</v>
      </c>
      <c r="W176" s="57"/>
      <c r="X176" s="57">
        <v>2018</v>
      </c>
      <c r="Y176" s="62" t="s">
        <v>94</v>
      </c>
      <c r="Z176" s="57" t="s">
        <v>33</v>
      </c>
      <c r="AA176" s="71" t="s">
        <v>33</v>
      </c>
      <c r="AB176" s="59"/>
      <c r="AC176" s="63" t="s">
        <v>33</v>
      </c>
      <c r="AD176" s="62" t="s">
        <v>71</v>
      </c>
      <c r="AE176" s="62" t="s">
        <v>88</v>
      </c>
      <c r="AF176" s="62" t="s">
        <v>92</v>
      </c>
      <c r="AG176" s="64">
        <v>4</v>
      </c>
      <c r="AH176" s="59"/>
      <c r="AI176" s="57"/>
      <c r="AJ176" s="59"/>
      <c r="AK176" s="65">
        <v>0</v>
      </c>
      <c r="AL176" s="66">
        <v>4.33</v>
      </c>
      <c r="AM176" s="67">
        <f t="shared" si="12"/>
        <v>4.33</v>
      </c>
      <c r="AN176" s="72">
        <v>4.33</v>
      </c>
      <c r="AO176" s="67">
        <f t="shared" si="13"/>
        <v>8.66</v>
      </c>
      <c r="AP176" s="59" t="s">
        <v>512</v>
      </c>
      <c r="AQ176" s="57"/>
      <c r="AR176" s="73">
        <f t="shared" ca="1" si="14"/>
        <v>19</v>
      </c>
      <c r="AS176" s="61" t="str">
        <f ca="1">IF('База данных'!$AR176&gt;=18,"соверш.","несовер.")</f>
        <v>соверш.</v>
      </c>
      <c r="AT176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ОиПКММиТП; нет</v>
      </c>
      <c r="AU176" s="2"/>
      <c r="AV176" s="2"/>
    </row>
    <row r="177" spans="1:48" ht="12.95" customHeight="1">
      <c r="B177" s="90">
        <f>IF(D176&lt;&gt;D177,MAX($B$4:B176)+1,B176)</f>
        <v>102</v>
      </c>
      <c r="C177" s="58">
        <v>43286</v>
      </c>
      <c r="D177" s="57" t="s">
        <v>287</v>
      </c>
      <c r="E177" s="59" t="s">
        <v>34</v>
      </c>
      <c r="F177" s="177" t="s">
        <v>119</v>
      </c>
      <c r="G177" s="59" t="s">
        <v>121</v>
      </c>
      <c r="H177" s="59">
        <v>1</v>
      </c>
      <c r="I177" s="57" t="str">
        <f t="shared" si="10"/>
        <v>102/18</v>
      </c>
      <c r="J177" s="61" t="str">
        <f t="shared" si="11"/>
        <v>102/18-ОКДД/1</v>
      </c>
      <c r="K177" s="62" t="s">
        <v>73</v>
      </c>
      <c r="L177" s="62" t="s">
        <v>88</v>
      </c>
      <c r="M177" s="57" t="s">
        <v>31</v>
      </c>
      <c r="N177" s="62">
        <v>37607</v>
      </c>
      <c r="O177" s="59" t="s">
        <v>101</v>
      </c>
      <c r="P177" s="62"/>
      <c r="Q177" s="62" t="s">
        <v>145</v>
      </c>
      <c r="R177" s="57"/>
      <c r="S177" s="64"/>
      <c r="T177" s="59"/>
      <c r="U177" s="62" t="s">
        <v>32</v>
      </c>
      <c r="V177" s="57">
        <v>9</v>
      </c>
      <c r="W177" s="57"/>
      <c r="X177" s="57">
        <v>2018</v>
      </c>
      <c r="Y177" s="62" t="s">
        <v>95</v>
      </c>
      <c r="Z177" s="57" t="s">
        <v>33</v>
      </c>
      <c r="AA177" s="71" t="s">
        <v>33</v>
      </c>
      <c r="AB177" s="59"/>
      <c r="AC177" s="63" t="s">
        <v>33</v>
      </c>
      <c r="AD177" s="62" t="s">
        <v>71</v>
      </c>
      <c r="AE177" s="62" t="s">
        <v>88</v>
      </c>
      <c r="AF177" s="62" t="s">
        <v>99</v>
      </c>
      <c r="AG177" s="64">
        <v>4</v>
      </c>
      <c r="AH177" s="59"/>
      <c r="AI177" s="57"/>
      <c r="AJ177" s="59"/>
      <c r="AK177" s="65">
        <v>6</v>
      </c>
      <c r="AL177" s="66">
        <v>4.41</v>
      </c>
      <c r="AM177" s="67">
        <f t="shared" si="12"/>
        <v>10.41</v>
      </c>
      <c r="AN177" s="72">
        <v>4.66</v>
      </c>
      <c r="AO177" s="67">
        <f t="shared" si="13"/>
        <v>15.07</v>
      </c>
      <c r="AP177" s="59" t="s">
        <v>512</v>
      </c>
      <c r="AQ177" s="57"/>
      <c r="AR177" s="68">
        <f t="shared" ca="1" si="14"/>
        <v>17</v>
      </c>
      <c r="AS177" s="69" t="str">
        <f ca="1">IF('База данных'!$AR177&gt;=18,"соверш.","несовер.")</f>
        <v>несовер.</v>
      </c>
      <c r="AT177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нет</v>
      </c>
      <c r="AU177" s="2"/>
      <c r="AV177" s="2"/>
    </row>
    <row r="178" spans="1:48" ht="12.95" customHeight="1">
      <c r="B178" s="90">
        <f>IF(D177&lt;&gt;D178,MAX($B$4:B177)+1,B177)</f>
        <v>103</v>
      </c>
      <c r="C178" s="58">
        <v>43270</v>
      </c>
      <c r="D178" s="57" t="s">
        <v>288</v>
      </c>
      <c r="E178" s="59" t="s">
        <v>30</v>
      </c>
      <c r="F178" s="178" t="s">
        <v>103</v>
      </c>
      <c r="G178" s="59" t="s">
        <v>104</v>
      </c>
      <c r="H178" s="59">
        <v>1</v>
      </c>
      <c r="I178" s="57" t="str">
        <f t="shared" si="10"/>
        <v>103/18</v>
      </c>
      <c r="J178" s="61" t="str">
        <f t="shared" si="11"/>
        <v>103/18-АДТиК/1</v>
      </c>
      <c r="K178" s="62" t="s">
        <v>73</v>
      </c>
      <c r="L178" s="62" t="s">
        <v>88</v>
      </c>
      <c r="M178" s="57" t="s">
        <v>31</v>
      </c>
      <c r="N178" s="62">
        <v>32844</v>
      </c>
      <c r="O178" s="59" t="s">
        <v>101</v>
      </c>
      <c r="P178" s="62"/>
      <c r="Q178" s="62" t="s">
        <v>133</v>
      </c>
      <c r="R178" s="57"/>
      <c r="S178" s="64"/>
      <c r="T178" s="59"/>
      <c r="U178" s="62"/>
      <c r="V178" s="57">
        <v>9</v>
      </c>
      <c r="W178" s="57"/>
      <c r="X178" s="57">
        <v>2006</v>
      </c>
      <c r="Y178" s="62" t="s">
        <v>94</v>
      </c>
      <c r="Z178" s="57" t="s">
        <v>33</v>
      </c>
      <c r="AA178" s="71" t="s">
        <v>33</v>
      </c>
      <c r="AB178" s="59"/>
      <c r="AC178" s="63" t="s">
        <v>202</v>
      </c>
      <c r="AD178" s="62" t="s">
        <v>71</v>
      </c>
      <c r="AE178" s="62" t="s">
        <v>33</v>
      </c>
      <c r="AF178" s="62" t="s">
        <v>99</v>
      </c>
      <c r="AG178" s="64">
        <v>4</v>
      </c>
      <c r="AH178" s="59"/>
      <c r="AI178" s="57"/>
      <c r="AJ178" s="59"/>
      <c r="AK178" s="65">
        <v>9</v>
      </c>
      <c r="AL178" s="66">
        <v>3.9</v>
      </c>
      <c r="AM178" s="67">
        <f t="shared" si="12"/>
        <v>12.9</v>
      </c>
      <c r="AN178" s="72">
        <v>4</v>
      </c>
      <c r="AO178" s="67">
        <f t="shared" si="13"/>
        <v>16.899999999999999</v>
      </c>
      <c r="AP178" s="59" t="s">
        <v>512</v>
      </c>
      <c r="AQ178" s="57"/>
      <c r="AR178" s="73">
        <f t="shared" ca="1" si="14"/>
        <v>30</v>
      </c>
      <c r="AS178" s="61" t="str">
        <f ca="1">IF('База данных'!$AR178&gt;=18,"соверш.","несовер.")</f>
        <v>соверш.</v>
      </c>
      <c r="AT178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забрал(а) документы (оригинал док-та об обр-ии)</v>
      </c>
      <c r="AU178" s="2"/>
      <c r="AV178" s="2"/>
    </row>
    <row r="179" spans="1:48" ht="12.95" customHeight="1">
      <c r="B179" s="90">
        <f>IF(D178&lt;&gt;D179,MAX($B$4:B178)+1,B178)</f>
        <v>103</v>
      </c>
      <c r="C179" s="58">
        <v>43286</v>
      </c>
      <c r="D179" s="57" t="s">
        <v>288</v>
      </c>
      <c r="E179" s="59" t="s">
        <v>30</v>
      </c>
      <c r="F179" s="177" t="s">
        <v>119</v>
      </c>
      <c r="G179" s="59" t="s">
        <v>120</v>
      </c>
      <c r="H179" s="59">
        <v>2</v>
      </c>
      <c r="I179" s="57" t="str">
        <f t="shared" si="10"/>
        <v>103/18</v>
      </c>
      <c r="J179" s="61" t="str">
        <f t="shared" si="11"/>
        <v>103/18-ОиПКММиТП/2</v>
      </c>
      <c r="K179" s="62" t="s">
        <v>73</v>
      </c>
      <c r="L179" s="62" t="s">
        <v>33</v>
      </c>
      <c r="M179" s="57" t="s">
        <v>31</v>
      </c>
      <c r="N179" s="62">
        <v>37481</v>
      </c>
      <c r="O179" s="59" t="s">
        <v>101</v>
      </c>
      <c r="P179" s="62"/>
      <c r="Q179" s="62" t="s">
        <v>126</v>
      </c>
      <c r="R179" s="57"/>
      <c r="S179" s="64"/>
      <c r="T179" s="59"/>
      <c r="U179" s="62" t="s">
        <v>32</v>
      </c>
      <c r="V179" s="57">
        <v>9</v>
      </c>
      <c r="W179" s="57"/>
      <c r="X179" s="57">
        <v>2018</v>
      </c>
      <c r="Y179" s="62" t="s">
        <v>94</v>
      </c>
      <c r="Z179" s="57" t="s">
        <v>33</v>
      </c>
      <c r="AA179" s="71" t="s">
        <v>33</v>
      </c>
      <c r="AB179" s="59"/>
      <c r="AC179" s="63" t="s">
        <v>88</v>
      </c>
      <c r="AD179" s="62" t="s">
        <v>71</v>
      </c>
      <c r="AE179" s="62" t="s">
        <v>33</v>
      </c>
      <c r="AF179" s="62" t="s">
        <v>92</v>
      </c>
      <c r="AG179" s="64">
        <v>4</v>
      </c>
      <c r="AH179" s="59"/>
      <c r="AI179" s="57"/>
      <c r="AJ179" s="59"/>
      <c r="AK179" s="65">
        <v>6</v>
      </c>
      <c r="AL179" s="66">
        <v>4.4400000000000004</v>
      </c>
      <c r="AM179" s="67">
        <f t="shared" si="12"/>
        <v>10.440000000000001</v>
      </c>
      <c r="AN179" s="72">
        <v>4.33</v>
      </c>
      <c r="AO179" s="67">
        <f t="shared" si="13"/>
        <v>14.770000000000001</v>
      </c>
      <c r="AP179" s="59" t="s">
        <v>511</v>
      </c>
      <c r="AQ179" s="57" t="s">
        <v>532</v>
      </c>
      <c r="AR179" s="68">
        <f t="shared" ca="1" si="14"/>
        <v>17</v>
      </c>
      <c r="AS179" s="69" t="str">
        <f ca="1">IF('База данных'!$AR179&gt;=18,"соверш.","несовер.")</f>
        <v>несовер.</v>
      </c>
      <c r="AT179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ОиПКММиТП; да</v>
      </c>
      <c r="AU179" s="2"/>
      <c r="AV179" s="2"/>
    </row>
    <row r="180" spans="1:48" ht="12.95" customHeight="1">
      <c r="B180" s="90">
        <f>IF(D179&lt;&gt;D180,MAX($B$4:B179)+1,B179)</f>
        <v>104</v>
      </c>
      <c r="C180" s="58">
        <v>43283</v>
      </c>
      <c r="D180" s="57" t="s">
        <v>289</v>
      </c>
      <c r="E180" s="59" t="s">
        <v>30</v>
      </c>
      <c r="F180" s="178" t="s">
        <v>103</v>
      </c>
      <c r="G180" s="59" t="s">
        <v>104</v>
      </c>
      <c r="H180" s="59">
        <v>1</v>
      </c>
      <c r="I180" s="57" t="str">
        <f t="shared" si="10"/>
        <v>104/18</v>
      </c>
      <c r="J180" s="61" t="str">
        <f t="shared" si="11"/>
        <v>104/18-АДТиК/1</v>
      </c>
      <c r="K180" s="62" t="s">
        <v>73</v>
      </c>
      <c r="L180" s="62" t="s">
        <v>33</v>
      </c>
      <c r="M180" s="57" t="s">
        <v>31</v>
      </c>
      <c r="N180" s="62">
        <v>37413</v>
      </c>
      <c r="O180" s="59" t="s">
        <v>101</v>
      </c>
      <c r="P180" s="62"/>
      <c r="Q180" s="62" t="s">
        <v>126</v>
      </c>
      <c r="R180" s="57"/>
      <c r="S180" s="64"/>
      <c r="T180" s="59"/>
      <c r="U180" s="62" t="s">
        <v>32</v>
      </c>
      <c r="V180" s="57">
        <v>9</v>
      </c>
      <c r="W180" s="57"/>
      <c r="X180" s="57">
        <v>2018</v>
      </c>
      <c r="Y180" s="62" t="s">
        <v>94</v>
      </c>
      <c r="Z180" s="57" t="s">
        <v>33</v>
      </c>
      <c r="AA180" s="71" t="s">
        <v>33</v>
      </c>
      <c r="AB180" s="59"/>
      <c r="AC180" s="63" t="s">
        <v>88</v>
      </c>
      <c r="AD180" s="62" t="s">
        <v>71</v>
      </c>
      <c r="AE180" s="62" t="s">
        <v>88</v>
      </c>
      <c r="AF180" s="62" t="s">
        <v>92</v>
      </c>
      <c r="AG180" s="64">
        <v>4</v>
      </c>
      <c r="AH180" s="59"/>
      <c r="AI180" s="57"/>
      <c r="AJ180" s="59"/>
      <c r="AK180" s="65">
        <v>7</v>
      </c>
      <c r="AL180" s="66">
        <v>4</v>
      </c>
      <c r="AM180" s="67">
        <f t="shared" si="12"/>
        <v>11</v>
      </c>
      <c r="AN180" s="72">
        <v>3.7</v>
      </c>
      <c r="AO180" s="67">
        <f t="shared" si="13"/>
        <v>14.7</v>
      </c>
      <c r="AP180" s="59" t="s">
        <v>511</v>
      </c>
      <c r="AQ180" s="57" t="s">
        <v>532</v>
      </c>
      <c r="AR180" s="73">
        <f t="shared" ca="1" si="14"/>
        <v>17</v>
      </c>
      <c r="AS180" s="61" t="str">
        <f ca="1">IF('База данных'!$AR180&gt;=18,"соверш.","несовер.")</f>
        <v>несовер.</v>
      </c>
      <c r="AT180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да</v>
      </c>
      <c r="AU180" s="2"/>
      <c r="AV180" s="2"/>
    </row>
    <row r="181" spans="1:48" ht="12.95" customHeight="1">
      <c r="B181" s="90">
        <f>IF(D180&lt;&gt;D181,MAX($B$4:B180)+1,B180)</f>
        <v>104</v>
      </c>
      <c r="C181" s="58">
        <v>43293</v>
      </c>
      <c r="D181" s="57" t="s">
        <v>289</v>
      </c>
      <c r="E181" s="59" t="s">
        <v>30</v>
      </c>
      <c r="F181" s="177" t="s">
        <v>186</v>
      </c>
      <c r="G181" s="59" t="s">
        <v>115</v>
      </c>
      <c r="H181" s="59">
        <v>2</v>
      </c>
      <c r="I181" s="57" t="str">
        <f t="shared" si="10"/>
        <v>104/18</v>
      </c>
      <c r="J181" s="61" t="str">
        <f t="shared" si="11"/>
        <v>104/18-ТТ/2</v>
      </c>
      <c r="K181" s="62" t="s">
        <v>73</v>
      </c>
      <c r="L181" s="62" t="s">
        <v>33</v>
      </c>
      <c r="M181" s="57" t="s">
        <v>31</v>
      </c>
      <c r="N181" s="62">
        <v>36803</v>
      </c>
      <c r="O181" s="59" t="s">
        <v>101</v>
      </c>
      <c r="P181" s="62"/>
      <c r="Q181" s="62" t="s">
        <v>126</v>
      </c>
      <c r="R181" s="57"/>
      <c r="S181" s="64"/>
      <c r="T181" s="59"/>
      <c r="U181" s="62" t="s">
        <v>32</v>
      </c>
      <c r="V181" s="57">
        <v>11</v>
      </c>
      <c r="W181" s="57"/>
      <c r="X181" s="57">
        <v>2018</v>
      </c>
      <c r="Y181" s="62" t="s">
        <v>94</v>
      </c>
      <c r="Z181" s="57" t="s">
        <v>33</v>
      </c>
      <c r="AA181" s="71" t="s">
        <v>33</v>
      </c>
      <c r="AB181" s="59"/>
      <c r="AC181" s="63" t="s">
        <v>88</v>
      </c>
      <c r="AD181" s="62" t="s">
        <v>71</v>
      </c>
      <c r="AE181" s="62" t="s">
        <v>88</v>
      </c>
      <c r="AF181" s="62" t="s">
        <v>92</v>
      </c>
      <c r="AG181" s="64">
        <v>4</v>
      </c>
      <c r="AH181" s="59"/>
      <c r="AI181" s="57"/>
      <c r="AJ181" s="59"/>
      <c r="AK181" s="65">
        <v>6</v>
      </c>
      <c r="AL181" s="66">
        <v>4.68</v>
      </c>
      <c r="AM181" s="67">
        <f t="shared" si="12"/>
        <v>10.68</v>
      </c>
      <c r="AN181" s="72">
        <v>5</v>
      </c>
      <c r="AO181" s="67">
        <f t="shared" si="13"/>
        <v>15.68</v>
      </c>
      <c r="AP181" s="59" t="s">
        <v>512</v>
      </c>
      <c r="AQ181" s="57"/>
      <c r="AR181" s="68">
        <f t="shared" ca="1" si="14"/>
        <v>19</v>
      </c>
      <c r="AS181" s="69" t="str">
        <f ca="1">IF('База данных'!$AR181&gt;=18,"соверш.","несовер.")</f>
        <v>соверш.</v>
      </c>
      <c r="AT181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ТТ; да</v>
      </c>
      <c r="AU181" s="2"/>
      <c r="AV181" s="2"/>
    </row>
    <row r="182" spans="1:48" ht="14.25" customHeight="1">
      <c r="B182" s="90">
        <f>IF(D181&lt;&gt;D182,MAX($B$4:B181)+1,B181)</f>
        <v>104</v>
      </c>
      <c r="C182" s="58">
        <v>43286</v>
      </c>
      <c r="D182" s="57" t="s">
        <v>289</v>
      </c>
      <c r="E182" s="59" t="s">
        <v>30</v>
      </c>
      <c r="F182" s="178" t="s">
        <v>119</v>
      </c>
      <c r="G182" s="59" t="s">
        <v>120</v>
      </c>
      <c r="H182" s="59">
        <v>3</v>
      </c>
      <c r="I182" s="57" t="str">
        <f t="shared" si="10"/>
        <v>104/18</v>
      </c>
      <c r="J182" s="61" t="str">
        <f t="shared" si="11"/>
        <v>104/18-ОиПКММиТП/3</v>
      </c>
      <c r="K182" s="62" t="s">
        <v>73</v>
      </c>
      <c r="L182" s="62" t="s">
        <v>88</v>
      </c>
      <c r="M182" s="57" t="s">
        <v>37</v>
      </c>
      <c r="N182" s="62">
        <v>36587</v>
      </c>
      <c r="O182" s="59" t="s">
        <v>101</v>
      </c>
      <c r="P182" s="62"/>
      <c r="Q182" s="62" t="s">
        <v>134</v>
      </c>
      <c r="R182" s="57"/>
      <c r="S182" s="64"/>
      <c r="T182" s="59"/>
      <c r="U182" s="62" t="s">
        <v>32</v>
      </c>
      <c r="V182" s="57">
        <v>11</v>
      </c>
      <c r="W182" s="57"/>
      <c r="X182" s="57">
        <v>2018</v>
      </c>
      <c r="Y182" s="62" t="s">
        <v>94</v>
      </c>
      <c r="Z182" s="57" t="s">
        <v>33</v>
      </c>
      <c r="AA182" s="71" t="s">
        <v>33</v>
      </c>
      <c r="AB182" s="59"/>
      <c r="AC182" s="63" t="s">
        <v>202</v>
      </c>
      <c r="AD182" s="62" t="s">
        <v>71</v>
      </c>
      <c r="AE182" s="62" t="s">
        <v>88</v>
      </c>
      <c r="AF182" s="62" t="s">
        <v>92</v>
      </c>
      <c r="AG182" s="64">
        <v>4</v>
      </c>
      <c r="AH182" s="59"/>
      <c r="AI182" s="57"/>
      <c r="AJ182" s="59"/>
      <c r="AK182" s="65">
        <v>5</v>
      </c>
      <c r="AL182" s="66">
        <v>4.17</v>
      </c>
      <c r="AM182" s="67">
        <f t="shared" si="12"/>
        <v>9.17</v>
      </c>
      <c r="AN182" s="72">
        <v>4.66</v>
      </c>
      <c r="AO182" s="67">
        <f t="shared" si="13"/>
        <v>13.83</v>
      </c>
      <c r="AP182" s="59" t="s">
        <v>512</v>
      </c>
      <c r="AQ182" s="57"/>
      <c r="AR182" s="73">
        <f t="shared" ca="1" si="14"/>
        <v>20</v>
      </c>
      <c r="AS182" s="61" t="str">
        <f ca="1">IF('База данных'!$AR182&gt;=18,"соверш.","несовер.")</f>
        <v>соверш.</v>
      </c>
      <c r="AT182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ОиПКММиТП; забрал(а) документы (оригинал док-та об обр-ии)</v>
      </c>
      <c r="AU182" s="2"/>
      <c r="AV182" s="2"/>
    </row>
    <row r="183" spans="1:48" ht="14.25" customHeight="1">
      <c r="B183" s="90">
        <f>IF(D182&lt;&gt;D183,MAX($B$4:B182)+1,B182)</f>
        <v>105</v>
      </c>
      <c r="C183" s="58">
        <v>43283</v>
      </c>
      <c r="D183" s="57" t="s">
        <v>290</v>
      </c>
      <c r="E183" s="59" t="s">
        <v>30</v>
      </c>
      <c r="F183" s="177" t="s">
        <v>119</v>
      </c>
      <c r="G183" s="59" t="s">
        <v>121</v>
      </c>
      <c r="H183" s="59">
        <v>1</v>
      </c>
      <c r="I183" s="57" t="str">
        <f t="shared" si="10"/>
        <v>105/18</v>
      </c>
      <c r="J183" s="61" t="str">
        <f t="shared" si="11"/>
        <v>105/18-ОКДД/1</v>
      </c>
      <c r="K183" s="62" t="s">
        <v>73</v>
      </c>
      <c r="L183" s="62" t="s">
        <v>33</v>
      </c>
      <c r="M183" s="57" t="s">
        <v>31</v>
      </c>
      <c r="N183" s="62">
        <v>37713</v>
      </c>
      <c r="O183" s="59" t="s">
        <v>101</v>
      </c>
      <c r="P183" s="62"/>
      <c r="Q183" s="62" t="s">
        <v>126</v>
      </c>
      <c r="R183" s="57"/>
      <c r="S183" s="64"/>
      <c r="T183" s="59"/>
      <c r="U183" s="62" t="s">
        <v>32</v>
      </c>
      <c r="V183" s="57">
        <v>9</v>
      </c>
      <c r="W183" s="57"/>
      <c r="X183" s="57">
        <v>2018</v>
      </c>
      <c r="Y183" s="62" t="s">
        <v>94</v>
      </c>
      <c r="Z183" s="57" t="s">
        <v>33</v>
      </c>
      <c r="AA183" s="71" t="s">
        <v>88</v>
      </c>
      <c r="AB183" s="59"/>
      <c r="AC183" s="63" t="s">
        <v>33</v>
      </c>
      <c r="AD183" s="62" t="s">
        <v>71</v>
      </c>
      <c r="AE183" s="62" t="s">
        <v>88</v>
      </c>
      <c r="AF183" s="62" t="s">
        <v>99</v>
      </c>
      <c r="AG183" s="64">
        <v>4</v>
      </c>
      <c r="AH183" s="59"/>
      <c r="AI183" s="57"/>
      <c r="AJ183" s="59"/>
      <c r="AK183" s="65">
        <v>6</v>
      </c>
      <c r="AL183" s="66">
        <v>4.2</v>
      </c>
      <c r="AM183" s="67">
        <f t="shared" si="12"/>
        <v>10.199999999999999</v>
      </c>
      <c r="AN183" s="72">
        <v>4.33</v>
      </c>
      <c r="AO183" s="67">
        <f t="shared" si="13"/>
        <v>14.53</v>
      </c>
      <c r="AP183" s="59" t="s">
        <v>512</v>
      </c>
      <c r="AQ183" s="57"/>
      <c r="AR183" s="68">
        <f t="shared" ca="1" si="14"/>
        <v>17</v>
      </c>
      <c r="AS183" s="69" t="str">
        <f ca="1">IF('База данных'!$AR183&gt;=18,"соверш.","несовер.")</f>
        <v>несовер.</v>
      </c>
      <c r="AT183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нет</v>
      </c>
      <c r="AU183" s="2"/>
      <c r="AV183" s="2"/>
    </row>
    <row r="184" spans="1:48" ht="14.25" customHeight="1">
      <c r="B184" s="90">
        <f>IF(D183&lt;&gt;D184,MAX($B$4:B183)+1,B183)</f>
        <v>105</v>
      </c>
      <c r="C184" s="58">
        <v>43304</v>
      </c>
      <c r="D184" s="57" t="s">
        <v>290</v>
      </c>
      <c r="E184" s="59" t="s">
        <v>30</v>
      </c>
      <c r="F184" s="178" t="s">
        <v>119</v>
      </c>
      <c r="G184" s="59" t="s">
        <v>120</v>
      </c>
      <c r="H184" s="59">
        <v>2</v>
      </c>
      <c r="I184" s="57" t="str">
        <f t="shared" si="10"/>
        <v>105/18</v>
      </c>
      <c r="J184" s="61" t="str">
        <f t="shared" si="11"/>
        <v>105/18-ОиПКММиТП/2</v>
      </c>
      <c r="K184" s="62" t="s">
        <v>73</v>
      </c>
      <c r="L184" s="62" t="s">
        <v>88</v>
      </c>
      <c r="M184" s="57" t="s">
        <v>31</v>
      </c>
      <c r="N184" s="62">
        <v>37570</v>
      </c>
      <c r="O184" s="59" t="s">
        <v>101</v>
      </c>
      <c r="P184" s="62"/>
      <c r="Q184" s="62" t="s">
        <v>130</v>
      </c>
      <c r="R184" s="57"/>
      <c r="S184" s="64"/>
      <c r="T184" s="59"/>
      <c r="U184" s="62" t="s">
        <v>32</v>
      </c>
      <c r="V184" s="57">
        <v>9</v>
      </c>
      <c r="W184" s="57"/>
      <c r="X184" s="57">
        <v>2018</v>
      </c>
      <c r="Y184" s="62" t="s">
        <v>94</v>
      </c>
      <c r="Z184" s="57" t="s">
        <v>33</v>
      </c>
      <c r="AA184" s="71" t="s">
        <v>33</v>
      </c>
      <c r="AB184" s="59"/>
      <c r="AC184" s="63" t="s">
        <v>33</v>
      </c>
      <c r="AD184" s="62" t="s">
        <v>71</v>
      </c>
      <c r="AE184" s="62" t="s">
        <v>88</v>
      </c>
      <c r="AF184" s="62" t="s">
        <v>99</v>
      </c>
      <c r="AG184" s="64">
        <v>4</v>
      </c>
      <c r="AH184" s="59"/>
      <c r="AI184" s="57"/>
      <c r="AJ184" s="59"/>
      <c r="AK184" s="65">
        <v>0</v>
      </c>
      <c r="AL184" s="66">
        <v>4.3499999999999996</v>
      </c>
      <c r="AM184" s="67">
        <f t="shared" si="12"/>
        <v>4.3499999999999996</v>
      </c>
      <c r="AN184" s="72">
        <v>4.5</v>
      </c>
      <c r="AO184" s="67">
        <f t="shared" si="13"/>
        <v>8.85</v>
      </c>
      <c r="AP184" s="59" t="s">
        <v>512</v>
      </c>
      <c r="AQ184" s="57"/>
      <c r="AR184" s="73">
        <f t="shared" ca="1" si="14"/>
        <v>17</v>
      </c>
      <c r="AS184" s="61" t="str">
        <f ca="1">IF('База данных'!$AR184&gt;=18,"соверш.","несовер.")</f>
        <v>несовер.</v>
      </c>
      <c r="AT184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ОиПКММиТП; нет</v>
      </c>
      <c r="AU184" s="2"/>
      <c r="AV184" s="2"/>
    </row>
    <row r="185" spans="1:48" ht="12.95" customHeight="1">
      <c r="B185" s="90">
        <f>IF(D184&lt;&gt;D185,MAX($B$4:B184)+1,B184)</f>
        <v>106</v>
      </c>
      <c r="C185" s="58">
        <v>43284</v>
      </c>
      <c r="D185" s="57" t="s">
        <v>291</v>
      </c>
      <c r="E185" s="59" t="s">
        <v>30</v>
      </c>
      <c r="F185" s="177" t="s">
        <v>103</v>
      </c>
      <c r="G185" s="59" t="s">
        <v>104</v>
      </c>
      <c r="H185" s="59">
        <v>1</v>
      </c>
      <c r="I185" s="57" t="str">
        <f t="shared" si="10"/>
        <v>106/18</v>
      </c>
      <c r="J185" s="61" t="str">
        <f t="shared" si="11"/>
        <v>106/18-АДТиК/1</v>
      </c>
      <c r="K185" s="62" t="s">
        <v>73</v>
      </c>
      <c r="L185" s="62" t="s">
        <v>33</v>
      </c>
      <c r="M185" s="57" t="s">
        <v>31</v>
      </c>
      <c r="N185" s="62">
        <v>33963</v>
      </c>
      <c r="O185" s="59" t="s">
        <v>101</v>
      </c>
      <c r="P185" s="62"/>
      <c r="Q185" s="62" t="s">
        <v>125</v>
      </c>
      <c r="R185" s="57"/>
      <c r="S185" s="64"/>
      <c r="T185" s="59"/>
      <c r="U185" s="62" t="s">
        <v>32</v>
      </c>
      <c r="V185" s="57">
        <v>11</v>
      </c>
      <c r="W185" s="57"/>
      <c r="X185" s="57">
        <v>2012</v>
      </c>
      <c r="Y185" s="62" t="s">
        <v>97</v>
      </c>
      <c r="Z185" s="57" t="s">
        <v>33</v>
      </c>
      <c r="AA185" s="71" t="s">
        <v>33</v>
      </c>
      <c r="AB185" s="59"/>
      <c r="AC185" s="63" t="s">
        <v>88</v>
      </c>
      <c r="AD185" s="62" t="s">
        <v>71</v>
      </c>
      <c r="AE185" s="62" t="s">
        <v>33</v>
      </c>
      <c r="AF185" s="62" t="s">
        <v>33</v>
      </c>
      <c r="AG185" s="64">
        <v>4</v>
      </c>
      <c r="AH185" s="59"/>
      <c r="AI185" s="57"/>
      <c r="AJ185" s="59"/>
      <c r="AK185" s="65">
        <v>0</v>
      </c>
      <c r="AL185" s="66">
        <v>3.8</v>
      </c>
      <c r="AM185" s="67">
        <f t="shared" si="12"/>
        <v>3.8</v>
      </c>
      <c r="AN185" s="72">
        <v>4</v>
      </c>
      <c r="AO185" s="67">
        <f t="shared" si="13"/>
        <v>7.8</v>
      </c>
      <c r="AP185" s="59" t="s">
        <v>512</v>
      </c>
      <c r="AQ185" s="57"/>
      <c r="AR185" s="68">
        <f t="shared" ca="1" si="14"/>
        <v>27</v>
      </c>
      <c r="AS185" s="69" t="str">
        <f ca="1">IF('База данных'!$AR185&gt;=18,"соверш.","несовер.")</f>
        <v>соверш.</v>
      </c>
      <c r="AT185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да</v>
      </c>
      <c r="AU185" s="2"/>
      <c r="AV185" s="2"/>
    </row>
    <row r="186" spans="1:48" ht="12.95" customHeight="1">
      <c r="B186" s="90">
        <f>IF(D185&lt;&gt;D186,MAX($B$4:B185)+1,B185)</f>
        <v>106</v>
      </c>
      <c r="C186" s="58">
        <v>43284</v>
      </c>
      <c r="D186" s="57" t="s">
        <v>291</v>
      </c>
      <c r="E186" s="59" t="s">
        <v>30</v>
      </c>
      <c r="F186" s="177" t="s">
        <v>186</v>
      </c>
      <c r="G186" s="59" t="s">
        <v>115</v>
      </c>
      <c r="H186" s="59">
        <v>2</v>
      </c>
      <c r="I186" s="57" t="str">
        <f t="shared" si="10"/>
        <v>106/18</v>
      </c>
      <c r="J186" s="61" t="str">
        <f t="shared" si="11"/>
        <v>106/18-ТТ/2</v>
      </c>
      <c r="K186" s="62" t="s">
        <v>73</v>
      </c>
      <c r="L186" s="62" t="s">
        <v>33</v>
      </c>
      <c r="M186" s="57" t="s">
        <v>31</v>
      </c>
      <c r="N186" s="62">
        <v>33963</v>
      </c>
      <c r="O186" s="59" t="s">
        <v>101</v>
      </c>
      <c r="P186" s="62"/>
      <c r="Q186" s="62" t="s">
        <v>125</v>
      </c>
      <c r="R186" s="57"/>
      <c r="S186" s="64"/>
      <c r="T186" s="59"/>
      <c r="U186" s="62" t="s">
        <v>32</v>
      </c>
      <c r="V186" s="57">
        <v>11</v>
      </c>
      <c r="W186" s="57"/>
      <c r="X186" s="57">
        <v>2012</v>
      </c>
      <c r="Y186" s="62" t="s">
        <v>97</v>
      </c>
      <c r="Z186" s="57" t="s">
        <v>33</v>
      </c>
      <c r="AA186" s="71" t="s">
        <v>33</v>
      </c>
      <c r="AB186" s="59"/>
      <c r="AC186" s="63" t="s">
        <v>88</v>
      </c>
      <c r="AD186" s="62" t="s">
        <v>71</v>
      </c>
      <c r="AE186" s="62" t="s">
        <v>33</v>
      </c>
      <c r="AF186" s="62" t="s">
        <v>33</v>
      </c>
      <c r="AG186" s="64">
        <v>4</v>
      </c>
      <c r="AH186" s="59"/>
      <c r="AI186" s="57"/>
      <c r="AJ186" s="59"/>
      <c r="AK186" s="65">
        <v>0</v>
      </c>
      <c r="AL186" s="66">
        <v>3.8</v>
      </c>
      <c r="AM186" s="67">
        <f t="shared" si="12"/>
        <v>3.8</v>
      </c>
      <c r="AN186" s="72">
        <v>4</v>
      </c>
      <c r="AO186" s="67">
        <f t="shared" si="13"/>
        <v>7.8</v>
      </c>
      <c r="AP186" s="59" t="s">
        <v>512</v>
      </c>
      <c r="AQ186" s="57"/>
      <c r="AR186" s="73">
        <f t="shared" ca="1" si="14"/>
        <v>27</v>
      </c>
      <c r="AS186" s="61" t="str">
        <f ca="1">IF('База данных'!$AR186&gt;=18,"соверш.","несовер.")</f>
        <v>соверш.</v>
      </c>
      <c r="AT186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ТТ; да</v>
      </c>
      <c r="AU186" s="2"/>
      <c r="AV186" s="2"/>
    </row>
    <row r="187" spans="1:48" ht="12.95" customHeight="1">
      <c r="B187" s="90">
        <f>IF(D186&lt;&gt;D187,MAX($B$4:B186)+1,B186)</f>
        <v>107</v>
      </c>
      <c r="C187" s="58">
        <v>43298</v>
      </c>
      <c r="D187" s="57" t="s">
        <v>292</v>
      </c>
      <c r="E187" s="59" t="s">
        <v>30</v>
      </c>
      <c r="F187" s="177" t="s">
        <v>119</v>
      </c>
      <c r="G187" s="59" t="s">
        <v>120</v>
      </c>
      <c r="H187" s="59">
        <v>1</v>
      </c>
      <c r="I187" s="57" t="str">
        <f t="shared" si="10"/>
        <v>107/18</v>
      </c>
      <c r="J187" s="61" t="str">
        <f t="shared" si="11"/>
        <v>107/18-ОиПКММиТП/1</v>
      </c>
      <c r="K187" s="62" t="s">
        <v>73</v>
      </c>
      <c r="L187" s="62" t="s">
        <v>88</v>
      </c>
      <c r="M187" s="57" t="s">
        <v>31</v>
      </c>
      <c r="N187" s="62">
        <v>36255</v>
      </c>
      <c r="O187" s="59" t="s">
        <v>101</v>
      </c>
      <c r="P187" s="62"/>
      <c r="Q187" s="62" t="s">
        <v>134</v>
      </c>
      <c r="R187" s="57"/>
      <c r="S187" s="64"/>
      <c r="T187" s="59"/>
      <c r="U187" s="62" t="s">
        <v>32</v>
      </c>
      <c r="V187" s="57">
        <v>9</v>
      </c>
      <c r="W187" s="57"/>
      <c r="X187" s="57">
        <v>2015</v>
      </c>
      <c r="Y187" s="62" t="s">
        <v>94</v>
      </c>
      <c r="Z187" s="57" t="s">
        <v>33</v>
      </c>
      <c r="AA187" s="71" t="s">
        <v>33</v>
      </c>
      <c r="AB187" s="59"/>
      <c r="AC187" s="63" t="s">
        <v>88</v>
      </c>
      <c r="AD187" s="62" t="s">
        <v>71</v>
      </c>
      <c r="AE187" s="62" t="s">
        <v>33</v>
      </c>
      <c r="AF187" s="62" t="s">
        <v>92</v>
      </c>
      <c r="AG187" s="64">
        <v>4</v>
      </c>
      <c r="AH187" s="59"/>
      <c r="AI187" s="57"/>
      <c r="AJ187" s="59"/>
      <c r="AK187" s="65">
        <v>5</v>
      </c>
      <c r="AL187" s="66">
        <v>4.63</v>
      </c>
      <c r="AM187" s="67">
        <f t="shared" si="12"/>
        <v>9.629999999999999</v>
      </c>
      <c r="AN187" s="72">
        <v>5</v>
      </c>
      <c r="AO187" s="67">
        <f t="shared" si="13"/>
        <v>14.629999999999999</v>
      </c>
      <c r="AP187" s="59" t="s">
        <v>512</v>
      </c>
      <c r="AQ187" s="57"/>
      <c r="AR187" s="68">
        <f t="shared" ca="1" si="14"/>
        <v>21</v>
      </c>
      <c r="AS187" s="69" t="str">
        <f ca="1">IF('База данных'!$AR187&gt;=18,"соверш.","несовер.")</f>
        <v>соверш.</v>
      </c>
      <c r="AT187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ОиПКММиТП; да</v>
      </c>
      <c r="AU187" s="2"/>
      <c r="AV187" s="2"/>
    </row>
    <row r="188" spans="1:48" ht="12.95" customHeight="1">
      <c r="A188" t="s">
        <v>173</v>
      </c>
      <c r="B188" s="90">
        <f>IF(D187&lt;&gt;D188,MAX($B$4:B187)+1,B187)</f>
        <v>108</v>
      </c>
      <c r="C188" s="58">
        <v>43290</v>
      </c>
      <c r="D188" s="57" t="s">
        <v>293</v>
      </c>
      <c r="E188" s="59" t="s">
        <v>30</v>
      </c>
      <c r="F188" s="177" t="s">
        <v>186</v>
      </c>
      <c r="G188" s="59" t="s">
        <v>190</v>
      </c>
      <c r="H188" s="59">
        <v>1</v>
      </c>
      <c r="I188" s="57" t="str">
        <f t="shared" si="10"/>
        <v>108/18</v>
      </c>
      <c r="J188" s="61" t="str">
        <f t="shared" si="11"/>
        <v>108/18-ХТ эстр./1</v>
      </c>
      <c r="K188" s="62" t="s">
        <v>73</v>
      </c>
      <c r="L188" s="62" t="s">
        <v>88</v>
      </c>
      <c r="M188" s="57" t="s">
        <v>31</v>
      </c>
      <c r="N188" s="62">
        <v>37363</v>
      </c>
      <c r="O188" s="59" t="s">
        <v>101</v>
      </c>
      <c r="P188" s="62"/>
      <c r="Q188" s="62" t="s">
        <v>140</v>
      </c>
      <c r="R188" s="57"/>
      <c r="S188" s="64"/>
      <c r="T188" s="59"/>
      <c r="U188" s="62" t="s">
        <v>32</v>
      </c>
      <c r="V188" s="57">
        <v>9</v>
      </c>
      <c r="W188" s="57"/>
      <c r="X188" s="57">
        <v>2018</v>
      </c>
      <c r="Y188" s="62" t="s">
        <v>95</v>
      </c>
      <c r="Z188" s="57" t="s">
        <v>33</v>
      </c>
      <c r="AA188" s="71" t="s">
        <v>33</v>
      </c>
      <c r="AB188" s="59"/>
      <c r="AC188" s="63" t="s">
        <v>88</v>
      </c>
      <c r="AD188" s="62" t="s">
        <v>71</v>
      </c>
      <c r="AE188" s="62" t="s">
        <v>88</v>
      </c>
      <c r="AF188" s="62" t="s">
        <v>99</v>
      </c>
      <c r="AG188" s="64">
        <v>4</v>
      </c>
      <c r="AH188" s="59"/>
      <c r="AI188" s="57"/>
      <c r="AJ188" s="59"/>
      <c r="AK188" s="65">
        <v>7</v>
      </c>
      <c r="AL188" s="66">
        <v>4.3499999999999996</v>
      </c>
      <c r="AM188" s="67">
        <f t="shared" si="12"/>
        <v>11.35</v>
      </c>
      <c r="AN188" s="72">
        <v>4.33</v>
      </c>
      <c r="AO188" s="67">
        <f t="shared" si="13"/>
        <v>15.68</v>
      </c>
      <c r="AP188" s="59" t="s">
        <v>510</v>
      </c>
      <c r="AQ188" s="57" t="s">
        <v>531</v>
      </c>
      <c r="AR188" s="73">
        <f t="shared" ca="1" si="14"/>
        <v>18</v>
      </c>
      <c r="AS188" s="61" t="str">
        <f ca="1">IF('База данных'!$AR188&gt;=18,"соверш.","несовер.")</f>
        <v>соверш.</v>
      </c>
      <c r="AT188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эстр.; да</v>
      </c>
      <c r="AU188" s="2"/>
      <c r="AV188" s="2"/>
    </row>
    <row r="189" spans="1:48" ht="12.95" customHeight="1">
      <c r="B189" s="90">
        <f>IF(D188&lt;&gt;D189,MAX($B$4:B188)+1,B188)</f>
        <v>108</v>
      </c>
      <c r="C189" s="58">
        <v>43315</v>
      </c>
      <c r="D189" s="57" t="s">
        <v>293</v>
      </c>
      <c r="E189" s="59" t="s">
        <v>30</v>
      </c>
      <c r="F189" s="177" t="s">
        <v>186</v>
      </c>
      <c r="G189" s="59" t="s">
        <v>189</v>
      </c>
      <c r="H189" s="59">
        <v>2</v>
      </c>
      <c r="I189" s="57" t="str">
        <f t="shared" si="10"/>
        <v>108/18</v>
      </c>
      <c r="J189" s="61" t="str">
        <f t="shared" si="11"/>
        <v>108/18-ХТ бал./2</v>
      </c>
      <c r="K189" s="62" t="s">
        <v>73</v>
      </c>
      <c r="L189" s="62" t="s">
        <v>33</v>
      </c>
      <c r="M189" s="57" t="s">
        <v>31</v>
      </c>
      <c r="N189" s="62">
        <v>36777</v>
      </c>
      <c r="O189" s="59" t="s">
        <v>101</v>
      </c>
      <c r="P189" s="62"/>
      <c r="Q189" s="62" t="s">
        <v>177</v>
      </c>
      <c r="R189" s="57"/>
      <c r="S189" s="64"/>
      <c r="T189" s="59"/>
      <c r="U189" s="62" t="s">
        <v>32</v>
      </c>
      <c r="V189" s="57">
        <v>9</v>
      </c>
      <c r="W189" s="57"/>
      <c r="X189" s="57">
        <v>2016</v>
      </c>
      <c r="Y189" s="62" t="s">
        <v>94</v>
      </c>
      <c r="Z189" s="57" t="s">
        <v>33</v>
      </c>
      <c r="AA189" s="71" t="s">
        <v>33</v>
      </c>
      <c r="AB189" s="59"/>
      <c r="AC189" s="63" t="s">
        <v>88</v>
      </c>
      <c r="AD189" s="62" t="s">
        <v>71</v>
      </c>
      <c r="AE189" s="62" t="s">
        <v>33</v>
      </c>
      <c r="AF189" s="62" t="s">
        <v>33</v>
      </c>
      <c r="AG189" s="64">
        <v>4</v>
      </c>
      <c r="AH189" s="59"/>
      <c r="AI189" s="57"/>
      <c r="AJ189" s="59"/>
      <c r="AK189" s="65">
        <v>0</v>
      </c>
      <c r="AL189" s="66">
        <v>4.3499999999999996</v>
      </c>
      <c r="AM189" s="67">
        <f t="shared" si="12"/>
        <v>4.3499999999999996</v>
      </c>
      <c r="AN189" s="72">
        <v>4.5</v>
      </c>
      <c r="AO189" s="67">
        <f t="shared" si="13"/>
        <v>8.85</v>
      </c>
      <c r="AP189" s="59" t="s">
        <v>512</v>
      </c>
      <c r="AQ189" s="57"/>
      <c r="AR189" s="68">
        <f t="shared" ca="1" si="14"/>
        <v>19</v>
      </c>
      <c r="AS189" s="69" t="str">
        <f ca="1">IF('База данных'!$AR189&gt;=18,"соверш.","несовер.")</f>
        <v>соверш.</v>
      </c>
      <c r="AT189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ХТ бал.; да</v>
      </c>
      <c r="AU189" s="2"/>
      <c r="AV189" s="2"/>
    </row>
    <row r="190" spans="1:48" ht="12.95" customHeight="1">
      <c r="B190" s="90">
        <f>IF(D189&lt;&gt;D190,MAX($B$4:B189)+1,B189)</f>
        <v>109</v>
      </c>
      <c r="C190" s="58">
        <v>43287</v>
      </c>
      <c r="D190" s="57" t="s">
        <v>294</v>
      </c>
      <c r="E190" s="59" t="s">
        <v>30</v>
      </c>
      <c r="F190" s="178" t="s">
        <v>119</v>
      </c>
      <c r="G190" s="59" t="s">
        <v>120</v>
      </c>
      <c r="H190" s="59">
        <v>1</v>
      </c>
      <c r="I190" s="57" t="str">
        <f t="shared" si="10"/>
        <v>109/18</v>
      </c>
      <c r="J190" s="61" t="str">
        <f t="shared" si="11"/>
        <v>109/18-ОиПКММиТП/1</v>
      </c>
      <c r="K190" s="62" t="s">
        <v>73</v>
      </c>
      <c r="L190" s="62" t="s">
        <v>33</v>
      </c>
      <c r="M190" s="57" t="s">
        <v>31</v>
      </c>
      <c r="N190" s="62">
        <v>36830</v>
      </c>
      <c r="O190" s="59" t="s">
        <v>101</v>
      </c>
      <c r="P190" s="62"/>
      <c r="Q190" s="62" t="s">
        <v>126</v>
      </c>
      <c r="R190" s="57"/>
      <c r="S190" s="64"/>
      <c r="T190" s="59"/>
      <c r="U190" s="62" t="s">
        <v>32</v>
      </c>
      <c r="V190" s="57">
        <v>9</v>
      </c>
      <c r="W190" s="57"/>
      <c r="X190" s="57">
        <v>2016</v>
      </c>
      <c r="Y190" s="62" t="s">
        <v>96</v>
      </c>
      <c r="Z190" s="57" t="s">
        <v>33</v>
      </c>
      <c r="AA190" s="71" t="s">
        <v>33</v>
      </c>
      <c r="AB190" s="59"/>
      <c r="AC190" s="63" t="s">
        <v>88</v>
      </c>
      <c r="AD190" s="62" t="s">
        <v>71</v>
      </c>
      <c r="AE190" s="62" t="s">
        <v>88</v>
      </c>
      <c r="AF190" s="62" t="s">
        <v>92</v>
      </c>
      <c r="AG190" s="64">
        <v>4</v>
      </c>
      <c r="AH190" s="59"/>
      <c r="AI190" s="57"/>
      <c r="AJ190" s="59"/>
      <c r="AK190" s="65">
        <v>0</v>
      </c>
      <c r="AL190" s="66">
        <v>4.1399999999999997</v>
      </c>
      <c r="AM190" s="67">
        <f t="shared" si="12"/>
        <v>4.1399999999999997</v>
      </c>
      <c r="AN190" s="72">
        <v>4.5</v>
      </c>
      <c r="AO190" s="67">
        <f t="shared" si="13"/>
        <v>8.64</v>
      </c>
      <c r="AP190" s="59" t="s">
        <v>510</v>
      </c>
      <c r="AQ190" s="57" t="s">
        <v>531</v>
      </c>
      <c r="AR190" s="73">
        <f t="shared" ca="1" si="14"/>
        <v>19</v>
      </c>
      <c r="AS190" s="61" t="str">
        <f ca="1">IF('База данных'!$AR190&gt;=18,"соверш.","несовер.")</f>
        <v>соверш.</v>
      </c>
      <c r="AT190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ОиПКММиТП; да</v>
      </c>
      <c r="AU190" s="2"/>
      <c r="AV190" s="2"/>
    </row>
    <row r="191" spans="1:48" ht="12.95" customHeight="1">
      <c r="B191" s="90">
        <f>IF(D190&lt;&gt;D191,MAX($B$4:B190)+1,B190)</f>
        <v>109</v>
      </c>
      <c r="C191" s="58">
        <v>43286</v>
      </c>
      <c r="D191" s="57" t="s">
        <v>294</v>
      </c>
      <c r="E191" s="59" t="s">
        <v>30</v>
      </c>
      <c r="F191" s="177" t="s">
        <v>119</v>
      </c>
      <c r="G191" s="59" t="s">
        <v>121</v>
      </c>
      <c r="H191" s="59">
        <v>2</v>
      </c>
      <c r="I191" s="57" t="str">
        <f t="shared" si="10"/>
        <v>109/18</v>
      </c>
      <c r="J191" s="61" t="str">
        <f t="shared" si="11"/>
        <v>109/18-ОКДД/2</v>
      </c>
      <c r="K191" s="62" t="s">
        <v>73</v>
      </c>
      <c r="L191" s="62" t="s">
        <v>33</v>
      </c>
      <c r="M191" s="57" t="s">
        <v>37</v>
      </c>
      <c r="N191" s="62">
        <v>37368</v>
      </c>
      <c r="O191" s="59" t="s">
        <v>101</v>
      </c>
      <c r="P191" s="62"/>
      <c r="Q191" s="62" t="s">
        <v>129</v>
      </c>
      <c r="R191" s="57"/>
      <c r="S191" s="64"/>
      <c r="T191" s="59"/>
      <c r="U191" s="62" t="s">
        <v>32</v>
      </c>
      <c r="V191" s="57">
        <v>9</v>
      </c>
      <c r="W191" s="57"/>
      <c r="X191" s="57">
        <v>2018</v>
      </c>
      <c r="Y191" s="62" t="s">
        <v>94</v>
      </c>
      <c r="Z191" s="57" t="s">
        <v>33</v>
      </c>
      <c r="AA191" s="71" t="s">
        <v>33</v>
      </c>
      <c r="AB191" s="59"/>
      <c r="AC191" s="63" t="s">
        <v>202</v>
      </c>
      <c r="AD191" s="62" t="s">
        <v>71</v>
      </c>
      <c r="AE191" s="62" t="s">
        <v>33</v>
      </c>
      <c r="AF191" s="62" t="s">
        <v>92</v>
      </c>
      <c r="AG191" s="64">
        <v>4</v>
      </c>
      <c r="AH191" s="59"/>
      <c r="AI191" s="57"/>
      <c r="AJ191" s="59"/>
      <c r="AK191" s="65">
        <v>9</v>
      </c>
      <c r="AL191" s="66">
        <v>3.27</v>
      </c>
      <c r="AM191" s="67">
        <f t="shared" si="12"/>
        <v>12.27</v>
      </c>
      <c r="AN191" s="72">
        <v>3.33</v>
      </c>
      <c r="AO191" s="67">
        <f t="shared" si="13"/>
        <v>15.6</v>
      </c>
      <c r="AP191" s="59" t="s">
        <v>510</v>
      </c>
      <c r="AQ191" s="57" t="s">
        <v>531</v>
      </c>
      <c r="AR191" s="68">
        <f t="shared" ca="1" si="14"/>
        <v>18</v>
      </c>
      <c r="AS191" s="69" t="str">
        <f ca="1">IF('База данных'!$AR191&gt;=18,"соверш.","несовер.")</f>
        <v>соверш.</v>
      </c>
      <c r="AT191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ОКДД; забрал(а) документы (оригинал док-та об обр-ии)</v>
      </c>
      <c r="AU191" s="2"/>
      <c r="AV191" s="2"/>
    </row>
    <row r="192" spans="1:48" ht="12.95" customHeight="1">
      <c r="B192" s="90">
        <f>IF(D191&lt;&gt;D192,MAX($B$4:B191)+1,B191)</f>
        <v>110</v>
      </c>
      <c r="C192" s="58">
        <v>43286</v>
      </c>
      <c r="D192" s="57" t="s">
        <v>295</v>
      </c>
      <c r="E192" s="59" t="s">
        <v>34</v>
      </c>
      <c r="F192" s="178" t="s">
        <v>119</v>
      </c>
      <c r="G192" s="59" t="s">
        <v>121</v>
      </c>
      <c r="H192" s="59">
        <v>1</v>
      </c>
      <c r="I192" s="57" t="str">
        <f t="shared" si="10"/>
        <v>110/18</v>
      </c>
      <c r="J192" s="61" t="str">
        <f t="shared" si="11"/>
        <v>110/18-ОКДД/1</v>
      </c>
      <c r="K192" s="62" t="s">
        <v>73</v>
      </c>
      <c r="L192" s="62" t="s">
        <v>33</v>
      </c>
      <c r="M192" s="57" t="s">
        <v>31</v>
      </c>
      <c r="N192" s="62">
        <v>37553</v>
      </c>
      <c r="O192" s="59" t="s">
        <v>101</v>
      </c>
      <c r="P192" s="62"/>
      <c r="Q192" s="62" t="s">
        <v>162</v>
      </c>
      <c r="R192" s="57"/>
      <c r="S192" s="64"/>
      <c r="T192" s="59"/>
      <c r="U192" s="62" t="s">
        <v>32</v>
      </c>
      <c r="V192" s="57">
        <v>9</v>
      </c>
      <c r="W192" s="57"/>
      <c r="X192" s="57">
        <v>2018</v>
      </c>
      <c r="Y192" s="62" t="s">
        <v>94</v>
      </c>
      <c r="Z192" s="57" t="s">
        <v>33</v>
      </c>
      <c r="AA192" s="71" t="s">
        <v>33</v>
      </c>
      <c r="AB192" s="59"/>
      <c r="AC192" s="63" t="s">
        <v>88</v>
      </c>
      <c r="AD192" s="62" t="s">
        <v>71</v>
      </c>
      <c r="AE192" s="62" t="s">
        <v>88</v>
      </c>
      <c r="AF192" s="62" t="s">
        <v>92</v>
      </c>
      <c r="AG192" s="64">
        <v>4</v>
      </c>
      <c r="AH192" s="59"/>
      <c r="AI192" s="57"/>
      <c r="AJ192" s="59"/>
      <c r="AK192" s="65">
        <v>8</v>
      </c>
      <c r="AL192" s="66">
        <v>3.66</v>
      </c>
      <c r="AM192" s="67">
        <f t="shared" si="12"/>
        <v>11.66</v>
      </c>
      <c r="AN192" s="72">
        <v>3.66</v>
      </c>
      <c r="AO192" s="67">
        <f t="shared" si="13"/>
        <v>15.32</v>
      </c>
      <c r="AP192" s="59" t="s">
        <v>510</v>
      </c>
      <c r="AQ192" s="57" t="s">
        <v>531</v>
      </c>
      <c r="AR192" s="73">
        <f t="shared" ca="1" si="14"/>
        <v>17</v>
      </c>
      <c r="AS192" s="61" t="str">
        <f ca="1">IF('База данных'!$AR192&gt;=18,"соверш.","несовер.")</f>
        <v>несовер.</v>
      </c>
      <c r="AT192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да</v>
      </c>
      <c r="AU192" s="2"/>
      <c r="AV192" s="2"/>
    </row>
    <row r="193" spans="2:48" ht="12.95" customHeight="1">
      <c r="B193" s="90">
        <f>IF(D192&lt;&gt;D193,MAX($B$4:B192)+1,B192)</f>
        <v>110</v>
      </c>
      <c r="C193" s="58">
        <v>43283</v>
      </c>
      <c r="D193" s="57" t="s">
        <v>295</v>
      </c>
      <c r="E193" s="59" t="s">
        <v>30</v>
      </c>
      <c r="F193" s="177" t="s">
        <v>111</v>
      </c>
      <c r="G193" s="59" t="s">
        <v>113</v>
      </c>
      <c r="H193" s="59">
        <v>2</v>
      </c>
      <c r="I193" s="57" t="str">
        <f t="shared" si="10"/>
        <v>110/18</v>
      </c>
      <c r="J193" s="61" t="str">
        <f t="shared" si="11"/>
        <v>110/18-ИЭО/2</v>
      </c>
      <c r="K193" s="62" t="s">
        <v>73</v>
      </c>
      <c r="L193" s="62" t="s">
        <v>33</v>
      </c>
      <c r="M193" s="57" t="s">
        <v>31</v>
      </c>
      <c r="N193" s="62">
        <v>36426</v>
      </c>
      <c r="O193" s="59" t="s">
        <v>101</v>
      </c>
      <c r="P193" s="62"/>
      <c r="Q193" s="62" t="s">
        <v>126</v>
      </c>
      <c r="R193" s="57"/>
      <c r="S193" s="64"/>
      <c r="T193" s="59"/>
      <c r="U193" s="62" t="s">
        <v>32</v>
      </c>
      <c r="V193" s="57">
        <v>9</v>
      </c>
      <c r="W193" s="57"/>
      <c r="X193" s="57">
        <v>2015</v>
      </c>
      <c r="Y193" s="62" t="s">
        <v>95</v>
      </c>
      <c r="Z193" s="57" t="s">
        <v>33</v>
      </c>
      <c r="AA193" s="71" t="s">
        <v>33</v>
      </c>
      <c r="AB193" s="59"/>
      <c r="AC193" s="63" t="s">
        <v>88</v>
      </c>
      <c r="AD193" s="62" t="s">
        <v>71</v>
      </c>
      <c r="AE193" s="62" t="s">
        <v>33</v>
      </c>
      <c r="AF193" s="62" t="s">
        <v>92</v>
      </c>
      <c r="AG193" s="64">
        <v>4</v>
      </c>
      <c r="AH193" s="59"/>
      <c r="AI193" s="57"/>
      <c r="AJ193" s="59"/>
      <c r="AK193" s="65">
        <v>0</v>
      </c>
      <c r="AL193" s="66">
        <v>4.1100000000000003</v>
      </c>
      <c r="AM193" s="67">
        <f t="shared" si="12"/>
        <v>4.1100000000000003</v>
      </c>
      <c r="AN193" s="72">
        <v>4.5</v>
      </c>
      <c r="AO193" s="67">
        <f t="shared" si="13"/>
        <v>8.61</v>
      </c>
      <c r="AP193" s="59" t="s">
        <v>512</v>
      </c>
      <c r="AQ193" s="57"/>
      <c r="AR193" s="68">
        <f t="shared" ca="1" si="14"/>
        <v>20</v>
      </c>
      <c r="AS193" s="69" t="str">
        <f ca="1">IF('База данных'!$AR193&gt;=18,"соверш.","несовер.")</f>
        <v>соверш.</v>
      </c>
      <c r="AT193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ИЭО; да</v>
      </c>
      <c r="AU193" s="2"/>
      <c r="AV193" s="2"/>
    </row>
    <row r="194" spans="2:48" ht="12.95" customHeight="1">
      <c r="B194" s="90">
        <f>IF(D193&lt;&gt;D194,MAX($B$4:B193)+1,B193)</f>
        <v>111</v>
      </c>
      <c r="C194" s="58">
        <v>43279</v>
      </c>
      <c r="D194" s="57" t="s">
        <v>296</v>
      </c>
      <c r="E194" s="59" t="s">
        <v>30</v>
      </c>
      <c r="F194" s="177" t="s">
        <v>186</v>
      </c>
      <c r="G194" s="59" t="s">
        <v>188</v>
      </c>
      <c r="H194" s="59">
        <v>1</v>
      </c>
      <c r="I194" s="57" t="str">
        <f t="shared" si="10"/>
        <v>111/18</v>
      </c>
      <c r="J194" s="61" t="str">
        <f t="shared" si="11"/>
        <v>111/18-ХТ нар./1</v>
      </c>
      <c r="K194" s="62" t="s">
        <v>73</v>
      </c>
      <c r="L194" s="62" t="s">
        <v>33</v>
      </c>
      <c r="M194" s="57" t="s">
        <v>37</v>
      </c>
      <c r="N194" s="62">
        <v>37701</v>
      </c>
      <c r="O194" s="59" t="s">
        <v>101</v>
      </c>
      <c r="P194" s="62"/>
      <c r="Q194" s="62" t="s">
        <v>142</v>
      </c>
      <c r="R194" s="57"/>
      <c r="S194" s="64"/>
      <c r="T194" s="59"/>
      <c r="U194" s="62" t="s">
        <v>32</v>
      </c>
      <c r="V194" s="57">
        <v>9</v>
      </c>
      <c r="W194" s="57"/>
      <c r="X194" s="57">
        <v>2018</v>
      </c>
      <c r="Y194" s="62" t="s">
        <v>94</v>
      </c>
      <c r="Z194" s="57" t="s">
        <v>33</v>
      </c>
      <c r="AA194" s="71" t="s">
        <v>33</v>
      </c>
      <c r="AB194" s="59"/>
      <c r="AC194" s="63" t="s">
        <v>88</v>
      </c>
      <c r="AD194" s="62" t="s">
        <v>71</v>
      </c>
      <c r="AE194" s="62" t="s">
        <v>33</v>
      </c>
      <c r="AF194" s="62" t="s">
        <v>92</v>
      </c>
      <c r="AG194" s="64">
        <v>6</v>
      </c>
      <c r="AH194" s="59"/>
      <c r="AI194" s="57"/>
      <c r="AJ194" s="59"/>
      <c r="AK194" s="65">
        <v>0</v>
      </c>
      <c r="AL194" s="66">
        <v>4.33</v>
      </c>
      <c r="AM194" s="67">
        <f t="shared" si="12"/>
        <v>4.33</v>
      </c>
      <c r="AN194" s="72">
        <v>4.5</v>
      </c>
      <c r="AO194" s="67">
        <f t="shared" si="13"/>
        <v>8.83</v>
      </c>
      <c r="AP194" s="59" t="s">
        <v>512</v>
      </c>
      <c r="AQ194" s="57"/>
      <c r="AR194" s="73">
        <f t="shared" ca="1" si="14"/>
        <v>17</v>
      </c>
      <c r="AS194" s="61" t="str">
        <f ca="1">IF('База данных'!$AR194&gt;=18,"соверш.","несовер.")</f>
        <v>несовер.</v>
      </c>
      <c r="AT194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нар.; да</v>
      </c>
      <c r="AU194" s="2"/>
      <c r="AV194" s="2"/>
    </row>
    <row r="195" spans="2:48" ht="12.95" customHeight="1">
      <c r="B195" s="90">
        <f>IF(D194&lt;&gt;D195,MAX($B$4:B194)+1,B194)</f>
        <v>111</v>
      </c>
      <c r="C195" s="58">
        <v>43292</v>
      </c>
      <c r="D195" s="57" t="s">
        <v>296</v>
      </c>
      <c r="E195" s="59" t="s">
        <v>30</v>
      </c>
      <c r="F195" s="177" t="s">
        <v>186</v>
      </c>
      <c r="G195" s="59" t="s">
        <v>190</v>
      </c>
      <c r="H195" s="59">
        <v>2</v>
      </c>
      <c r="I195" s="57" t="str">
        <f t="shared" si="10"/>
        <v>111/18</v>
      </c>
      <c r="J195" s="61" t="str">
        <f t="shared" si="11"/>
        <v>111/18-ХТ эстр./2</v>
      </c>
      <c r="K195" s="62" t="s">
        <v>73</v>
      </c>
      <c r="L195" s="62" t="s">
        <v>33</v>
      </c>
      <c r="M195" s="57" t="s">
        <v>31</v>
      </c>
      <c r="N195" s="62">
        <v>37423</v>
      </c>
      <c r="O195" s="59" t="s">
        <v>101</v>
      </c>
      <c r="P195" s="62"/>
      <c r="Q195" s="62" t="s">
        <v>125</v>
      </c>
      <c r="R195" s="57"/>
      <c r="S195" s="64"/>
      <c r="T195" s="59"/>
      <c r="U195" s="62" t="s">
        <v>32</v>
      </c>
      <c r="V195" s="57">
        <v>9</v>
      </c>
      <c r="W195" s="57"/>
      <c r="X195" s="57">
        <v>2018</v>
      </c>
      <c r="Y195" s="62" t="s">
        <v>94</v>
      </c>
      <c r="Z195" s="57" t="s">
        <v>33</v>
      </c>
      <c r="AA195" s="71" t="s">
        <v>33</v>
      </c>
      <c r="AB195" s="59"/>
      <c r="AC195" s="63" t="s">
        <v>202</v>
      </c>
      <c r="AD195" s="62" t="s">
        <v>71</v>
      </c>
      <c r="AE195" s="62" t="s">
        <v>88</v>
      </c>
      <c r="AF195" s="62" t="s">
        <v>33</v>
      </c>
      <c r="AG195" s="64">
        <v>4</v>
      </c>
      <c r="AH195" s="59"/>
      <c r="AI195" s="57"/>
      <c r="AJ195" s="59"/>
      <c r="AK195" s="65">
        <v>6</v>
      </c>
      <c r="AL195" s="66">
        <v>4.22</v>
      </c>
      <c r="AM195" s="67">
        <f t="shared" si="12"/>
        <v>10.219999999999999</v>
      </c>
      <c r="AN195" s="72">
        <v>4.66</v>
      </c>
      <c r="AO195" s="67">
        <f t="shared" si="13"/>
        <v>14.879999999999999</v>
      </c>
      <c r="AP195" s="59" t="s">
        <v>512</v>
      </c>
      <c r="AQ195" s="57"/>
      <c r="AR195" s="68">
        <f t="shared" ca="1" si="14"/>
        <v>17</v>
      </c>
      <c r="AS195" s="69" t="str">
        <f ca="1">IF('База данных'!$AR195&gt;=18,"соверш.","несовер.")</f>
        <v>несовер.</v>
      </c>
      <c r="AT195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ХТ эстр.; забрал(а) документы (оригинал док-та об обр-ии)</v>
      </c>
      <c r="AU195" s="2"/>
      <c r="AV195" s="2"/>
    </row>
    <row r="196" spans="2:48" ht="12.95" customHeight="1">
      <c r="B196" s="90">
        <f>IF(D195&lt;&gt;D196,MAX($B$4:B195)+1,B195)</f>
        <v>112</v>
      </c>
      <c r="C196" s="58">
        <v>43285</v>
      </c>
      <c r="D196" s="57" t="s">
        <v>297</v>
      </c>
      <c r="E196" s="59" t="s">
        <v>30</v>
      </c>
      <c r="F196" s="178" t="s">
        <v>105</v>
      </c>
      <c r="G196" s="59" t="s">
        <v>106</v>
      </c>
      <c r="H196" s="59">
        <v>1</v>
      </c>
      <c r="I196" s="57" t="str">
        <f t="shared" si="10"/>
        <v>112/18</v>
      </c>
      <c r="J196" s="61" t="str">
        <f t="shared" si="11"/>
        <v>112/18-ХОД/1</v>
      </c>
      <c r="K196" s="62" t="s">
        <v>73</v>
      </c>
      <c r="L196" s="62" t="s">
        <v>33</v>
      </c>
      <c r="M196" s="57" t="s">
        <v>31</v>
      </c>
      <c r="N196" s="62">
        <v>37225</v>
      </c>
      <c r="O196" s="59" t="s">
        <v>101</v>
      </c>
      <c r="P196" s="62"/>
      <c r="Q196" s="62" t="s">
        <v>127</v>
      </c>
      <c r="R196" s="57"/>
      <c r="S196" s="64"/>
      <c r="T196" s="59"/>
      <c r="U196" s="62" t="s">
        <v>32</v>
      </c>
      <c r="V196" s="57">
        <v>9</v>
      </c>
      <c r="W196" s="57"/>
      <c r="X196" s="57">
        <v>2018</v>
      </c>
      <c r="Y196" s="62" t="s">
        <v>95</v>
      </c>
      <c r="Z196" s="57" t="s">
        <v>33</v>
      </c>
      <c r="AA196" s="71" t="s">
        <v>88</v>
      </c>
      <c r="AB196" s="59"/>
      <c r="AC196" s="63" t="s">
        <v>202</v>
      </c>
      <c r="AD196" s="62" t="s">
        <v>71</v>
      </c>
      <c r="AE196" s="62" t="s">
        <v>88</v>
      </c>
      <c r="AF196" s="62" t="s">
        <v>92</v>
      </c>
      <c r="AG196" s="64">
        <v>4</v>
      </c>
      <c r="AH196" s="59"/>
      <c r="AI196" s="57"/>
      <c r="AJ196" s="59"/>
      <c r="AK196" s="65">
        <v>7</v>
      </c>
      <c r="AL196" s="66">
        <v>3.83</v>
      </c>
      <c r="AM196" s="67">
        <f t="shared" si="12"/>
        <v>10.83</v>
      </c>
      <c r="AN196" s="72">
        <v>4</v>
      </c>
      <c r="AO196" s="67">
        <f t="shared" si="13"/>
        <v>14.83</v>
      </c>
      <c r="AP196" s="59" t="s">
        <v>510</v>
      </c>
      <c r="AQ196" s="57" t="s">
        <v>531</v>
      </c>
      <c r="AR196" s="73">
        <f t="shared" ca="1" si="14"/>
        <v>18</v>
      </c>
      <c r="AS196" s="61" t="str">
        <f ca="1">IF('База данных'!$AR196&gt;=18,"соверш.","несовер.")</f>
        <v>соверш.</v>
      </c>
      <c r="AT196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ХОД; забрал(а) документы (оригинал док-та об обр-ии)</v>
      </c>
      <c r="AU196" s="2"/>
      <c r="AV196" s="2"/>
    </row>
    <row r="197" spans="2:48" ht="12.95" customHeight="1">
      <c r="B197" s="90">
        <f>IF(D196&lt;&gt;D197,MAX($B$4:B196)+1,B196)</f>
        <v>112</v>
      </c>
      <c r="C197" s="58">
        <v>43301</v>
      </c>
      <c r="D197" s="57" t="s">
        <v>297</v>
      </c>
      <c r="E197" s="59" t="s">
        <v>30</v>
      </c>
      <c r="F197" s="177" t="s">
        <v>107</v>
      </c>
      <c r="G197" s="59" t="s">
        <v>108</v>
      </c>
      <c r="H197" s="59">
        <v>2</v>
      </c>
      <c r="I197" s="57" t="str">
        <f t="shared" ref="I197:I260" si="15">B197&amp;"/"&amp;RIGHT(YEAR(C197),2)</f>
        <v>112/18</v>
      </c>
      <c r="J197" s="61" t="str">
        <f t="shared" ref="J197:J260" si="16">B197&amp;"/"&amp;RIGHT(YEAR(C197),2)&amp;"-"&amp;G197&amp;"/"&amp;H197</f>
        <v>112/18-ТДЖ/2</v>
      </c>
      <c r="K197" s="62" t="s">
        <v>73</v>
      </c>
      <c r="L197" s="62" t="s">
        <v>88</v>
      </c>
      <c r="M197" s="57" t="s">
        <v>31</v>
      </c>
      <c r="N197" s="62">
        <v>36843</v>
      </c>
      <c r="O197" s="59" t="s">
        <v>101</v>
      </c>
      <c r="P197" s="62"/>
      <c r="Q197" s="62" t="s">
        <v>149</v>
      </c>
      <c r="R197" s="57"/>
      <c r="S197" s="64"/>
      <c r="T197" s="59"/>
      <c r="U197" s="62" t="s">
        <v>32</v>
      </c>
      <c r="V197" s="57">
        <v>11</v>
      </c>
      <c r="W197" s="57"/>
      <c r="X197" s="57">
        <v>2018</v>
      </c>
      <c r="Y197" s="62" t="s">
        <v>94</v>
      </c>
      <c r="Z197" s="57" t="s">
        <v>33</v>
      </c>
      <c r="AA197" s="71" t="s">
        <v>33</v>
      </c>
      <c r="AB197" s="59"/>
      <c r="AC197" s="63" t="s">
        <v>33</v>
      </c>
      <c r="AD197" s="62" t="s">
        <v>71</v>
      </c>
      <c r="AE197" s="62" t="s">
        <v>88</v>
      </c>
      <c r="AF197" s="62" t="s">
        <v>99</v>
      </c>
      <c r="AG197" s="64">
        <v>4</v>
      </c>
      <c r="AH197" s="59"/>
      <c r="AI197" s="57"/>
      <c r="AJ197" s="59"/>
      <c r="AK197" s="65">
        <v>0</v>
      </c>
      <c r="AL197" s="66">
        <v>4.1100000000000003</v>
      </c>
      <c r="AM197" s="67">
        <f t="shared" ref="AM197:AM260" si="17">AK197+AL197</f>
        <v>4.1100000000000003</v>
      </c>
      <c r="AN197" s="72">
        <v>4.5</v>
      </c>
      <c r="AO197" s="67">
        <f t="shared" ref="AO197:AO260" si="18">AK197+AL197+AN197</f>
        <v>8.61</v>
      </c>
      <c r="AP197" s="59" t="s">
        <v>512</v>
      </c>
      <c r="AQ197" s="57"/>
      <c r="AR197" s="68">
        <f t="shared" ref="AR197:AR260" ca="1" si="19">DATEDIF(N197,$AV$4,"Y")</f>
        <v>19</v>
      </c>
      <c r="AS197" s="69" t="str">
        <f ca="1">IF('База данных'!$AR197&gt;=18,"соверш.","несовер.")</f>
        <v>соверш.</v>
      </c>
      <c r="AT197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ТДЖ; нет</v>
      </c>
      <c r="AU197" s="2"/>
      <c r="AV197" s="2"/>
    </row>
    <row r="198" spans="2:48" ht="12.95" customHeight="1">
      <c r="B198" s="90">
        <f>IF(D197&lt;&gt;D198,MAX($B$4:B197)+1,B197)</f>
        <v>113</v>
      </c>
      <c r="C198" s="58">
        <v>43280</v>
      </c>
      <c r="D198" s="57" t="s">
        <v>298</v>
      </c>
      <c r="E198" s="59" t="s">
        <v>30</v>
      </c>
      <c r="F198" s="177" t="s">
        <v>186</v>
      </c>
      <c r="G198" s="59" t="s">
        <v>190</v>
      </c>
      <c r="H198" s="59">
        <v>1</v>
      </c>
      <c r="I198" s="57" t="str">
        <f t="shared" si="15"/>
        <v>113/18</v>
      </c>
      <c r="J198" s="61" t="str">
        <f t="shared" si="16"/>
        <v>113/18-ХТ эстр./1</v>
      </c>
      <c r="K198" s="62" t="s">
        <v>73</v>
      </c>
      <c r="L198" s="62" t="s">
        <v>33</v>
      </c>
      <c r="M198" s="57" t="s">
        <v>31</v>
      </c>
      <c r="N198" s="62">
        <v>37460</v>
      </c>
      <c r="O198" s="59" t="s">
        <v>101</v>
      </c>
      <c r="P198" s="62"/>
      <c r="Q198" s="62" t="s">
        <v>126</v>
      </c>
      <c r="R198" s="57"/>
      <c r="S198" s="64"/>
      <c r="T198" s="59"/>
      <c r="U198" s="62" t="s">
        <v>32</v>
      </c>
      <c r="V198" s="57">
        <v>9</v>
      </c>
      <c r="W198" s="57"/>
      <c r="X198" s="57">
        <v>2018</v>
      </c>
      <c r="Y198" s="62" t="s">
        <v>96</v>
      </c>
      <c r="Z198" s="57" t="s">
        <v>33</v>
      </c>
      <c r="AA198" s="71" t="s">
        <v>33</v>
      </c>
      <c r="AB198" s="59"/>
      <c r="AC198" s="63" t="s">
        <v>33</v>
      </c>
      <c r="AD198" s="62" t="s">
        <v>71</v>
      </c>
      <c r="AE198" s="62" t="s">
        <v>88</v>
      </c>
      <c r="AF198" s="62" t="s">
        <v>92</v>
      </c>
      <c r="AG198" s="64">
        <v>4</v>
      </c>
      <c r="AH198" s="59"/>
      <c r="AI198" s="57"/>
      <c r="AJ198" s="59"/>
      <c r="AK198" s="65">
        <v>7</v>
      </c>
      <c r="AL198" s="66">
        <v>3.88</v>
      </c>
      <c r="AM198" s="67">
        <f t="shared" si="17"/>
        <v>10.879999999999999</v>
      </c>
      <c r="AN198" s="72">
        <v>3.66</v>
      </c>
      <c r="AO198" s="67">
        <f t="shared" si="18"/>
        <v>14.54</v>
      </c>
      <c r="AP198" s="59" t="s">
        <v>512</v>
      </c>
      <c r="AQ198" s="57"/>
      <c r="AR198" s="73">
        <f t="shared" ca="1" si="19"/>
        <v>17</v>
      </c>
      <c r="AS198" s="61" t="str">
        <f ca="1">IF('База данных'!$AR198&gt;=18,"соверш.","несовер.")</f>
        <v>несовер.</v>
      </c>
      <c r="AT198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эстр.; нет</v>
      </c>
      <c r="AU198" s="2"/>
      <c r="AV198" s="2"/>
    </row>
    <row r="199" spans="2:48" ht="12.95" customHeight="1">
      <c r="B199" s="90">
        <f>IF(D198&lt;&gt;D199,MAX($B$4:B198)+1,B198)</f>
        <v>113</v>
      </c>
      <c r="C199" s="58">
        <v>43285</v>
      </c>
      <c r="D199" s="57" t="s">
        <v>298</v>
      </c>
      <c r="E199" s="59" t="s">
        <v>30</v>
      </c>
      <c r="F199" s="177" t="s">
        <v>186</v>
      </c>
      <c r="G199" s="59" t="s">
        <v>189</v>
      </c>
      <c r="H199" s="59">
        <v>2</v>
      </c>
      <c r="I199" s="57" t="str">
        <f t="shared" si="15"/>
        <v>113/18</v>
      </c>
      <c r="J199" s="61" t="str">
        <f t="shared" si="16"/>
        <v>113/18-ХТ бал./2</v>
      </c>
      <c r="K199" s="62" t="s">
        <v>73</v>
      </c>
      <c r="L199" s="62" t="s">
        <v>33</v>
      </c>
      <c r="M199" s="57" t="s">
        <v>31</v>
      </c>
      <c r="N199" s="62">
        <v>37446</v>
      </c>
      <c r="O199" s="59" t="s">
        <v>101</v>
      </c>
      <c r="P199" s="62"/>
      <c r="Q199" s="62" t="s">
        <v>126</v>
      </c>
      <c r="R199" s="57"/>
      <c r="S199" s="64"/>
      <c r="T199" s="59"/>
      <c r="U199" s="62" t="s">
        <v>32</v>
      </c>
      <c r="V199" s="57">
        <v>9</v>
      </c>
      <c r="W199" s="57"/>
      <c r="X199" s="57">
        <v>2018</v>
      </c>
      <c r="Y199" s="62" t="s">
        <v>94</v>
      </c>
      <c r="Z199" s="57" t="s">
        <v>33</v>
      </c>
      <c r="AA199" s="71" t="s">
        <v>33</v>
      </c>
      <c r="AB199" s="59"/>
      <c r="AC199" s="63" t="s">
        <v>88</v>
      </c>
      <c r="AD199" s="62" t="s">
        <v>33</v>
      </c>
      <c r="AE199" s="62" t="s">
        <v>88</v>
      </c>
      <c r="AF199" s="62" t="s">
        <v>92</v>
      </c>
      <c r="AG199" s="64">
        <v>4</v>
      </c>
      <c r="AH199" s="59"/>
      <c r="AI199" s="57"/>
      <c r="AJ199" s="59"/>
      <c r="AK199" s="65">
        <v>7</v>
      </c>
      <c r="AL199" s="66">
        <v>4.21</v>
      </c>
      <c r="AM199" s="67">
        <f t="shared" si="17"/>
        <v>11.21</v>
      </c>
      <c r="AN199" s="72">
        <v>4.33</v>
      </c>
      <c r="AO199" s="67">
        <f t="shared" si="18"/>
        <v>15.540000000000001</v>
      </c>
      <c r="AP199" s="59" t="s">
        <v>510</v>
      </c>
      <c r="AQ199" s="57" t="s">
        <v>531</v>
      </c>
      <c r="AR199" s="68">
        <f t="shared" ca="1" si="19"/>
        <v>17</v>
      </c>
      <c r="AS199" s="69" t="str">
        <f ca="1">IF('База данных'!$AR199&gt;=18,"соверш.","несовер.")</f>
        <v>несовер.</v>
      </c>
      <c r="AT199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ХТ бал.; да</v>
      </c>
      <c r="AU199" s="2"/>
      <c r="AV199" s="2"/>
    </row>
    <row r="200" spans="2:48" ht="12.95" customHeight="1">
      <c r="B200" s="90">
        <f>IF(D199&lt;&gt;D200,MAX($B$4:B199)+1,B199)</f>
        <v>114</v>
      </c>
      <c r="C200" s="58">
        <v>43301</v>
      </c>
      <c r="D200" s="57" t="s">
        <v>299</v>
      </c>
      <c r="E200" s="59" t="s">
        <v>30</v>
      </c>
      <c r="F200" s="178" t="s">
        <v>119</v>
      </c>
      <c r="G200" s="59" t="s">
        <v>121</v>
      </c>
      <c r="H200" s="59">
        <v>1</v>
      </c>
      <c r="I200" s="57" t="str">
        <f t="shared" si="15"/>
        <v>114/18</v>
      </c>
      <c r="J200" s="61" t="str">
        <f t="shared" si="16"/>
        <v>114/18-ОКДД/1</v>
      </c>
      <c r="K200" s="62" t="s">
        <v>73</v>
      </c>
      <c r="L200" s="62" t="s">
        <v>33</v>
      </c>
      <c r="M200" s="57" t="s">
        <v>31</v>
      </c>
      <c r="N200" s="62">
        <v>36465</v>
      </c>
      <c r="O200" s="59" t="s">
        <v>101</v>
      </c>
      <c r="P200" s="62"/>
      <c r="Q200" s="62" t="s">
        <v>125</v>
      </c>
      <c r="R200" s="57"/>
      <c r="S200" s="64"/>
      <c r="T200" s="59"/>
      <c r="U200" s="62" t="s">
        <v>32</v>
      </c>
      <c r="V200" s="57">
        <v>9</v>
      </c>
      <c r="W200" s="57"/>
      <c r="X200" s="57">
        <v>2016</v>
      </c>
      <c r="Y200" s="62" t="s">
        <v>95</v>
      </c>
      <c r="Z200" s="57" t="s">
        <v>90</v>
      </c>
      <c r="AA200" s="71" t="s">
        <v>88</v>
      </c>
      <c r="AB200" s="59"/>
      <c r="AC200" s="63" t="s">
        <v>202</v>
      </c>
      <c r="AD200" s="62" t="s">
        <v>71</v>
      </c>
      <c r="AE200" s="62" t="s">
        <v>88</v>
      </c>
      <c r="AF200" s="62" t="s">
        <v>92</v>
      </c>
      <c r="AG200" s="64">
        <v>4</v>
      </c>
      <c r="AH200" s="59"/>
      <c r="AI200" s="57"/>
      <c r="AJ200" s="59"/>
      <c r="AK200" s="65">
        <v>5</v>
      </c>
      <c r="AL200" s="66">
        <v>5</v>
      </c>
      <c r="AM200" s="67">
        <f t="shared" si="17"/>
        <v>10</v>
      </c>
      <c r="AN200" s="72">
        <v>5</v>
      </c>
      <c r="AO200" s="67">
        <f t="shared" si="18"/>
        <v>15</v>
      </c>
      <c r="AP200" s="59" t="s">
        <v>510</v>
      </c>
      <c r="AQ200" s="57" t="s">
        <v>531</v>
      </c>
      <c r="AR200" s="73">
        <f t="shared" ca="1" si="19"/>
        <v>20</v>
      </c>
      <c r="AS200" s="61" t="str">
        <f ca="1">IF('База данных'!$AR200&gt;=18,"соверш.","несовер.")</f>
        <v>соверш.</v>
      </c>
      <c r="AT200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забрал(а) документы (оригинал док-та об обр-ии)</v>
      </c>
      <c r="AU200" s="2"/>
      <c r="AV200" s="2"/>
    </row>
    <row r="201" spans="2:48" ht="12.95" customHeight="1">
      <c r="B201" s="90">
        <f>IF(D200&lt;&gt;D201,MAX($B$4:B200)+1,B200)</f>
        <v>114</v>
      </c>
      <c r="C201" s="58">
        <v>43271</v>
      </c>
      <c r="D201" s="57" t="s">
        <v>299</v>
      </c>
      <c r="E201" s="59" t="s">
        <v>30</v>
      </c>
      <c r="F201" s="177" t="s">
        <v>103</v>
      </c>
      <c r="G201" s="59" t="s">
        <v>104</v>
      </c>
      <c r="H201" s="59">
        <v>2</v>
      </c>
      <c r="I201" s="57" t="str">
        <f t="shared" si="15"/>
        <v>114/18</v>
      </c>
      <c r="J201" s="61" t="str">
        <f t="shared" si="16"/>
        <v>114/18-АДТиК/2</v>
      </c>
      <c r="K201" s="62" t="s">
        <v>73</v>
      </c>
      <c r="L201" s="62" t="s">
        <v>88</v>
      </c>
      <c r="M201" s="57" t="s">
        <v>31</v>
      </c>
      <c r="N201" s="62">
        <v>37028</v>
      </c>
      <c r="O201" s="59" t="s">
        <v>101</v>
      </c>
      <c r="P201" s="62"/>
      <c r="Q201" s="62" t="s">
        <v>135</v>
      </c>
      <c r="R201" s="57"/>
      <c r="S201" s="64"/>
      <c r="T201" s="59"/>
      <c r="U201" s="62" t="s">
        <v>32</v>
      </c>
      <c r="V201" s="57">
        <v>9</v>
      </c>
      <c r="W201" s="57"/>
      <c r="X201" s="57">
        <v>2017</v>
      </c>
      <c r="Y201" s="62" t="s">
        <v>94</v>
      </c>
      <c r="Z201" s="57" t="s">
        <v>33</v>
      </c>
      <c r="AA201" s="71" t="s">
        <v>33</v>
      </c>
      <c r="AB201" s="59"/>
      <c r="AC201" s="63" t="s">
        <v>202</v>
      </c>
      <c r="AD201" s="62" t="s">
        <v>71</v>
      </c>
      <c r="AE201" s="62" t="s">
        <v>88</v>
      </c>
      <c r="AF201" s="62" t="s">
        <v>92</v>
      </c>
      <c r="AG201" s="64">
        <v>4</v>
      </c>
      <c r="AH201" s="59"/>
      <c r="AI201" s="57"/>
      <c r="AJ201" s="59"/>
      <c r="AK201" s="65">
        <v>5</v>
      </c>
      <c r="AL201" s="66">
        <v>4.4400000000000004</v>
      </c>
      <c r="AM201" s="67">
        <f t="shared" si="17"/>
        <v>9.4400000000000013</v>
      </c>
      <c r="AN201" s="72">
        <v>4.33</v>
      </c>
      <c r="AO201" s="67">
        <f t="shared" si="18"/>
        <v>13.770000000000001</v>
      </c>
      <c r="AP201" s="59" t="s">
        <v>512</v>
      </c>
      <c r="AQ201" s="57"/>
      <c r="AR201" s="68">
        <f t="shared" ca="1" si="19"/>
        <v>19</v>
      </c>
      <c r="AS201" s="69" t="str">
        <f ca="1">IF('База данных'!$AR201&gt;=18,"соверш.","несовер.")</f>
        <v>соверш.</v>
      </c>
      <c r="AT201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АДТиК; забрал(а) документы (оригинал док-та об обр-ии)</v>
      </c>
      <c r="AU201" s="2"/>
      <c r="AV201" s="2"/>
    </row>
    <row r="202" spans="2:48" ht="12.95" customHeight="1">
      <c r="B202" s="90">
        <f>IF(D201&lt;&gt;D202,MAX($B$4:B201)+1,B201)</f>
        <v>114</v>
      </c>
      <c r="C202" s="58">
        <v>43283</v>
      </c>
      <c r="D202" s="57" t="s">
        <v>299</v>
      </c>
      <c r="E202" s="59" t="s">
        <v>30</v>
      </c>
      <c r="F202" s="178" t="s">
        <v>119</v>
      </c>
      <c r="G202" s="59" t="s">
        <v>120</v>
      </c>
      <c r="H202" s="59">
        <v>3</v>
      </c>
      <c r="I202" s="57" t="str">
        <f t="shared" si="15"/>
        <v>114/18</v>
      </c>
      <c r="J202" s="61" t="str">
        <f t="shared" si="16"/>
        <v>114/18-ОиПКММиТП/3</v>
      </c>
      <c r="K202" s="62" t="s">
        <v>73</v>
      </c>
      <c r="L202" s="62" t="s">
        <v>88</v>
      </c>
      <c r="M202" s="57" t="s">
        <v>31</v>
      </c>
      <c r="N202" s="62">
        <v>37411</v>
      </c>
      <c r="O202" s="59" t="s">
        <v>101</v>
      </c>
      <c r="P202" s="62"/>
      <c r="Q202" s="62" t="s">
        <v>127</v>
      </c>
      <c r="R202" s="57"/>
      <c r="S202" s="64"/>
      <c r="T202" s="59"/>
      <c r="U202" s="62" t="s">
        <v>32</v>
      </c>
      <c r="V202" s="57">
        <v>9</v>
      </c>
      <c r="W202" s="57"/>
      <c r="X202" s="57">
        <v>2018</v>
      </c>
      <c r="Y202" s="62" t="s">
        <v>94</v>
      </c>
      <c r="Z202" s="57" t="s">
        <v>33</v>
      </c>
      <c r="AA202" s="71" t="s">
        <v>33</v>
      </c>
      <c r="AB202" s="59"/>
      <c r="AC202" s="63" t="s">
        <v>202</v>
      </c>
      <c r="AD202" s="62" t="s">
        <v>71</v>
      </c>
      <c r="AE202" s="62" t="s">
        <v>33</v>
      </c>
      <c r="AF202" s="62" t="s">
        <v>92</v>
      </c>
      <c r="AG202" s="64">
        <v>4</v>
      </c>
      <c r="AH202" s="59"/>
      <c r="AI202" s="57"/>
      <c r="AJ202" s="59"/>
      <c r="AK202" s="65">
        <v>4</v>
      </c>
      <c r="AL202" s="66">
        <v>4.75</v>
      </c>
      <c r="AM202" s="67">
        <f t="shared" si="17"/>
        <v>8.75</v>
      </c>
      <c r="AN202" s="72">
        <v>5</v>
      </c>
      <c r="AO202" s="67">
        <f t="shared" si="18"/>
        <v>13.75</v>
      </c>
      <c r="AP202" s="59" t="s">
        <v>512</v>
      </c>
      <c r="AQ202" s="57"/>
      <c r="AR202" s="73">
        <f t="shared" ca="1" si="19"/>
        <v>17</v>
      </c>
      <c r="AS202" s="61" t="str">
        <f ca="1">IF('База данных'!$AR202&gt;=18,"соверш.","несовер.")</f>
        <v>несовер.</v>
      </c>
      <c r="AT202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ОиПКММиТП; забрал(а) документы (оригинал док-та об обр-ии)</v>
      </c>
      <c r="AU202" s="2"/>
      <c r="AV202" s="2"/>
    </row>
    <row r="203" spans="2:48" ht="12.95" customHeight="1">
      <c r="B203" s="90">
        <f>IF(D202&lt;&gt;D203,MAX($B$4:B202)+1,B202)</f>
        <v>115</v>
      </c>
      <c r="C203" s="58">
        <v>43271</v>
      </c>
      <c r="D203" s="57" t="s">
        <v>300</v>
      </c>
      <c r="E203" s="59" t="s">
        <v>30</v>
      </c>
      <c r="F203" s="177" t="s">
        <v>105</v>
      </c>
      <c r="G203" s="59" t="s">
        <v>106</v>
      </c>
      <c r="H203" s="59">
        <v>1</v>
      </c>
      <c r="I203" s="57" t="str">
        <f t="shared" si="15"/>
        <v>115/18</v>
      </c>
      <c r="J203" s="61" t="str">
        <f t="shared" si="16"/>
        <v>115/18-ХОД/1</v>
      </c>
      <c r="K203" s="62" t="s">
        <v>73</v>
      </c>
      <c r="L203" s="62" t="s">
        <v>88</v>
      </c>
      <c r="M203" s="57" t="s">
        <v>31</v>
      </c>
      <c r="N203" s="62">
        <v>35766</v>
      </c>
      <c r="O203" s="59" t="s">
        <v>101</v>
      </c>
      <c r="P203" s="62"/>
      <c r="Q203" s="62" t="s">
        <v>137</v>
      </c>
      <c r="R203" s="57"/>
      <c r="S203" s="64"/>
      <c r="T203" s="59"/>
      <c r="U203" s="62" t="s">
        <v>32</v>
      </c>
      <c r="V203" s="57">
        <v>9</v>
      </c>
      <c r="W203" s="57"/>
      <c r="X203" s="57">
        <v>2014</v>
      </c>
      <c r="Y203" s="62" t="s">
        <v>94</v>
      </c>
      <c r="Z203" s="57" t="s">
        <v>33</v>
      </c>
      <c r="AA203" s="71" t="s">
        <v>33</v>
      </c>
      <c r="AB203" s="59"/>
      <c r="AC203" s="63" t="s">
        <v>88</v>
      </c>
      <c r="AD203" s="62" t="s">
        <v>71</v>
      </c>
      <c r="AE203" s="62" t="s">
        <v>33</v>
      </c>
      <c r="AF203" s="62" t="s">
        <v>92</v>
      </c>
      <c r="AG203" s="64">
        <v>4</v>
      </c>
      <c r="AH203" s="59"/>
      <c r="AI203" s="57"/>
      <c r="AJ203" s="59"/>
      <c r="AK203" s="65">
        <v>5</v>
      </c>
      <c r="AL203" s="66">
        <v>4.3499999999999996</v>
      </c>
      <c r="AM203" s="67">
        <f t="shared" si="17"/>
        <v>9.35</v>
      </c>
      <c r="AN203" s="72">
        <v>4.33</v>
      </c>
      <c r="AO203" s="67">
        <f t="shared" si="18"/>
        <v>13.68</v>
      </c>
      <c r="AP203" s="59" t="s">
        <v>512</v>
      </c>
      <c r="AQ203" s="57"/>
      <c r="AR203" s="68">
        <f t="shared" ca="1" si="19"/>
        <v>22</v>
      </c>
      <c r="AS203" s="69" t="str">
        <f ca="1">IF('База данных'!$AR203&gt;=18,"соверш.","несовер.")</f>
        <v>соверш.</v>
      </c>
      <c r="AT203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ХОД; да</v>
      </c>
      <c r="AU203" s="2"/>
      <c r="AV203" s="2"/>
    </row>
    <row r="204" spans="2:48" ht="12.95" customHeight="1">
      <c r="B204" s="90">
        <f>IF(D203&lt;&gt;D204,MAX($B$4:B203)+1,B203)</f>
        <v>116</v>
      </c>
      <c r="C204" s="58">
        <v>43284</v>
      </c>
      <c r="D204" s="57" t="s">
        <v>301</v>
      </c>
      <c r="E204" s="59" t="s">
        <v>30</v>
      </c>
      <c r="F204" s="178" t="s">
        <v>119</v>
      </c>
      <c r="G204" s="59" t="s">
        <v>120</v>
      </c>
      <c r="H204" s="59">
        <v>1</v>
      </c>
      <c r="I204" s="57" t="str">
        <f t="shared" si="15"/>
        <v>116/18</v>
      </c>
      <c r="J204" s="61" t="str">
        <f t="shared" si="16"/>
        <v>116/18-ОиПКММиТП/1</v>
      </c>
      <c r="K204" s="62" t="s">
        <v>73</v>
      </c>
      <c r="L204" s="62" t="s">
        <v>33</v>
      </c>
      <c r="M204" s="57" t="s">
        <v>31</v>
      </c>
      <c r="N204" s="62">
        <v>37355</v>
      </c>
      <c r="O204" s="59" t="s">
        <v>101</v>
      </c>
      <c r="P204" s="62"/>
      <c r="Q204" s="62" t="s">
        <v>126</v>
      </c>
      <c r="R204" s="57"/>
      <c r="S204" s="64"/>
      <c r="T204" s="59"/>
      <c r="U204" s="62" t="s">
        <v>32</v>
      </c>
      <c r="V204" s="57">
        <v>9</v>
      </c>
      <c r="W204" s="57"/>
      <c r="X204" s="57">
        <v>2018</v>
      </c>
      <c r="Y204" s="62" t="s">
        <v>94</v>
      </c>
      <c r="Z204" s="57" t="s">
        <v>33</v>
      </c>
      <c r="AA204" s="71" t="s">
        <v>33</v>
      </c>
      <c r="AB204" s="59"/>
      <c r="AC204" s="63" t="s">
        <v>88</v>
      </c>
      <c r="AD204" s="62" t="s">
        <v>71</v>
      </c>
      <c r="AE204" s="62" t="s">
        <v>33</v>
      </c>
      <c r="AF204" s="62" t="s">
        <v>92</v>
      </c>
      <c r="AG204" s="64">
        <v>4</v>
      </c>
      <c r="AH204" s="59"/>
      <c r="AI204" s="57"/>
      <c r="AJ204" s="59"/>
      <c r="AK204" s="65">
        <v>0</v>
      </c>
      <c r="AL204" s="66">
        <v>4.0999999999999996</v>
      </c>
      <c r="AM204" s="67">
        <f t="shared" si="17"/>
        <v>4.0999999999999996</v>
      </c>
      <c r="AN204" s="72">
        <v>4.5</v>
      </c>
      <c r="AO204" s="67">
        <f t="shared" si="18"/>
        <v>8.6</v>
      </c>
      <c r="AP204" s="59" t="s">
        <v>512</v>
      </c>
      <c r="AQ204" s="57"/>
      <c r="AR204" s="73">
        <f t="shared" ca="1" si="19"/>
        <v>18</v>
      </c>
      <c r="AS204" s="61" t="str">
        <f ca="1">IF('База данных'!$AR204&gt;=18,"соверш.","несовер.")</f>
        <v>соверш.</v>
      </c>
      <c r="AT204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ОиПКММиТП; да</v>
      </c>
      <c r="AU204" s="29"/>
      <c r="AV204" s="29"/>
    </row>
    <row r="205" spans="2:48" ht="12.95" customHeight="1">
      <c r="B205" s="90">
        <f>IF(D204&lt;&gt;D205,MAX($B$4:B204)+1,B204)</f>
        <v>116</v>
      </c>
      <c r="C205" s="58">
        <v>43290</v>
      </c>
      <c r="D205" s="57" t="s">
        <v>301</v>
      </c>
      <c r="E205" s="59" t="s">
        <v>30</v>
      </c>
      <c r="F205" s="177" t="s">
        <v>119</v>
      </c>
      <c r="G205" s="59" t="s">
        <v>121</v>
      </c>
      <c r="H205" s="59">
        <v>2</v>
      </c>
      <c r="I205" s="57" t="str">
        <f t="shared" si="15"/>
        <v>116/18</v>
      </c>
      <c r="J205" s="61" t="str">
        <f t="shared" si="16"/>
        <v>116/18-ОКДД/2</v>
      </c>
      <c r="K205" s="62" t="s">
        <v>73</v>
      </c>
      <c r="L205" s="62" t="s">
        <v>88</v>
      </c>
      <c r="M205" s="57" t="s">
        <v>31</v>
      </c>
      <c r="N205" s="62">
        <v>37520</v>
      </c>
      <c r="O205" s="59" t="s">
        <v>101</v>
      </c>
      <c r="P205" s="62"/>
      <c r="Q205" s="62" t="s">
        <v>127</v>
      </c>
      <c r="R205" s="57"/>
      <c r="S205" s="64"/>
      <c r="T205" s="59"/>
      <c r="U205" s="62" t="s">
        <v>32</v>
      </c>
      <c r="V205" s="57">
        <v>9</v>
      </c>
      <c r="W205" s="57"/>
      <c r="X205" s="57">
        <v>2018</v>
      </c>
      <c r="Y205" s="62" t="s">
        <v>95</v>
      </c>
      <c r="Z205" s="57" t="s">
        <v>33</v>
      </c>
      <c r="AA205" s="71" t="s">
        <v>33</v>
      </c>
      <c r="AB205" s="59"/>
      <c r="AC205" s="63" t="s">
        <v>202</v>
      </c>
      <c r="AD205" s="62" t="s">
        <v>71</v>
      </c>
      <c r="AE205" s="62" t="s">
        <v>33</v>
      </c>
      <c r="AF205" s="62" t="s">
        <v>92</v>
      </c>
      <c r="AG205" s="64">
        <v>4</v>
      </c>
      <c r="AH205" s="59"/>
      <c r="AI205" s="57"/>
      <c r="AJ205" s="59"/>
      <c r="AK205" s="65">
        <v>4</v>
      </c>
      <c r="AL205" s="66">
        <v>4.68</v>
      </c>
      <c r="AM205" s="67">
        <f t="shared" si="17"/>
        <v>8.68</v>
      </c>
      <c r="AN205" s="72">
        <v>5</v>
      </c>
      <c r="AO205" s="67">
        <f t="shared" si="18"/>
        <v>13.68</v>
      </c>
      <c r="AP205" s="59" t="s">
        <v>512</v>
      </c>
      <c r="AQ205" s="57"/>
      <c r="AR205" s="68">
        <f t="shared" ca="1" si="19"/>
        <v>17</v>
      </c>
      <c r="AS205" s="69" t="str">
        <f ca="1">IF('База данных'!$AR205&gt;=18,"соверш.","несовер.")</f>
        <v>несовер.</v>
      </c>
      <c r="AT205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ОКДД; забрал(а) документы (оригинал док-та об обр-ии)</v>
      </c>
      <c r="AU205" s="2"/>
      <c r="AV205" s="2"/>
    </row>
    <row r="206" spans="2:48" ht="12.95" customHeight="1">
      <c r="B206" s="90">
        <f>IF(D205&lt;&gt;D206,MAX($B$4:B205)+1,B205)</f>
        <v>117</v>
      </c>
      <c r="C206" s="58">
        <v>43285</v>
      </c>
      <c r="D206" s="57" t="s">
        <v>302</v>
      </c>
      <c r="E206" s="59" t="s">
        <v>30</v>
      </c>
      <c r="F206" s="178" t="s">
        <v>103</v>
      </c>
      <c r="G206" s="59" t="s">
        <v>104</v>
      </c>
      <c r="H206" s="59">
        <v>1</v>
      </c>
      <c r="I206" s="57" t="str">
        <f t="shared" si="15"/>
        <v>117/18</v>
      </c>
      <c r="J206" s="61" t="str">
        <f t="shared" si="16"/>
        <v>117/18-АДТиК/1</v>
      </c>
      <c r="K206" s="62" t="s">
        <v>73</v>
      </c>
      <c r="L206" s="62" t="s">
        <v>33</v>
      </c>
      <c r="M206" s="57" t="s">
        <v>31</v>
      </c>
      <c r="N206" s="62">
        <v>30522</v>
      </c>
      <c r="O206" s="59" t="s">
        <v>101</v>
      </c>
      <c r="P206" s="62"/>
      <c r="Q206" s="62" t="s">
        <v>151</v>
      </c>
      <c r="R206" s="57"/>
      <c r="S206" s="64"/>
      <c r="T206" s="59"/>
      <c r="U206" s="62" t="s">
        <v>32</v>
      </c>
      <c r="V206" s="57">
        <v>11</v>
      </c>
      <c r="W206" s="57"/>
      <c r="X206" s="57">
        <v>2000</v>
      </c>
      <c r="Y206" s="62" t="s">
        <v>94</v>
      </c>
      <c r="Z206" s="57" t="s">
        <v>33</v>
      </c>
      <c r="AA206" s="71" t="s">
        <v>33</v>
      </c>
      <c r="AB206" s="59"/>
      <c r="AC206" s="63" t="s">
        <v>88</v>
      </c>
      <c r="AD206" s="62" t="s">
        <v>71</v>
      </c>
      <c r="AE206" s="62" t="s">
        <v>33</v>
      </c>
      <c r="AF206" s="62" t="s">
        <v>33</v>
      </c>
      <c r="AG206" s="64">
        <v>4</v>
      </c>
      <c r="AH206" s="59"/>
      <c r="AI206" s="57"/>
      <c r="AJ206" s="59"/>
      <c r="AK206" s="65">
        <v>0</v>
      </c>
      <c r="AL206" s="66">
        <v>4.3</v>
      </c>
      <c r="AM206" s="67">
        <f t="shared" si="17"/>
        <v>4.3</v>
      </c>
      <c r="AN206" s="72">
        <v>5</v>
      </c>
      <c r="AO206" s="67">
        <f t="shared" si="18"/>
        <v>9.3000000000000007</v>
      </c>
      <c r="AP206" s="59" t="s">
        <v>512</v>
      </c>
      <c r="AQ206" s="57"/>
      <c r="AR206" s="73">
        <f t="shared" ca="1" si="19"/>
        <v>36</v>
      </c>
      <c r="AS206" s="61" t="str">
        <f ca="1">IF('База данных'!$AR206&gt;=18,"соверш.","несовер.")</f>
        <v>соверш.</v>
      </c>
      <c r="AT206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да</v>
      </c>
      <c r="AU206" s="2"/>
      <c r="AV206" s="2"/>
    </row>
    <row r="207" spans="2:48" ht="12.95" customHeight="1">
      <c r="B207" s="90">
        <f>IF(D206&lt;&gt;D207,MAX($B$4:B206)+1,B206)</f>
        <v>117</v>
      </c>
      <c r="C207" s="58">
        <v>43290</v>
      </c>
      <c r="D207" s="57" t="s">
        <v>302</v>
      </c>
      <c r="E207" s="59" t="s">
        <v>30</v>
      </c>
      <c r="F207" s="177" t="s">
        <v>186</v>
      </c>
      <c r="G207" s="59" t="s">
        <v>115</v>
      </c>
      <c r="H207" s="59">
        <v>2</v>
      </c>
      <c r="I207" s="57" t="str">
        <f t="shared" si="15"/>
        <v>117/18</v>
      </c>
      <c r="J207" s="61" t="str">
        <f t="shared" si="16"/>
        <v>117/18-ТТ/2</v>
      </c>
      <c r="K207" s="62" t="s">
        <v>73</v>
      </c>
      <c r="L207" s="62" t="s">
        <v>33</v>
      </c>
      <c r="M207" s="57" t="s">
        <v>31</v>
      </c>
      <c r="N207" s="62">
        <v>36673</v>
      </c>
      <c r="O207" s="59" t="s">
        <v>101</v>
      </c>
      <c r="P207" s="62"/>
      <c r="Q207" s="62" t="s">
        <v>126</v>
      </c>
      <c r="R207" s="57"/>
      <c r="S207" s="64"/>
      <c r="T207" s="59"/>
      <c r="U207" s="62" t="s">
        <v>32</v>
      </c>
      <c r="V207" s="57">
        <v>9</v>
      </c>
      <c r="W207" s="57"/>
      <c r="X207" s="57">
        <v>2018</v>
      </c>
      <c r="Y207" s="62" t="s">
        <v>94</v>
      </c>
      <c r="Z207" s="57" t="s">
        <v>33</v>
      </c>
      <c r="AA207" s="71" t="s">
        <v>88</v>
      </c>
      <c r="AB207" s="59"/>
      <c r="AC207" s="63" t="s">
        <v>88</v>
      </c>
      <c r="AD207" s="62" t="s">
        <v>71</v>
      </c>
      <c r="AE207" s="62" t="s">
        <v>33</v>
      </c>
      <c r="AF207" s="62" t="s">
        <v>92</v>
      </c>
      <c r="AG207" s="64">
        <v>4</v>
      </c>
      <c r="AH207" s="59"/>
      <c r="AI207" s="57"/>
      <c r="AJ207" s="59"/>
      <c r="AK207" s="65">
        <v>5</v>
      </c>
      <c r="AL207" s="66">
        <v>4.42</v>
      </c>
      <c r="AM207" s="67">
        <f t="shared" si="17"/>
        <v>9.42</v>
      </c>
      <c r="AN207" s="72">
        <v>4.66</v>
      </c>
      <c r="AO207" s="67">
        <f t="shared" si="18"/>
        <v>14.08</v>
      </c>
      <c r="AP207" s="59" t="s">
        <v>512</v>
      </c>
      <c r="AQ207" s="57"/>
      <c r="AR207" s="68">
        <f t="shared" ca="1" si="19"/>
        <v>19</v>
      </c>
      <c r="AS207" s="69" t="str">
        <f ca="1">IF('База данных'!$AR207&gt;=18,"соверш.","несовер.")</f>
        <v>соверш.</v>
      </c>
      <c r="AT207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ТТ; да</v>
      </c>
      <c r="AU207" s="2"/>
      <c r="AV207" s="2"/>
    </row>
    <row r="208" spans="2:48" ht="12.95" customHeight="1">
      <c r="B208" s="90">
        <f>IF(D207&lt;&gt;D208,MAX($B$4:B207)+1,B207)</f>
        <v>118</v>
      </c>
      <c r="C208" s="58">
        <v>43286</v>
      </c>
      <c r="D208" s="57" t="s">
        <v>303</v>
      </c>
      <c r="E208" s="59" t="s">
        <v>30</v>
      </c>
      <c r="F208" s="178" t="s">
        <v>119</v>
      </c>
      <c r="G208" s="59" t="s">
        <v>120</v>
      </c>
      <c r="H208" s="59">
        <v>1</v>
      </c>
      <c r="I208" s="57" t="str">
        <f t="shared" si="15"/>
        <v>118/18</v>
      </c>
      <c r="J208" s="61" t="str">
        <f t="shared" si="16"/>
        <v>118/18-ОиПКММиТП/1</v>
      </c>
      <c r="K208" s="62" t="s">
        <v>73</v>
      </c>
      <c r="L208" s="62" t="s">
        <v>33</v>
      </c>
      <c r="M208" s="57" t="s">
        <v>31</v>
      </c>
      <c r="N208" s="62">
        <v>37621</v>
      </c>
      <c r="O208" s="59" t="s">
        <v>101</v>
      </c>
      <c r="P208" s="62"/>
      <c r="Q208" s="62" t="s">
        <v>126</v>
      </c>
      <c r="R208" s="57"/>
      <c r="S208" s="64"/>
      <c r="T208" s="59"/>
      <c r="U208" s="62" t="s">
        <v>32</v>
      </c>
      <c r="V208" s="57">
        <v>9</v>
      </c>
      <c r="W208" s="57"/>
      <c r="X208" s="57">
        <v>2018</v>
      </c>
      <c r="Y208" s="62" t="s">
        <v>94</v>
      </c>
      <c r="Z208" s="57" t="s">
        <v>33</v>
      </c>
      <c r="AA208" s="71" t="s">
        <v>33</v>
      </c>
      <c r="AB208" s="59"/>
      <c r="AC208" s="63" t="s">
        <v>88</v>
      </c>
      <c r="AD208" s="62" t="s">
        <v>71</v>
      </c>
      <c r="AE208" s="62" t="s">
        <v>88</v>
      </c>
      <c r="AF208" s="62" t="s">
        <v>92</v>
      </c>
      <c r="AG208" s="64">
        <v>4</v>
      </c>
      <c r="AH208" s="59"/>
      <c r="AI208" s="57"/>
      <c r="AJ208" s="59"/>
      <c r="AK208" s="65">
        <v>8</v>
      </c>
      <c r="AL208" s="66">
        <v>3.55</v>
      </c>
      <c r="AM208" s="67">
        <f t="shared" si="17"/>
        <v>11.55</v>
      </c>
      <c r="AN208" s="72">
        <v>3.66</v>
      </c>
      <c r="AO208" s="67">
        <f t="shared" si="18"/>
        <v>15.21</v>
      </c>
      <c r="AP208" s="59" t="s">
        <v>510</v>
      </c>
      <c r="AQ208" s="57" t="s">
        <v>531</v>
      </c>
      <c r="AR208" s="73">
        <f t="shared" ca="1" si="19"/>
        <v>17</v>
      </c>
      <c r="AS208" s="61" t="str">
        <f ca="1">IF('База данных'!$AR208&gt;=18,"соверш.","несовер.")</f>
        <v>несовер.</v>
      </c>
      <c r="AT208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ОиПКММиТП; да</v>
      </c>
      <c r="AU208" s="2"/>
      <c r="AV208" s="2"/>
    </row>
    <row r="209" spans="2:48" ht="12.95" customHeight="1">
      <c r="B209" s="90">
        <f>IF(D208&lt;&gt;D209,MAX($B$4:B208)+1,B208)</f>
        <v>118</v>
      </c>
      <c r="C209" s="58">
        <v>43301</v>
      </c>
      <c r="D209" s="57" t="s">
        <v>303</v>
      </c>
      <c r="E209" s="59" t="s">
        <v>30</v>
      </c>
      <c r="F209" s="177" t="s">
        <v>119</v>
      </c>
      <c r="G209" s="59" t="s">
        <v>121</v>
      </c>
      <c r="H209" s="59">
        <v>2</v>
      </c>
      <c r="I209" s="57" t="str">
        <f t="shared" si="15"/>
        <v>118/18</v>
      </c>
      <c r="J209" s="61" t="str">
        <f t="shared" si="16"/>
        <v>118/18-ОКДД/2</v>
      </c>
      <c r="K209" s="62" t="s">
        <v>73</v>
      </c>
      <c r="L209" s="62" t="s">
        <v>33</v>
      </c>
      <c r="M209" s="57" t="s">
        <v>31</v>
      </c>
      <c r="N209" s="62">
        <v>36569</v>
      </c>
      <c r="O209" s="59" t="s">
        <v>101</v>
      </c>
      <c r="P209" s="62"/>
      <c r="Q209" s="62" t="s">
        <v>125</v>
      </c>
      <c r="R209" s="57"/>
      <c r="S209" s="64"/>
      <c r="T209" s="59"/>
      <c r="U209" s="62" t="s">
        <v>32</v>
      </c>
      <c r="V209" s="57">
        <v>11</v>
      </c>
      <c r="W209" s="57"/>
      <c r="X209" s="57">
        <v>2018</v>
      </c>
      <c r="Y209" s="62" t="s">
        <v>94</v>
      </c>
      <c r="Z209" s="57" t="s">
        <v>33</v>
      </c>
      <c r="AA209" s="71" t="s">
        <v>33</v>
      </c>
      <c r="AB209" s="59"/>
      <c r="AC209" s="63" t="s">
        <v>33</v>
      </c>
      <c r="AD209" s="62" t="s">
        <v>71</v>
      </c>
      <c r="AE209" s="62" t="s">
        <v>88</v>
      </c>
      <c r="AF209" s="62" t="s">
        <v>99</v>
      </c>
      <c r="AG209" s="64">
        <v>4</v>
      </c>
      <c r="AH209" s="59"/>
      <c r="AI209" s="57"/>
      <c r="AJ209" s="59"/>
      <c r="AK209" s="65">
        <v>4</v>
      </c>
      <c r="AL209" s="66">
        <v>4.6399999999999997</v>
      </c>
      <c r="AM209" s="67">
        <f t="shared" si="17"/>
        <v>8.64</v>
      </c>
      <c r="AN209" s="72">
        <v>5</v>
      </c>
      <c r="AO209" s="67">
        <f t="shared" si="18"/>
        <v>13.64</v>
      </c>
      <c r="AP209" s="59" t="s">
        <v>512</v>
      </c>
      <c r="AQ209" s="57"/>
      <c r="AR209" s="68">
        <f t="shared" ca="1" si="19"/>
        <v>20</v>
      </c>
      <c r="AS209" s="69" t="str">
        <f ca="1">IF('База данных'!$AR209&gt;=18,"соверш.","несовер.")</f>
        <v>соверш.</v>
      </c>
      <c r="AT209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ОКДД; нет</v>
      </c>
      <c r="AU209" s="2"/>
      <c r="AV209" s="2"/>
    </row>
    <row r="210" spans="2:48" ht="12.95" customHeight="1">
      <c r="B210" s="90">
        <f>IF(D209&lt;&gt;D210,MAX($B$4:B209)+1,B209)</f>
        <v>119</v>
      </c>
      <c r="C210" s="58">
        <v>43300</v>
      </c>
      <c r="D210" s="57" t="s">
        <v>304</v>
      </c>
      <c r="E210" s="59" t="s">
        <v>30</v>
      </c>
      <c r="F210" s="178" t="s">
        <v>103</v>
      </c>
      <c r="G210" s="59" t="s">
        <v>104</v>
      </c>
      <c r="H210" s="59">
        <v>1</v>
      </c>
      <c r="I210" s="57" t="str">
        <f t="shared" si="15"/>
        <v>119/18</v>
      </c>
      <c r="J210" s="61" t="str">
        <f t="shared" si="16"/>
        <v>119/18-АДТиК/1</v>
      </c>
      <c r="K210" s="62" t="s">
        <v>73</v>
      </c>
      <c r="L210" s="62" t="s">
        <v>88</v>
      </c>
      <c r="M210" s="57" t="s">
        <v>31</v>
      </c>
      <c r="N210" s="62">
        <v>35347</v>
      </c>
      <c r="O210" s="59" t="s">
        <v>101</v>
      </c>
      <c r="P210" s="62"/>
      <c r="Q210" s="62" t="s">
        <v>134</v>
      </c>
      <c r="R210" s="57"/>
      <c r="S210" s="64"/>
      <c r="T210" s="59"/>
      <c r="U210" s="62" t="s">
        <v>32</v>
      </c>
      <c r="V210" s="57">
        <v>9</v>
      </c>
      <c r="W210" s="57"/>
      <c r="X210" s="57">
        <v>2014</v>
      </c>
      <c r="Y210" s="62" t="s">
        <v>94</v>
      </c>
      <c r="Z210" s="57" t="s">
        <v>90</v>
      </c>
      <c r="AA210" s="71" t="s">
        <v>33</v>
      </c>
      <c r="AB210" s="59"/>
      <c r="AC210" s="63" t="s">
        <v>202</v>
      </c>
      <c r="AD210" s="62" t="s">
        <v>71</v>
      </c>
      <c r="AE210" s="62" t="s">
        <v>33</v>
      </c>
      <c r="AF210" s="62" t="s">
        <v>92</v>
      </c>
      <c r="AG210" s="64">
        <v>4</v>
      </c>
      <c r="AH210" s="59"/>
      <c r="AI210" s="57"/>
      <c r="AJ210" s="59"/>
      <c r="AK210" s="65">
        <v>4</v>
      </c>
      <c r="AL210" s="66">
        <v>5</v>
      </c>
      <c r="AM210" s="67">
        <f t="shared" si="17"/>
        <v>9</v>
      </c>
      <c r="AN210" s="72">
        <v>5</v>
      </c>
      <c r="AO210" s="67">
        <f t="shared" si="18"/>
        <v>14</v>
      </c>
      <c r="AP210" s="59" t="s">
        <v>512</v>
      </c>
      <c r="AQ210" s="57"/>
      <c r="AR210" s="73">
        <f t="shared" ca="1" si="19"/>
        <v>23</v>
      </c>
      <c r="AS210" s="61" t="str">
        <f ca="1">IF('База данных'!$AR210&gt;=18,"соверш.","несовер.")</f>
        <v>соверш.</v>
      </c>
      <c r="AT210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забрал(а) документы (оригинал док-та об обр-ии)</v>
      </c>
      <c r="AU210" s="2"/>
      <c r="AV210" s="2"/>
    </row>
    <row r="211" spans="2:48" ht="12.95" customHeight="1">
      <c r="B211" s="90">
        <f>IF(D210&lt;&gt;D211,MAX($B$4:B210)+1,B210)</f>
        <v>119</v>
      </c>
      <c r="C211" s="58">
        <v>43292</v>
      </c>
      <c r="D211" s="57" t="s">
        <v>304</v>
      </c>
      <c r="E211" s="59" t="s">
        <v>30</v>
      </c>
      <c r="F211" s="177" t="s">
        <v>186</v>
      </c>
      <c r="G211" s="59" t="s">
        <v>115</v>
      </c>
      <c r="H211" s="59">
        <v>2</v>
      </c>
      <c r="I211" s="57" t="str">
        <f t="shared" si="15"/>
        <v>119/18</v>
      </c>
      <c r="J211" s="61" t="str">
        <f t="shared" si="16"/>
        <v>119/18-ТТ/2</v>
      </c>
      <c r="K211" s="62" t="s">
        <v>73</v>
      </c>
      <c r="L211" s="62" t="s">
        <v>88</v>
      </c>
      <c r="M211" s="57" t="s">
        <v>31</v>
      </c>
      <c r="N211" s="62">
        <v>37454</v>
      </c>
      <c r="O211" s="59" t="s">
        <v>101</v>
      </c>
      <c r="P211" s="62"/>
      <c r="Q211" s="62" t="s">
        <v>134</v>
      </c>
      <c r="R211" s="57"/>
      <c r="S211" s="64"/>
      <c r="T211" s="59"/>
      <c r="U211" s="62" t="s">
        <v>32</v>
      </c>
      <c r="V211" s="57">
        <v>9</v>
      </c>
      <c r="W211" s="57"/>
      <c r="X211" s="57">
        <v>2018</v>
      </c>
      <c r="Y211" s="62" t="s">
        <v>94</v>
      </c>
      <c r="Z211" s="57" t="s">
        <v>33</v>
      </c>
      <c r="AA211" s="71" t="s">
        <v>33</v>
      </c>
      <c r="AB211" s="59"/>
      <c r="AC211" s="63" t="s">
        <v>88</v>
      </c>
      <c r="AD211" s="62" t="s">
        <v>71</v>
      </c>
      <c r="AE211" s="62" t="s">
        <v>33</v>
      </c>
      <c r="AF211" s="62" t="s">
        <v>92</v>
      </c>
      <c r="AG211" s="64">
        <v>5</v>
      </c>
      <c r="AH211" s="59"/>
      <c r="AI211" s="57"/>
      <c r="AJ211" s="59"/>
      <c r="AK211" s="65">
        <v>0</v>
      </c>
      <c r="AL211" s="66">
        <v>4.2699999999999996</v>
      </c>
      <c r="AM211" s="67">
        <f t="shared" si="17"/>
        <v>4.2699999999999996</v>
      </c>
      <c r="AN211" s="72">
        <v>4.5</v>
      </c>
      <c r="AO211" s="67">
        <f t="shared" si="18"/>
        <v>8.77</v>
      </c>
      <c r="AP211" s="59" t="s">
        <v>510</v>
      </c>
      <c r="AQ211" s="57" t="s">
        <v>531</v>
      </c>
      <c r="AR211" s="68">
        <f t="shared" ca="1" si="19"/>
        <v>17</v>
      </c>
      <c r="AS211" s="69" t="str">
        <f ca="1">IF('База данных'!$AR211&gt;=18,"соверш.","несовер.")</f>
        <v>несовер.</v>
      </c>
      <c r="AT211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ТТ; да</v>
      </c>
      <c r="AU211" s="2"/>
      <c r="AV211" s="2"/>
    </row>
    <row r="212" spans="2:48" ht="12.95" customHeight="1">
      <c r="B212" s="90">
        <f>IF(D211&lt;&gt;D212,MAX($B$4:B211)+1,B211)</f>
        <v>120</v>
      </c>
      <c r="C212" s="58">
        <v>43291</v>
      </c>
      <c r="D212" s="57" t="s">
        <v>305</v>
      </c>
      <c r="E212" s="59" t="s">
        <v>30</v>
      </c>
      <c r="F212" s="177" t="s">
        <v>186</v>
      </c>
      <c r="G212" s="59" t="s">
        <v>189</v>
      </c>
      <c r="H212" s="59">
        <v>1</v>
      </c>
      <c r="I212" s="57" t="str">
        <f t="shared" si="15"/>
        <v>120/18</v>
      </c>
      <c r="J212" s="61" t="str">
        <f t="shared" si="16"/>
        <v>120/18-ХТ бал./1</v>
      </c>
      <c r="K212" s="62" t="s">
        <v>73</v>
      </c>
      <c r="L212" s="62" t="s">
        <v>88</v>
      </c>
      <c r="M212" s="57" t="s">
        <v>31</v>
      </c>
      <c r="N212" s="62">
        <v>36776</v>
      </c>
      <c r="O212" s="59" t="s">
        <v>101</v>
      </c>
      <c r="P212" s="62"/>
      <c r="Q212" s="62" t="s">
        <v>127</v>
      </c>
      <c r="R212" s="57"/>
      <c r="S212" s="64"/>
      <c r="T212" s="59"/>
      <c r="U212" s="62" t="s">
        <v>32</v>
      </c>
      <c r="V212" s="57">
        <v>11</v>
      </c>
      <c r="W212" s="57"/>
      <c r="X212" s="57">
        <v>2018</v>
      </c>
      <c r="Y212" s="62" t="s">
        <v>94</v>
      </c>
      <c r="Z212" s="57" t="s">
        <v>33</v>
      </c>
      <c r="AA212" s="71" t="s">
        <v>33</v>
      </c>
      <c r="AB212" s="59"/>
      <c r="AC212" s="63" t="s">
        <v>88</v>
      </c>
      <c r="AD212" s="62" t="s">
        <v>71</v>
      </c>
      <c r="AE212" s="62" t="s">
        <v>33</v>
      </c>
      <c r="AF212" s="62" t="s">
        <v>92</v>
      </c>
      <c r="AG212" s="64">
        <v>4</v>
      </c>
      <c r="AH212" s="59"/>
      <c r="AI212" s="57"/>
      <c r="AJ212" s="59"/>
      <c r="AK212" s="65">
        <v>5</v>
      </c>
      <c r="AL212" s="66">
        <v>4.33</v>
      </c>
      <c r="AM212" s="67">
        <f t="shared" si="17"/>
        <v>9.33</v>
      </c>
      <c r="AN212" s="72">
        <v>4.66</v>
      </c>
      <c r="AO212" s="67">
        <f t="shared" si="18"/>
        <v>13.99</v>
      </c>
      <c r="AP212" s="59" t="s">
        <v>512</v>
      </c>
      <c r="AQ212" s="57"/>
      <c r="AR212" s="73">
        <f t="shared" ca="1" si="19"/>
        <v>19</v>
      </c>
      <c r="AS212" s="61" t="str">
        <f ca="1">IF('База данных'!$AR212&gt;=18,"соверш.","несовер.")</f>
        <v>соверш.</v>
      </c>
      <c r="AT212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бал.; да</v>
      </c>
      <c r="AU212" s="2"/>
      <c r="AV212" s="2"/>
    </row>
    <row r="213" spans="2:48" ht="12.95" customHeight="1">
      <c r="B213" s="90">
        <f>IF(D212&lt;&gt;D213,MAX($B$4:B212)+1,B212)</f>
        <v>120</v>
      </c>
      <c r="C213" s="58">
        <v>43285</v>
      </c>
      <c r="D213" s="57" t="s">
        <v>305</v>
      </c>
      <c r="E213" s="59" t="s">
        <v>30</v>
      </c>
      <c r="F213" s="177" t="s">
        <v>186</v>
      </c>
      <c r="G213" s="59" t="s">
        <v>190</v>
      </c>
      <c r="H213" s="59">
        <v>2</v>
      </c>
      <c r="I213" s="57" t="str">
        <f t="shared" si="15"/>
        <v>120/18</v>
      </c>
      <c r="J213" s="61" t="str">
        <f t="shared" si="16"/>
        <v>120/18-ХТ эстр./2</v>
      </c>
      <c r="K213" s="62" t="s">
        <v>73</v>
      </c>
      <c r="L213" s="62" t="s">
        <v>33</v>
      </c>
      <c r="M213" s="57" t="s">
        <v>31</v>
      </c>
      <c r="N213" s="62">
        <v>37422</v>
      </c>
      <c r="O213" s="59" t="s">
        <v>101</v>
      </c>
      <c r="P213" s="62"/>
      <c r="Q213" s="62" t="s">
        <v>126</v>
      </c>
      <c r="R213" s="57"/>
      <c r="S213" s="64"/>
      <c r="T213" s="59"/>
      <c r="U213" s="62" t="s">
        <v>32</v>
      </c>
      <c r="V213" s="57">
        <v>9</v>
      </c>
      <c r="W213" s="57"/>
      <c r="X213" s="57">
        <v>2018</v>
      </c>
      <c r="Y213" s="62" t="s">
        <v>94</v>
      </c>
      <c r="Z213" s="57" t="s">
        <v>33</v>
      </c>
      <c r="AA213" s="71" t="s">
        <v>33</v>
      </c>
      <c r="AB213" s="59"/>
      <c r="AC213" s="63" t="s">
        <v>88</v>
      </c>
      <c r="AD213" s="62" t="s">
        <v>71</v>
      </c>
      <c r="AE213" s="62" t="s">
        <v>33</v>
      </c>
      <c r="AF213" s="62" t="s">
        <v>92</v>
      </c>
      <c r="AG213" s="64">
        <v>4</v>
      </c>
      <c r="AH213" s="59"/>
      <c r="AI213" s="57"/>
      <c r="AJ213" s="59"/>
      <c r="AK213" s="65">
        <v>5</v>
      </c>
      <c r="AL213" s="66">
        <v>4.57</v>
      </c>
      <c r="AM213" s="67">
        <f t="shared" si="17"/>
        <v>9.57</v>
      </c>
      <c r="AN213" s="72">
        <v>4.66</v>
      </c>
      <c r="AO213" s="67">
        <f t="shared" si="18"/>
        <v>14.23</v>
      </c>
      <c r="AP213" s="59" t="s">
        <v>512</v>
      </c>
      <c r="AQ213" s="57"/>
      <c r="AR213" s="68">
        <f t="shared" ca="1" si="19"/>
        <v>17</v>
      </c>
      <c r="AS213" s="69" t="str">
        <f ca="1">IF('База данных'!$AR213&gt;=18,"соверш.","несовер.")</f>
        <v>несовер.</v>
      </c>
      <c r="AT213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ХТ эстр.; да</v>
      </c>
      <c r="AU213" s="2"/>
      <c r="AV213" s="2"/>
    </row>
    <row r="214" spans="2:48" ht="12.95" customHeight="1">
      <c r="B214" s="90">
        <f>IF(D213&lt;&gt;D214,MAX($B$4:B213)+1,B213)</f>
        <v>120</v>
      </c>
      <c r="C214" s="58">
        <v>43285</v>
      </c>
      <c r="D214" s="57" t="s">
        <v>305</v>
      </c>
      <c r="E214" s="59" t="s">
        <v>30</v>
      </c>
      <c r="F214" s="177" t="s">
        <v>186</v>
      </c>
      <c r="G214" s="59" t="s">
        <v>188</v>
      </c>
      <c r="H214" s="59">
        <v>3</v>
      </c>
      <c r="I214" s="57" t="str">
        <f t="shared" si="15"/>
        <v>120/18</v>
      </c>
      <c r="J214" s="61" t="str">
        <f t="shared" si="16"/>
        <v>120/18-ХТ нар./3</v>
      </c>
      <c r="K214" s="62" t="s">
        <v>73</v>
      </c>
      <c r="L214" s="62" t="s">
        <v>88</v>
      </c>
      <c r="M214" s="57" t="s">
        <v>31</v>
      </c>
      <c r="N214" s="62">
        <v>27086</v>
      </c>
      <c r="O214" s="59" t="s">
        <v>101</v>
      </c>
      <c r="P214" s="62"/>
      <c r="Q214" s="62" t="s">
        <v>160</v>
      </c>
      <c r="R214" s="57"/>
      <c r="S214" s="64"/>
      <c r="T214" s="59"/>
      <c r="U214" s="62" t="s">
        <v>32</v>
      </c>
      <c r="V214" s="57">
        <v>11</v>
      </c>
      <c r="W214" s="57"/>
      <c r="X214" s="57">
        <v>1991</v>
      </c>
      <c r="Y214" s="62" t="s">
        <v>95</v>
      </c>
      <c r="Z214" s="57" t="s">
        <v>33</v>
      </c>
      <c r="AA214" s="71" t="s">
        <v>33</v>
      </c>
      <c r="AB214" s="59"/>
      <c r="AC214" s="63" t="s">
        <v>88</v>
      </c>
      <c r="AD214" s="62" t="s">
        <v>71</v>
      </c>
      <c r="AE214" s="62" t="s">
        <v>33</v>
      </c>
      <c r="AF214" s="62" t="s">
        <v>33</v>
      </c>
      <c r="AG214" s="64">
        <v>4</v>
      </c>
      <c r="AH214" s="59"/>
      <c r="AI214" s="57"/>
      <c r="AJ214" s="59"/>
      <c r="AK214" s="65">
        <v>0</v>
      </c>
      <c r="AL214" s="66">
        <v>4.26</v>
      </c>
      <c r="AM214" s="67">
        <f t="shared" si="17"/>
        <v>4.26</v>
      </c>
      <c r="AN214" s="72">
        <v>5</v>
      </c>
      <c r="AO214" s="67">
        <f t="shared" si="18"/>
        <v>9.26</v>
      </c>
      <c r="AP214" s="59" t="s">
        <v>512</v>
      </c>
      <c r="AQ214" s="57"/>
      <c r="AR214" s="73">
        <f t="shared" ca="1" si="19"/>
        <v>46</v>
      </c>
      <c r="AS214" s="61" t="str">
        <f ca="1">IF('База данных'!$AR214&gt;=18,"соверш.","несовер.")</f>
        <v>соверш.</v>
      </c>
      <c r="AT214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ХТ нар.; да</v>
      </c>
      <c r="AU214" s="2"/>
      <c r="AV214" s="2"/>
    </row>
    <row r="215" spans="2:48" ht="12.95" customHeight="1">
      <c r="B215" s="90">
        <f>IF(D214&lt;&gt;D215,MAX($B$4:B214)+1,B214)</f>
        <v>121</v>
      </c>
      <c r="C215" s="58">
        <v>43285</v>
      </c>
      <c r="D215" s="57" t="s">
        <v>306</v>
      </c>
      <c r="E215" s="59" t="s">
        <v>30</v>
      </c>
      <c r="F215" s="177" t="s">
        <v>186</v>
      </c>
      <c r="G215" s="59" t="s">
        <v>190</v>
      </c>
      <c r="H215" s="59">
        <v>1</v>
      </c>
      <c r="I215" s="57" t="str">
        <f t="shared" si="15"/>
        <v>121/18</v>
      </c>
      <c r="J215" s="61" t="str">
        <f t="shared" si="16"/>
        <v>121/18-ХТ эстр./1</v>
      </c>
      <c r="K215" s="62" t="s">
        <v>73</v>
      </c>
      <c r="L215" s="62" t="s">
        <v>88</v>
      </c>
      <c r="M215" s="57" t="s">
        <v>31</v>
      </c>
      <c r="N215" s="62">
        <v>27086</v>
      </c>
      <c r="O215" s="59" t="s">
        <v>101</v>
      </c>
      <c r="P215" s="62"/>
      <c r="Q215" s="62" t="s">
        <v>160</v>
      </c>
      <c r="R215" s="57"/>
      <c r="S215" s="64"/>
      <c r="T215" s="59"/>
      <c r="U215" s="62" t="s">
        <v>32</v>
      </c>
      <c r="V215" s="57">
        <v>11</v>
      </c>
      <c r="W215" s="57"/>
      <c r="X215" s="57">
        <v>1991</v>
      </c>
      <c r="Y215" s="62" t="s">
        <v>95</v>
      </c>
      <c r="Z215" s="57" t="s">
        <v>33</v>
      </c>
      <c r="AA215" s="71" t="s">
        <v>33</v>
      </c>
      <c r="AB215" s="59"/>
      <c r="AC215" s="63" t="s">
        <v>88</v>
      </c>
      <c r="AD215" s="62" t="s">
        <v>71</v>
      </c>
      <c r="AE215" s="62" t="s">
        <v>33</v>
      </c>
      <c r="AF215" s="62" t="s">
        <v>33</v>
      </c>
      <c r="AG215" s="64">
        <v>4</v>
      </c>
      <c r="AH215" s="59"/>
      <c r="AI215" s="57"/>
      <c r="AJ215" s="59"/>
      <c r="AK215" s="65">
        <v>0</v>
      </c>
      <c r="AL215" s="66">
        <v>4.26</v>
      </c>
      <c r="AM215" s="67">
        <f t="shared" si="17"/>
        <v>4.26</v>
      </c>
      <c r="AN215" s="72">
        <v>5</v>
      </c>
      <c r="AO215" s="67">
        <f t="shared" si="18"/>
        <v>9.26</v>
      </c>
      <c r="AP215" s="59" t="s">
        <v>512</v>
      </c>
      <c r="AQ215" s="57"/>
      <c r="AR215" s="68">
        <f t="shared" ca="1" si="19"/>
        <v>46</v>
      </c>
      <c r="AS215" s="69" t="str">
        <f ca="1">IF('База данных'!$AR215&gt;=18,"соверш.","несовер.")</f>
        <v>соверш.</v>
      </c>
      <c r="AT215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эстр.; да</v>
      </c>
      <c r="AU215" s="2"/>
      <c r="AV215" s="2"/>
    </row>
    <row r="216" spans="2:48" ht="12.95" customHeight="1">
      <c r="B216" s="90">
        <f>IF(D215&lt;&gt;D216,MAX($B$4:B215)+1,B215)</f>
        <v>121</v>
      </c>
      <c r="C216" s="58">
        <v>43290</v>
      </c>
      <c r="D216" s="57" t="s">
        <v>306</v>
      </c>
      <c r="E216" s="59" t="s">
        <v>30</v>
      </c>
      <c r="F216" s="178" t="s">
        <v>119</v>
      </c>
      <c r="G216" s="59" t="s">
        <v>121</v>
      </c>
      <c r="H216" s="59">
        <v>2</v>
      </c>
      <c r="I216" s="57" t="str">
        <f t="shared" si="15"/>
        <v>121/18</v>
      </c>
      <c r="J216" s="61" t="str">
        <f t="shared" si="16"/>
        <v>121/18-ОКДД/2</v>
      </c>
      <c r="K216" s="62" t="s">
        <v>73</v>
      </c>
      <c r="L216" s="62" t="s">
        <v>88</v>
      </c>
      <c r="M216" s="57" t="s">
        <v>31</v>
      </c>
      <c r="N216" s="62">
        <v>37630</v>
      </c>
      <c r="O216" s="59" t="s">
        <v>101</v>
      </c>
      <c r="P216" s="62"/>
      <c r="Q216" s="62" t="s">
        <v>151</v>
      </c>
      <c r="R216" s="57"/>
      <c r="S216" s="64"/>
      <c r="T216" s="59"/>
      <c r="U216" s="62" t="s">
        <v>32</v>
      </c>
      <c r="V216" s="57">
        <v>9</v>
      </c>
      <c r="W216" s="57"/>
      <c r="X216" s="57">
        <v>2018</v>
      </c>
      <c r="Y216" s="62" t="s">
        <v>94</v>
      </c>
      <c r="Z216" s="57" t="s">
        <v>33</v>
      </c>
      <c r="AA216" s="71" t="s">
        <v>33</v>
      </c>
      <c r="AB216" s="59"/>
      <c r="AC216" s="63" t="s">
        <v>33</v>
      </c>
      <c r="AD216" s="62" t="s">
        <v>71</v>
      </c>
      <c r="AE216" s="62" t="s">
        <v>88</v>
      </c>
      <c r="AF216" s="62" t="s">
        <v>99</v>
      </c>
      <c r="AG216" s="64">
        <v>4</v>
      </c>
      <c r="AH216" s="59"/>
      <c r="AI216" s="57"/>
      <c r="AJ216" s="59"/>
      <c r="AK216" s="65">
        <v>0</v>
      </c>
      <c r="AL216" s="66">
        <v>4.25</v>
      </c>
      <c r="AM216" s="67">
        <f t="shared" si="17"/>
        <v>4.25</v>
      </c>
      <c r="AN216" s="72">
        <v>4.5</v>
      </c>
      <c r="AO216" s="67">
        <f t="shared" si="18"/>
        <v>8.75</v>
      </c>
      <c r="AP216" s="59" t="s">
        <v>512</v>
      </c>
      <c r="AQ216" s="57"/>
      <c r="AR216" s="73">
        <f t="shared" ca="1" si="19"/>
        <v>17</v>
      </c>
      <c r="AS216" s="61" t="str">
        <f ca="1">IF('База данных'!$AR216&gt;=18,"соверш.","несовер.")</f>
        <v>несовер.</v>
      </c>
      <c r="AT216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ОКДД; нет</v>
      </c>
      <c r="AU216" s="2"/>
      <c r="AV216" s="2"/>
    </row>
    <row r="217" spans="2:48" ht="12.95" customHeight="1">
      <c r="B217" s="90">
        <f>IF(D216&lt;&gt;D217,MAX($B$4:B216)+1,B216)</f>
        <v>121</v>
      </c>
      <c r="C217" s="58">
        <v>43285</v>
      </c>
      <c r="D217" s="57" t="s">
        <v>306</v>
      </c>
      <c r="E217" s="59" t="s">
        <v>36</v>
      </c>
      <c r="F217" s="178" t="s">
        <v>187</v>
      </c>
      <c r="G217" s="59" t="s">
        <v>114</v>
      </c>
      <c r="H217" s="59">
        <v>3</v>
      </c>
      <c r="I217" s="57" t="str">
        <f t="shared" si="15"/>
        <v>121/18</v>
      </c>
      <c r="J217" s="61" t="str">
        <f t="shared" si="16"/>
        <v>121/18-ХТ/3</v>
      </c>
      <c r="K217" s="62" t="s">
        <v>73</v>
      </c>
      <c r="L217" s="62" t="s">
        <v>33</v>
      </c>
      <c r="M217" s="57" t="s">
        <v>31</v>
      </c>
      <c r="N217" s="62">
        <v>36353</v>
      </c>
      <c r="O217" s="59" t="s">
        <v>101</v>
      </c>
      <c r="P217" s="62"/>
      <c r="Q217" s="62" t="s">
        <v>126</v>
      </c>
      <c r="R217" s="57"/>
      <c r="S217" s="64"/>
      <c r="T217" s="59"/>
      <c r="U217" s="62" t="s">
        <v>32</v>
      </c>
      <c r="V217" s="57">
        <v>9</v>
      </c>
      <c r="W217" s="57"/>
      <c r="X217" s="57">
        <v>2018</v>
      </c>
      <c r="Y217" s="62" t="s">
        <v>95</v>
      </c>
      <c r="Z217" s="57" t="s">
        <v>33</v>
      </c>
      <c r="AA217" s="71" t="s">
        <v>33</v>
      </c>
      <c r="AB217" s="59"/>
      <c r="AC217" s="63" t="s">
        <v>88</v>
      </c>
      <c r="AD217" s="62" t="s">
        <v>71</v>
      </c>
      <c r="AE217" s="62" t="s">
        <v>33</v>
      </c>
      <c r="AF217" s="62" t="s">
        <v>99</v>
      </c>
      <c r="AG217" s="64">
        <v>4</v>
      </c>
      <c r="AH217" s="59"/>
      <c r="AI217" s="57"/>
      <c r="AJ217" s="59"/>
      <c r="AK217" s="65">
        <v>0</v>
      </c>
      <c r="AL217" s="66">
        <v>4.0999999999999996</v>
      </c>
      <c r="AM217" s="67">
        <f t="shared" si="17"/>
        <v>4.0999999999999996</v>
      </c>
      <c r="AN217" s="72">
        <v>4.5</v>
      </c>
      <c r="AO217" s="67">
        <f t="shared" si="18"/>
        <v>8.6</v>
      </c>
      <c r="AP217" s="59" t="s">
        <v>512</v>
      </c>
      <c r="AQ217" s="57"/>
      <c r="AR217" s="68">
        <f t="shared" ca="1" si="19"/>
        <v>20</v>
      </c>
      <c r="AS217" s="69" t="str">
        <f ca="1">IF('База данных'!$AR217&gt;=18,"соверш.","несовер.")</f>
        <v>соверш.</v>
      </c>
      <c r="AT217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ХТ; да</v>
      </c>
      <c r="AU217" s="2"/>
      <c r="AV217" s="2"/>
    </row>
    <row r="218" spans="2:48" ht="12.95" customHeight="1">
      <c r="B218" s="90">
        <f>IF(D217&lt;&gt;D218,MAX($B$4:B217)+1,B217)</f>
        <v>122</v>
      </c>
      <c r="C218" s="58">
        <v>43285</v>
      </c>
      <c r="D218" s="57" t="s">
        <v>307</v>
      </c>
      <c r="E218" s="59" t="s">
        <v>34</v>
      </c>
      <c r="F218" s="178" t="s">
        <v>119</v>
      </c>
      <c r="G218" s="59" t="s">
        <v>120</v>
      </c>
      <c r="H218" s="59">
        <v>2</v>
      </c>
      <c r="I218" s="57" t="str">
        <f t="shared" si="15"/>
        <v>122/18</v>
      </c>
      <c r="J218" s="61" t="str">
        <f t="shared" si="16"/>
        <v>122/18-ОиПКММиТП/2</v>
      </c>
      <c r="K218" s="62" t="s">
        <v>73</v>
      </c>
      <c r="L218" s="62" t="s">
        <v>33</v>
      </c>
      <c r="M218" s="57" t="s">
        <v>31</v>
      </c>
      <c r="N218" s="62">
        <v>37225</v>
      </c>
      <c r="O218" s="59" t="s">
        <v>101</v>
      </c>
      <c r="P218" s="62"/>
      <c r="Q218" s="62" t="s">
        <v>127</v>
      </c>
      <c r="R218" s="57"/>
      <c r="S218" s="64"/>
      <c r="T218" s="59"/>
      <c r="U218" s="62" t="s">
        <v>32</v>
      </c>
      <c r="V218" s="57">
        <v>9</v>
      </c>
      <c r="W218" s="57"/>
      <c r="X218" s="57">
        <v>2018</v>
      </c>
      <c r="Y218" s="62" t="s">
        <v>95</v>
      </c>
      <c r="Z218" s="57" t="s">
        <v>33</v>
      </c>
      <c r="AA218" s="71" t="s">
        <v>88</v>
      </c>
      <c r="AB218" s="59"/>
      <c r="AC218" s="63" t="s">
        <v>202</v>
      </c>
      <c r="AD218" s="62" t="s">
        <v>71</v>
      </c>
      <c r="AE218" s="62" t="s">
        <v>88</v>
      </c>
      <c r="AF218" s="62" t="s">
        <v>92</v>
      </c>
      <c r="AG218" s="64">
        <v>4</v>
      </c>
      <c r="AH218" s="59"/>
      <c r="AI218" s="57"/>
      <c r="AJ218" s="59"/>
      <c r="AK218" s="65">
        <v>7</v>
      </c>
      <c r="AL218" s="66">
        <v>3.83</v>
      </c>
      <c r="AM218" s="67">
        <f t="shared" si="17"/>
        <v>10.83</v>
      </c>
      <c r="AN218" s="72">
        <v>4</v>
      </c>
      <c r="AO218" s="67">
        <f t="shared" si="18"/>
        <v>14.83</v>
      </c>
      <c r="AP218" s="59" t="s">
        <v>512</v>
      </c>
      <c r="AQ218" s="57"/>
      <c r="AR218" s="73">
        <f t="shared" ca="1" si="19"/>
        <v>18</v>
      </c>
      <c r="AS218" s="61" t="str">
        <f ca="1">IF('База данных'!$AR218&gt;=18,"соверш.","несовер.")</f>
        <v>соверш.</v>
      </c>
      <c r="AT218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ОиПКММиТП; забрал(а) документы (оригинал док-та об обр-ии)</v>
      </c>
      <c r="AU218" s="2"/>
      <c r="AV218" s="2"/>
    </row>
    <row r="219" spans="2:48" ht="12.95" customHeight="1">
      <c r="B219" s="90">
        <f>IF(D218&lt;&gt;D219,MAX($B$4:B218)+1,B218)</f>
        <v>122</v>
      </c>
      <c r="C219" s="58">
        <v>43283</v>
      </c>
      <c r="D219" s="57" t="s">
        <v>307</v>
      </c>
      <c r="E219" s="59" t="s">
        <v>34</v>
      </c>
      <c r="F219" s="177" t="s">
        <v>119</v>
      </c>
      <c r="G219" s="59" t="s">
        <v>121</v>
      </c>
      <c r="H219" s="59">
        <v>1</v>
      </c>
      <c r="I219" s="57" t="str">
        <f t="shared" si="15"/>
        <v>122/18</v>
      </c>
      <c r="J219" s="61" t="str">
        <f t="shared" si="16"/>
        <v>122/18-ОКДД/1</v>
      </c>
      <c r="K219" s="62" t="s">
        <v>73</v>
      </c>
      <c r="L219" s="62" t="s">
        <v>33</v>
      </c>
      <c r="M219" s="57" t="s">
        <v>31</v>
      </c>
      <c r="N219" s="62">
        <v>37566</v>
      </c>
      <c r="O219" s="59" t="s">
        <v>101</v>
      </c>
      <c r="P219" s="62"/>
      <c r="Q219" s="62" t="s">
        <v>126</v>
      </c>
      <c r="R219" s="57"/>
      <c r="S219" s="64"/>
      <c r="T219" s="59"/>
      <c r="U219" s="62" t="s">
        <v>32</v>
      </c>
      <c r="V219" s="57">
        <v>9</v>
      </c>
      <c r="W219" s="57"/>
      <c r="X219" s="57">
        <v>2018</v>
      </c>
      <c r="Y219" s="62" t="s">
        <v>94</v>
      </c>
      <c r="Z219" s="57" t="s">
        <v>33</v>
      </c>
      <c r="AA219" s="71" t="s">
        <v>88</v>
      </c>
      <c r="AB219" s="59"/>
      <c r="AC219" s="63" t="s">
        <v>202</v>
      </c>
      <c r="AD219" s="62" t="s">
        <v>71</v>
      </c>
      <c r="AE219" s="62" t="s">
        <v>88</v>
      </c>
      <c r="AF219" s="62" t="s">
        <v>99</v>
      </c>
      <c r="AG219" s="64">
        <v>4</v>
      </c>
      <c r="AH219" s="59"/>
      <c r="AI219" s="57"/>
      <c r="AJ219" s="59"/>
      <c r="AK219" s="65">
        <v>5</v>
      </c>
      <c r="AL219" s="66">
        <v>4.26</v>
      </c>
      <c r="AM219" s="67">
        <f t="shared" si="17"/>
        <v>9.26</v>
      </c>
      <c r="AN219" s="72">
        <v>4.33</v>
      </c>
      <c r="AO219" s="67">
        <f t="shared" si="18"/>
        <v>13.59</v>
      </c>
      <c r="AP219" s="59" t="s">
        <v>512</v>
      </c>
      <c r="AQ219" s="57"/>
      <c r="AR219" s="68">
        <f t="shared" ca="1" si="19"/>
        <v>17</v>
      </c>
      <c r="AS219" s="69" t="str">
        <f ca="1">IF('База данных'!$AR219&gt;=18,"соверш.","несовер.")</f>
        <v>несовер.</v>
      </c>
      <c r="AT219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забрал(а) документы (оригинал док-та об обр-ии)</v>
      </c>
      <c r="AU219" s="2"/>
      <c r="AV219" s="2"/>
    </row>
    <row r="220" spans="2:48" ht="12.95" customHeight="1">
      <c r="B220" s="90">
        <f>IF(D219&lt;&gt;D220,MAX($B$4:B219)+1,B219)</f>
        <v>123</v>
      </c>
      <c r="C220" s="58">
        <v>43305</v>
      </c>
      <c r="D220" s="57" t="s">
        <v>308</v>
      </c>
      <c r="E220" s="59" t="s">
        <v>30</v>
      </c>
      <c r="F220" s="178" t="s">
        <v>119</v>
      </c>
      <c r="G220" s="59" t="s">
        <v>121</v>
      </c>
      <c r="H220" s="59">
        <v>1</v>
      </c>
      <c r="I220" s="57" t="str">
        <f t="shared" si="15"/>
        <v>123/18</v>
      </c>
      <c r="J220" s="61" t="str">
        <f t="shared" si="16"/>
        <v>123/18-ОКДД/1</v>
      </c>
      <c r="K220" s="62" t="s">
        <v>73</v>
      </c>
      <c r="L220" s="62" t="s">
        <v>33</v>
      </c>
      <c r="M220" s="57" t="s">
        <v>37</v>
      </c>
      <c r="N220" s="62">
        <v>36255</v>
      </c>
      <c r="O220" s="59" t="s">
        <v>101</v>
      </c>
      <c r="P220" s="62"/>
      <c r="Q220" s="62" t="s">
        <v>126</v>
      </c>
      <c r="R220" s="57"/>
      <c r="S220" s="64"/>
      <c r="T220" s="59"/>
      <c r="U220" s="62" t="s">
        <v>32</v>
      </c>
      <c r="V220" s="57">
        <v>9</v>
      </c>
      <c r="W220" s="57"/>
      <c r="X220" s="57">
        <v>2015</v>
      </c>
      <c r="Y220" s="62" t="s">
        <v>94</v>
      </c>
      <c r="Z220" s="57" t="s">
        <v>33</v>
      </c>
      <c r="AA220" s="71" t="s">
        <v>33</v>
      </c>
      <c r="AB220" s="59"/>
      <c r="AC220" s="63" t="s">
        <v>88</v>
      </c>
      <c r="AD220" s="62" t="s">
        <v>71</v>
      </c>
      <c r="AE220" s="62" t="s">
        <v>33</v>
      </c>
      <c r="AF220" s="62" t="s">
        <v>92</v>
      </c>
      <c r="AG220" s="64">
        <v>4</v>
      </c>
      <c r="AH220" s="59"/>
      <c r="AI220" s="57"/>
      <c r="AJ220" s="59"/>
      <c r="AK220" s="65">
        <v>6</v>
      </c>
      <c r="AL220" s="66">
        <v>3.58</v>
      </c>
      <c r="AM220" s="67">
        <f t="shared" si="17"/>
        <v>9.58</v>
      </c>
      <c r="AN220" s="72">
        <v>3.66</v>
      </c>
      <c r="AO220" s="67">
        <f t="shared" si="18"/>
        <v>13.24</v>
      </c>
      <c r="AP220" s="59" t="s">
        <v>512</v>
      </c>
      <c r="AQ220" s="57"/>
      <c r="AR220" s="73">
        <f t="shared" ca="1" si="19"/>
        <v>21</v>
      </c>
      <c r="AS220" s="61" t="str">
        <f ca="1">IF('База данных'!$AR220&gt;=18,"соверш.","несовер.")</f>
        <v>соверш.</v>
      </c>
      <c r="AT220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да</v>
      </c>
      <c r="AU220" s="2"/>
      <c r="AV220" s="2"/>
    </row>
    <row r="221" spans="2:48" ht="12.95" customHeight="1">
      <c r="B221" s="90">
        <f>IF(D220&lt;&gt;D221,MAX($B$4:B220)+1,B220)</f>
        <v>123</v>
      </c>
      <c r="C221" s="58">
        <v>43305</v>
      </c>
      <c r="D221" s="57" t="s">
        <v>308</v>
      </c>
      <c r="E221" s="59" t="s">
        <v>30</v>
      </c>
      <c r="F221" s="177" t="s">
        <v>119</v>
      </c>
      <c r="G221" s="59" t="s">
        <v>120</v>
      </c>
      <c r="H221" s="59">
        <v>2</v>
      </c>
      <c r="I221" s="57" t="str">
        <f t="shared" si="15"/>
        <v>123/18</v>
      </c>
      <c r="J221" s="61" t="str">
        <f t="shared" si="16"/>
        <v>123/18-ОиПКММиТП/2</v>
      </c>
      <c r="K221" s="62" t="s">
        <v>73</v>
      </c>
      <c r="L221" s="62" t="s">
        <v>33</v>
      </c>
      <c r="M221" s="57" t="s">
        <v>37</v>
      </c>
      <c r="N221" s="62">
        <v>36255</v>
      </c>
      <c r="O221" s="59" t="s">
        <v>101</v>
      </c>
      <c r="P221" s="62"/>
      <c r="Q221" s="62" t="s">
        <v>126</v>
      </c>
      <c r="R221" s="57"/>
      <c r="S221" s="64"/>
      <c r="T221" s="59"/>
      <c r="U221" s="62" t="s">
        <v>32</v>
      </c>
      <c r="V221" s="57">
        <v>9</v>
      </c>
      <c r="W221" s="57"/>
      <c r="X221" s="57">
        <v>2015</v>
      </c>
      <c r="Y221" s="62" t="s">
        <v>94</v>
      </c>
      <c r="Z221" s="57" t="s">
        <v>33</v>
      </c>
      <c r="AA221" s="71" t="s">
        <v>33</v>
      </c>
      <c r="AB221" s="59"/>
      <c r="AC221" s="63" t="s">
        <v>202</v>
      </c>
      <c r="AD221" s="62" t="s">
        <v>71</v>
      </c>
      <c r="AE221" s="62" t="s">
        <v>33</v>
      </c>
      <c r="AF221" s="62" t="s">
        <v>92</v>
      </c>
      <c r="AG221" s="64">
        <v>4</v>
      </c>
      <c r="AH221" s="59"/>
      <c r="AI221" s="57"/>
      <c r="AJ221" s="59"/>
      <c r="AK221" s="65">
        <v>6</v>
      </c>
      <c r="AL221" s="66">
        <v>3.58</v>
      </c>
      <c r="AM221" s="67">
        <f t="shared" si="17"/>
        <v>9.58</v>
      </c>
      <c r="AN221" s="72">
        <v>3.66</v>
      </c>
      <c r="AO221" s="67">
        <f t="shared" si="18"/>
        <v>13.24</v>
      </c>
      <c r="AP221" s="59" t="s">
        <v>510</v>
      </c>
      <c r="AQ221" s="57" t="s">
        <v>531</v>
      </c>
      <c r="AR221" s="68">
        <f t="shared" ca="1" si="19"/>
        <v>21</v>
      </c>
      <c r="AS221" s="69" t="str">
        <f ca="1">IF('База данных'!$AR221&gt;=18,"соверш.","несовер.")</f>
        <v>соверш.</v>
      </c>
      <c r="AT221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ОиПКММиТП; забрал(а) документы (оригинал док-та об обр-ии)</v>
      </c>
      <c r="AU221" s="2"/>
      <c r="AV221" s="2"/>
    </row>
    <row r="222" spans="2:48" ht="12.95" customHeight="1">
      <c r="B222" s="90">
        <f>IF(D221&lt;&gt;D222,MAX($B$4:B221)+1,B221)</f>
        <v>123</v>
      </c>
      <c r="C222" s="58">
        <v>43283</v>
      </c>
      <c r="D222" s="57" t="s">
        <v>308</v>
      </c>
      <c r="E222" s="59" t="s">
        <v>30</v>
      </c>
      <c r="F222" s="177" t="s">
        <v>186</v>
      </c>
      <c r="G222" s="59" t="s">
        <v>190</v>
      </c>
      <c r="H222" s="59">
        <v>3</v>
      </c>
      <c r="I222" s="57" t="str">
        <f t="shared" si="15"/>
        <v>123/18</v>
      </c>
      <c r="J222" s="61" t="str">
        <f t="shared" si="16"/>
        <v>123/18-ХТ эстр./3</v>
      </c>
      <c r="K222" s="62" t="s">
        <v>73</v>
      </c>
      <c r="L222" s="62" t="s">
        <v>88</v>
      </c>
      <c r="M222" s="57" t="s">
        <v>31</v>
      </c>
      <c r="N222" s="62">
        <v>37617</v>
      </c>
      <c r="O222" s="59" t="s">
        <v>101</v>
      </c>
      <c r="P222" s="62"/>
      <c r="Q222" s="62" t="s">
        <v>154</v>
      </c>
      <c r="R222" s="57"/>
      <c r="S222" s="64"/>
      <c r="T222" s="59"/>
      <c r="U222" s="62" t="s">
        <v>32</v>
      </c>
      <c r="V222" s="57">
        <v>9</v>
      </c>
      <c r="W222" s="57"/>
      <c r="X222" s="57">
        <v>2018</v>
      </c>
      <c r="Y222" s="62" t="s">
        <v>94</v>
      </c>
      <c r="Z222" s="57" t="s">
        <v>33</v>
      </c>
      <c r="AA222" s="71" t="s">
        <v>88</v>
      </c>
      <c r="AB222" s="59"/>
      <c r="AC222" s="63" t="s">
        <v>88</v>
      </c>
      <c r="AD222" s="62" t="s">
        <v>71</v>
      </c>
      <c r="AE222" s="62" t="s">
        <v>88</v>
      </c>
      <c r="AF222" s="62" t="s">
        <v>92</v>
      </c>
      <c r="AG222" s="64">
        <v>4</v>
      </c>
      <c r="AH222" s="59"/>
      <c r="AI222" s="57"/>
      <c r="AJ222" s="59"/>
      <c r="AK222" s="65">
        <v>6</v>
      </c>
      <c r="AL222" s="66">
        <v>4</v>
      </c>
      <c r="AM222" s="67">
        <f t="shared" si="17"/>
        <v>10</v>
      </c>
      <c r="AN222" s="72">
        <v>4.33</v>
      </c>
      <c r="AO222" s="67">
        <f t="shared" si="18"/>
        <v>14.33</v>
      </c>
      <c r="AP222" s="59" t="s">
        <v>510</v>
      </c>
      <c r="AQ222" s="57" t="s">
        <v>531</v>
      </c>
      <c r="AR222" s="73">
        <f t="shared" ca="1" si="19"/>
        <v>17</v>
      </c>
      <c r="AS222" s="61" t="str">
        <f ca="1">IF('База данных'!$AR222&gt;=18,"соверш.","несовер.")</f>
        <v>несовер.</v>
      </c>
      <c r="AT222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ХТ эстр.; да</v>
      </c>
      <c r="AU222" s="2"/>
      <c r="AV222" s="2"/>
    </row>
    <row r="223" spans="2:48" ht="12.95" customHeight="1">
      <c r="B223" s="90">
        <f>IF(D222&lt;&gt;D223,MAX($B$4:B222)+1,B222)</f>
        <v>124</v>
      </c>
      <c r="C223" s="58">
        <v>43321</v>
      </c>
      <c r="D223" s="57" t="s">
        <v>309</v>
      </c>
      <c r="E223" s="59" t="s">
        <v>30</v>
      </c>
      <c r="F223" s="177" t="s">
        <v>107</v>
      </c>
      <c r="G223" s="59" t="s">
        <v>108</v>
      </c>
      <c r="H223" s="59">
        <v>1</v>
      </c>
      <c r="I223" s="57" t="str">
        <f t="shared" si="15"/>
        <v>124/18</v>
      </c>
      <c r="J223" s="61" t="str">
        <f t="shared" si="16"/>
        <v>124/18-ТДЖ/1</v>
      </c>
      <c r="K223" s="62" t="s">
        <v>73</v>
      </c>
      <c r="L223" s="62" t="s">
        <v>88</v>
      </c>
      <c r="M223" s="57" t="s">
        <v>31</v>
      </c>
      <c r="N223" s="62">
        <v>36861</v>
      </c>
      <c r="O223" s="59" t="s">
        <v>507</v>
      </c>
      <c r="P223" s="62"/>
      <c r="Q223" s="62" t="s">
        <v>132</v>
      </c>
      <c r="R223" s="57"/>
      <c r="S223" s="64"/>
      <c r="T223" s="59"/>
      <c r="U223" s="62" t="s">
        <v>32</v>
      </c>
      <c r="V223" s="57">
        <v>11</v>
      </c>
      <c r="W223" s="57"/>
      <c r="X223" s="57">
        <v>2018</v>
      </c>
      <c r="Y223" s="62" t="s">
        <v>94</v>
      </c>
      <c r="Z223" s="57" t="s">
        <v>33</v>
      </c>
      <c r="AA223" s="71" t="s">
        <v>88</v>
      </c>
      <c r="AB223" s="59"/>
      <c r="AC223" s="63" t="s">
        <v>33</v>
      </c>
      <c r="AD223" s="62" t="s">
        <v>71</v>
      </c>
      <c r="AE223" s="62" t="s">
        <v>88</v>
      </c>
      <c r="AF223" s="62" t="s">
        <v>99</v>
      </c>
      <c r="AG223" s="64">
        <v>4</v>
      </c>
      <c r="AH223" s="59"/>
      <c r="AI223" s="57"/>
      <c r="AJ223" s="59"/>
      <c r="AK223" s="65">
        <v>4</v>
      </c>
      <c r="AL223" s="66">
        <v>4.22</v>
      </c>
      <c r="AM223" s="67">
        <f t="shared" si="17"/>
        <v>8.2199999999999989</v>
      </c>
      <c r="AN223" s="72">
        <v>4.33</v>
      </c>
      <c r="AO223" s="67">
        <f t="shared" si="18"/>
        <v>12.549999999999999</v>
      </c>
      <c r="AP223" s="59" t="s">
        <v>512</v>
      </c>
      <c r="AQ223" s="57"/>
      <c r="AR223" s="68">
        <f t="shared" ca="1" si="19"/>
        <v>19</v>
      </c>
      <c r="AS223" s="69" t="str">
        <f ca="1">IF('База данных'!$AR223&gt;=18,"соверш.","несовер.")</f>
        <v>соверш.</v>
      </c>
      <c r="AT223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ТДЖ; нет</v>
      </c>
      <c r="AU223" s="2"/>
      <c r="AV223" s="2"/>
    </row>
    <row r="224" spans="2:48" ht="12.95" customHeight="1">
      <c r="B224" s="90">
        <f>IF(D223&lt;&gt;D224,MAX($B$4:B223)+1,B223)</f>
        <v>125</v>
      </c>
      <c r="C224" s="58">
        <v>43277</v>
      </c>
      <c r="D224" s="57" t="s">
        <v>310</v>
      </c>
      <c r="E224" s="59" t="s">
        <v>30</v>
      </c>
      <c r="F224" s="178" t="s">
        <v>111</v>
      </c>
      <c r="G224" s="59" t="s">
        <v>112</v>
      </c>
      <c r="H224" s="59">
        <v>1</v>
      </c>
      <c r="I224" s="57" t="str">
        <f t="shared" si="15"/>
        <v>125/18</v>
      </c>
      <c r="J224" s="61" t="str">
        <f t="shared" si="16"/>
        <v>125/18-ЭП/1</v>
      </c>
      <c r="K224" s="62" t="s">
        <v>73</v>
      </c>
      <c r="L224" s="62" t="s">
        <v>88</v>
      </c>
      <c r="M224" s="57" t="s">
        <v>31</v>
      </c>
      <c r="N224" s="62">
        <v>36634</v>
      </c>
      <c r="O224" s="59" t="s">
        <v>101</v>
      </c>
      <c r="P224" s="62"/>
      <c r="Q224" s="62" t="s">
        <v>139</v>
      </c>
      <c r="R224" s="57"/>
      <c r="S224" s="64"/>
      <c r="T224" s="59"/>
      <c r="U224" s="62" t="s">
        <v>32</v>
      </c>
      <c r="V224" s="57">
        <v>11</v>
      </c>
      <c r="W224" s="57"/>
      <c r="X224" s="57">
        <v>2018</v>
      </c>
      <c r="Y224" s="62" t="s">
        <v>94</v>
      </c>
      <c r="Z224" s="57" t="s">
        <v>33</v>
      </c>
      <c r="AA224" s="71" t="s">
        <v>33</v>
      </c>
      <c r="AB224" s="59"/>
      <c r="AC224" s="63" t="s">
        <v>33</v>
      </c>
      <c r="AD224" s="62" t="s">
        <v>71</v>
      </c>
      <c r="AE224" s="62" t="s">
        <v>88</v>
      </c>
      <c r="AF224" s="62" t="s">
        <v>33</v>
      </c>
      <c r="AG224" s="64">
        <v>4</v>
      </c>
      <c r="AH224" s="59"/>
      <c r="AI224" s="57"/>
      <c r="AJ224" s="59"/>
      <c r="AK224" s="65">
        <v>0</v>
      </c>
      <c r="AL224" s="66">
        <v>4.2300000000000004</v>
      </c>
      <c r="AM224" s="67">
        <f t="shared" si="17"/>
        <v>4.2300000000000004</v>
      </c>
      <c r="AN224" s="72">
        <v>4.5</v>
      </c>
      <c r="AO224" s="67">
        <f t="shared" si="18"/>
        <v>8.73</v>
      </c>
      <c r="AP224" s="59" t="s">
        <v>512</v>
      </c>
      <c r="AQ224" s="57"/>
      <c r="AR224" s="73">
        <f t="shared" ca="1" si="19"/>
        <v>20</v>
      </c>
      <c r="AS224" s="61" t="str">
        <f ca="1">IF('База данных'!$AR224&gt;=18,"соверш.","несовер.")</f>
        <v>соверш.</v>
      </c>
      <c r="AT224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ЭП; нет</v>
      </c>
      <c r="AU224" s="2"/>
      <c r="AV224" s="2"/>
    </row>
    <row r="225" spans="1:48" ht="12.95" customHeight="1">
      <c r="B225" s="90">
        <f>IF(D224&lt;&gt;D225,MAX($B$4:B224)+1,B224)</f>
        <v>125</v>
      </c>
      <c r="C225" s="58">
        <v>43280</v>
      </c>
      <c r="D225" s="57" t="s">
        <v>310</v>
      </c>
      <c r="E225" s="59" t="s">
        <v>30</v>
      </c>
      <c r="F225" s="177" t="s">
        <v>117</v>
      </c>
      <c r="G225" s="59" t="s">
        <v>118</v>
      </c>
      <c r="H225" s="59">
        <v>2</v>
      </c>
      <c r="I225" s="57" t="str">
        <f t="shared" si="15"/>
        <v>125/18</v>
      </c>
      <c r="J225" s="61" t="str">
        <f t="shared" si="16"/>
        <v>125/18-ХНП/2</v>
      </c>
      <c r="K225" s="62" t="s">
        <v>73</v>
      </c>
      <c r="L225" s="62" t="s">
        <v>88</v>
      </c>
      <c r="M225" s="57" t="s">
        <v>31</v>
      </c>
      <c r="N225" s="62">
        <v>36549</v>
      </c>
      <c r="O225" s="59" t="s">
        <v>101</v>
      </c>
      <c r="P225" s="62"/>
      <c r="Q225" s="62" t="s">
        <v>140</v>
      </c>
      <c r="R225" s="57"/>
      <c r="S225" s="64"/>
      <c r="T225" s="59"/>
      <c r="U225" s="62" t="s">
        <v>32</v>
      </c>
      <c r="V225" s="57">
        <v>11</v>
      </c>
      <c r="W225" s="57"/>
      <c r="X225" s="57">
        <v>2018</v>
      </c>
      <c r="Y225" s="62" t="s">
        <v>94</v>
      </c>
      <c r="Z225" s="57" t="s">
        <v>33</v>
      </c>
      <c r="AA225" s="71" t="s">
        <v>33</v>
      </c>
      <c r="AB225" s="59"/>
      <c r="AC225" s="63" t="s">
        <v>33</v>
      </c>
      <c r="AD225" s="62" t="s">
        <v>71</v>
      </c>
      <c r="AE225" s="62" t="s">
        <v>88</v>
      </c>
      <c r="AF225" s="62" t="s">
        <v>99</v>
      </c>
      <c r="AG225" s="64">
        <v>6</v>
      </c>
      <c r="AH225" s="59"/>
      <c r="AI225" s="57"/>
      <c r="AJ225" s="59"/>
      <c r="AK225" s="65">
        <v>0</v>
      </c>
      <c r="AL225" s="66">
        <v>4.4000000000000004</v>
      </c>
      <c r="AM225" s="67">
        <f t="shared" si="17"/>
        <v>4.4000000000000004</v>
      </c>
      <c r="AN225" s="72">
        <v>4.3</v>
      </c>
      <c r="AO225" s="67">
        <f t="shared" si="18"/>
        <v>8.6999999999999993</v>
      </c>
      <c r="AP225" s="59" t="s">
        <v>512</v>
      </c>
      <c r="AQ225" s="57"/>
      <c r="AR225" s="68">
        <f t="shared" ca="1" si="19"/>
        <v>20</v>
      </c>
      <c r="AS225" s="69" t="str">
        <f ca="1">IF('База данных'!$AR225&gt;=18,"соверш.","несовер.")</f>
        <v>соверш.</v>
      </c>
      <c r="AT225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ХНП; нет</v>
      </c>
      <c r="AU225" s="2"/>
      <c r="AV225" s="2"/>
    </row>
    <row r="226" spans="1:48" ht="12.95" customHeight="1">
      <c r="B226" s="90">
        <f>IF(D225&lt;&gt;D226,MAX($B$4:B225)+1,B225)</f>
        <v>126</v>
      </c>
      <c r="C226" s="58">
        <v>43285</v>
      </c>
      <c r="D226" s="57" t="s">
        <v>311</v>
      </c>
      <c r="E226" s="59" t="s">
        <v>30</v>
      </c>
      <c r="F226" s="178" t="s">
        <v>103</v>
      </c>
      <c r="G226" s="59" t="s">
        <v>104</v>
      </c>
      <c r="H226" s="59">
        <v>1</v>
      </c>
      <c r="I226" s="57" t="str">
        <f t="shared" si="15"/>
        <v>126/18</v>
      </c>
      <c r="J226" s="61" t="str">
        <f t="shared" si="16"/>
        <v>126/18-АДТиК/1</v>
      </c>
      <c r="K226" s="62" t="s">
        <v>73</v>
      </c>
      <c r="L226" s="62" t="s">
        <v>33</v>
      </c>
      <c r="M226" s="57" t="s">
        <v>31</v>
      </c>
      <c r="N226" s="62">
        <v>37037</v>
      </c>
      <c r="O226" s="59" t="s">
        <v>101</v>
      </c>
      <c r="P226" s="62"/>
      <c r="Q226" s="62" t="s">
        <v>151</v>
      </c>
      <c r="R226" s="57"/>
      <c r="S226" s="64"/>
      <c r="T226" s="59"/>
      <c r="U226" s="62" t="s">
        <v>32</v>
      </c>
      <c r="V226" s="57">
        <v>9</v>
      </c>
      <c r="W226" s="57"/>
      <c r="X226" s="57">
        <v>2018</v>
      </c>
      <c r="Y226" s="62" t="s">
        <v>94</v>
      </c>
      <c r="Z226" s="57" t="s">
        <v>33</v>
      </c>
      <c r="AA226" s="71" t="s">
        <v>33</v>
      </c>
      <c r="AB226" s="59"/>
      <c r="AC226" s="63" t="s">
        <v>33</v>
      </c>
      <c r="AD226" s="62" t="s">
        <v>71</v>
      </c>
      <c r="AE226" s="62" t="s">
        <v>88</v>
      </c>
      <c r="AF226" s="62" t="s">
        <v>99</v>
      </c>
      <c r="AG226" s="64">
        <v>4</v>
      </c>
      <c r="AH226" s="59"/>
      <c r="AI226" s="57"/>
      <c r="AJ226" s="59"/>
      <c r="AK226" s="65">
        <v>0</v>
      </c>
      <c r="AL226" s="66">
        <v>4.5199999999999996</v>
      </c>
      <c r="AM226" s="67">
        <f t="shared" si="17"/>
        <v>4.5199999999999996</v>
      </c>
      <c r="AN226" s="72">
        <v>4</v>
      </c>
      <c r="AO226" s="67">
        <f t="shared" si="18"/>
        <v>8.52</v>
      </c>
      <c r="AP226" s="59" t="s">
        <v>512</v>
      </c>
      <c r="AQ226" s="57"/>
      <c r="AR226" s="73">
        <f t="shared" ca="1" si="19"/>
        <v>18</v>
      </c>
      <c r="AS226" s="61" t="str">
        <f ca="1">IF('База данных'!$AR226&gt;=18,"соверш.","несовер.")</f>
        <v>соверш.</v>
      </c>
      <c r="AT226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нет</v>
      </c>
      <c r="AU226" s="2"/>
      <c r="AV226" s="2"/>
    </row>
    <row r="227" spans="1:48" ht="12.95" customHeight="1">
      <c r="B227" s="90">
        <f>IF(D226&lt;&gt;D227,MAX($B$4:B226)+1,B226)</f>
        <v>126</v>
      </c>
      <c r="C227" s="58">
        <v>43280</v>
      </c>
      <c r="D227" s="57" t="s">
        <v>311</v>
      </c>
      <c r="E227" s="59" t="s">
        <v>30</v>
      </c>
      <c r="F227" s="177" t="s">
        <v>119</v>
      </c>
      <c r="G227" s="59" t="s">
        <v>121</v>
      </c>
      <c r="H227" s="59">
        <v>2</v>
      </c>
      <c r="I227" s="57" t="str">
        <f t="shared" si="15"/>
        <v>126/18</v>
      </c>
      <c r="J227" s="61" t="str">
        <f t="shared" si="16"/>
        <v>126/18-ОКДД/2</v>
      </c>
      <c r="K227" s="62" t="s">
        <v>73</v>
      </c>
      <c r="L227" s="62" t="s">
        <v>88</v>
      </c>
      <c r="M227" s="57" t="s">
        <v>31</v>
      </c>
      <c r="N227" s="62">
        <v>36861</v>
      </c>
      <c r="O227" s="59" t="s">
        <v>101</v>
      </c>
      <c r="P227" s="62"/>
      <c r="Q227" s="62" t="s">
        <v>148</v>
      </c>
      <c r="R227" s="57"/>
      <c r="S227" s="64"/>
      <c r="T227" s="59"/>
      <c r="U227" s="62" t="s">
        <v>32</v>
      </c>
      <c r="V227" s="57">
        <v>11</v>
      </c>
      <c r="W227" s="57"/>
      <c r="X227" s="57">
        <v>2018</v>
      </c>
      <c r="Y227" s="62" t="s">
        <v>94</v>
      </c>
      <c r="Z227" s="57" t="s">
        <v>33</v>
      </c>
      <c r="AA227" s="71" t="s">
        <v>33</v>
      </c>
      <c r="AB227" s="59"/>
      <c r="AC227" s="63" t="s">
        <v>33</v>
      </c>
      <c r="AD227" s="62" t="s">
        <v>71</v>
      </c>
      <c r="AE227" s="62" t="s">
        <v>88</v>
      </c>
      <c r="AF227" s="62" t="s">
        <v>92</v>
      </c>
      <c r="AG227" s="64">
        <v>4</v>
      </c>
      <c r="AH227" s="59"/>
      <c r="AI227" s="57"/>
      <c r="AJ227" s="59"/>
      <c r="AK227" s="65">
        <v>0</v>
      </c>
      <c r="AL227" s="66">
        <v>4.33</v>
      </c>
      <c r="AM227" s="67">
        <f t="shared" si="17"/>
        <v>4.33</v>
      </c>
      <c r="AN227" s="72">
        <v>4.33</v>
      </c>
      <c r="AO227" s="67">
        <f t="shared" si="18"/>
        <v>8.66</v>
      </c>
      <c r="AP227" s="59" t="s">
        <v>512</v>
      </c>
      <c r="AQ227" s="57"/>
      <c r="AR227" s="68">
        <f t="shared" ca="1" si="19"/>
        <v>19</v>
      </c>
      <c r="AS227" s="69" t="str">
        <f ca="1">IF('База данных'!$AR227&gt;=18,"соверш.","несовер.")</f>
        <v>соверш.</v>
      </c>
      <c r="AT227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ОКДД; нет</v>
      </c>
      <c r="AU227" s="2"/>
      <c r="AV227" s="2"/>
    </row>
    <row r="228" spans="1:48" ht="12.95" customHeight="1">
      <c r="B228" s="90">
        <f>IF(D227&lt;&gt;D228,MAX($B$4:B227)+1,B227)</f>
        <v>126</v>
      </c>
      <c r="C228" s="58">
        <v>43291</v>
      </c>
      <c r="D228" s="57" t="s">
        <v>311</v>
      </c>
      <c r="E228" s="59" t="s">
        <v>30</v>
      </c>
      <c r="F228" s="177" t="s">
        <v>186</v>
      </c>
      <c r="G228" s="59" t="s">
        <v>115</v>
      </c>
      <c r="H228" s="59">
        <v>3</v>
      </c>
      <c r="I228" s="57" t="str">
        <f t="shared" si="15"/>
        <v>126/18</v>
      </c>
      <c r="J228" s="61" t="str">
        <f t="shared" si="16"/>
        <v>126/18-ТТ/3</v>
      </c>
      <c r="K228" s="62" t="s">
        <v>73</v>
      </c>
      <c r="L228" s="62" t="s">
        <v>88</v>
      </c>
      <c r="M228" s="57" t="s">
        <v>31</v>
      </c>
      <c r="N228" s="62">
        <v>37244</v>
      </c>
      <c r="O228" s="59" t="s">
        <v>101</v>
      </c>
      <c r="P228" s="62"/>
      <c r="Q228" s="62" t="s">
        <v>168</v>
      </c>
      <c r="R228" s="57"/>
      <c r="S228" s="64"/>
      <c r="T228" s="59"/>
      <c r="U228" s="62" t="s">
        <v>32</v>
      </c>
      <c r="V228" s="57">
        <v>9</v>
      </c>
      <c r="W228" s="57"/>
      <c r="X228" s="57">
        <v>2018</v>
      </c>
      <c r="Y228" s="62" t="s">
        <v>94</v>
      </c>
      <c r="Z228" s="57" t="s">
        <v>33</v>
      </c>
      <c r="AA228" s="71" t="s">
        <v>88</v>
      </c>
      <c r="AB228" s="59"/>
      <c r="AC228" s="63" t="s">
        <v>88</v>
      </c>
      <c r="AD228" s="62" t="s">
        <v>71</v>
      </c>
      <c r="AE228" s="62" t="s">
        <v>88</v>
      </c>
      <c r="AF228" s="62" t="s">
        <v>99</v>
      </c>
      <c r="AG228" s="64">
        <v>4</v>
      </c>
      <c r="AH228" s="59"/>
      <c r="AI228" s="57"/>
      <c r="AJ228" s="59"/>
      <c r="AK228" s="65">
        <v>0</v>
      </c>
      <c r="AL228" s="66">
        <v>4</v>
      </c>
      <c r="AM228" s="67">
        <f t="shared" si="17"/>
        <v>4</v>
      </c>
      <c r="AN228" s="72">
        <v>4.5</v>
      </c>
      <c r="AO228" s="67">
        <f t="shared" si="18"/>
        <v>8.5</v>
      </c>
      <c r="AP228" s="59" t="s">
        <v>512</v>
      </c>
      <c r="AQ228" s="57"/>
      <c r="AR228" s="73">
        <f t="shared" ca="1" si="19"/>
        <v>18</v>
      </c>
      <c r="AS228" s="61" t="str">
        <f ca="1">IF('База данных'!$AR228&gt;=18,"соверш.","несовер.")</f>
        <v>соверш.</v>
      </c>
      <c r="AT228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ТТ; да</v>
      </c>
      <c r="AU228" s="2"/>
      <c r="AV228" s="2"/>
    </row>
    <row r="229" spans="1:48" ht="12.95" customHeight="1">
      <c r="B229" s="90">
        <f>IF(D228&lt;&gt;D229,MAX($B$4:B228)+1,B228)</f>
        <v>127</v>
      </c>
      <c r="C229" s="58">
        <v>43306</v>
      </c>
      <c r="D229" s="57" t="s">
        <v>312</v>
      </c>
      <c r="E229" s="59" t="s">
        <v>30</v>
      </c>
      <c r="F229" s="177" t="s">
        <v>111</v>
      </c>
      <c r="G229" s="59" t="s">
        <v>112</v>
      </c>
      <c r="H229" s="59">
        <v>1</v>
      </c>
      <c r="I229" s="57" t="str">
        <f t="shared" si="15"/>
        <v>127/18</v>
      </c>
      <c r="J229" s="61" t="str">
        <f t="shared" si="16"/>
        <v>127/18-ЭП/1</v>
      </c>
      <c r="K229" s="62" t="s">
        <v>73</v>
      </c>
      <c r="L229" s="62" t="s">
        <v>88</v>
      </c>
      <c r="M229" s="57" t="s">
        <v>31</v>
      </c>
      <c r="N229" s="62">
        <v>37601</v>
      </c>
      <c r="O229" s="59" t="s">
        <v>507</v>
      </c>
      <c r="P229" s="62"/>
      <c r="Q229" s="62" t="s">
        <v>132</v>
      </c>
      <c r="R229" s="57"/>
      <c r="S229" s="64"/>
      <c r="T229" s="59"/>
      <c r="U229" s="62" t="s">
        <v>32</v>
      </c>
      <c r="V229" s="57">
        <v>9</v>
      </c>
      <c r="W229" s="57"/>
      <c r="X229" s="57">
        <v>2018</v>
      </c>
      <c r="Y229" s="62" t="s">
        <v>94</v>
      </c>
      <c r="Z229" s="57" t="s">
        <v>33</v>
      </c>
      <c r="AA229" s="71" t="s">
        <v>33</v>
      </c>
      <c r="AB229" s="59"/>
      <c r="AC229" s="63" t="s">
        <v>88</v>
      </c>
      <c r="AD229" s="62" t="s">
        <v>71</v>
      </c>
      <c r="AE229" s="62" t="s">
        <v>33</v>
      </c>
      <c r="AF229" s="62" t="s">
        <v>92</v>
      </c>
      <c r="AG229" s="64">
        <v>4</v>
      </c>
      <c r="AH229" s="59"/>
      <c r="AI229" s="57"/>
      <c r="AJ229" s="59"/>
      <c r="AK229" s="65">
        <v>5</v>
      </c>
      <c r="AL229" s="66">
        <v>4.45</v>
      </c>
      <c r="AM229" s="67">
        <f t="shared" si="17"/>
        <v>9.4499999999999993</v>
      </c>
      <c r="AN229" s="72">
        <v>4.33</v>
      </c>
      <c r="AO229" s="67">
        <f t="shared" si="18"/>
        <v>13.78</v>
      </c>
      <c r="AP229" s="59" t="s">
        <v>512</v>
      </c>
      <c r="AQ229" s="57"/>
      <c r="AR229" s="68">
        <f t="shared" ca="1" si="19"/>
        <v>17</v>
      </c>
      <c r="AS229" s="69" t="str">
        <f ca="1">IF('База данных'!$AR229&gt;=18,"соверш.","несовер.")</f>
        <v>несовер.</v>
      </c>
      <c r="AT229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ЭП; да</v>
      </c>
      <c r="AU229" s="2"/>
      <c r="AV229" s="2"/>
    </row>
    <row r="230" spans="1:48" ht="12.95" customHeight="1">
      <c r="B230" s="90">
        <f>IF(D229&lt;&gt;D230,MAX($B$4:B229)+1,B229)</f>
        <v>127</v>
      </c>
      <c r="C230" s="58">
        <v>43286</v>
      </c>
      <c r="D230" s="57" t="s">
        <v>312</v>
      </c>
      <c r="E230" s="59" t="s">
        <v>30</v>
      </c>
      <c r="F230" s="178" t="s">
        <v>117</v>
      </c>
      <c r="G230" s="59" t="s">
        <v>118</v>
      </c>
      <c r="H230" s="59">
        <v>2</v>
      </c>
      <c r="I230" s="57" t="str">
        <f t="shared" si="15"/>
        <v>127/18</v>
      </c>
      <c r="J230" s="61" t="str">
        <f t="shared" si="16"/>
        <v>127/18-ХНП/2</v>
      </c>
      <c r="K230" s="62" t="s">
        <v>73</v>
      </c>
      <c r="L230" s="62" t="s">
        <v>88</v>
      </c>
      <c r="M230" s="57" t="s">
        <v>31</v>
      </c>
      <c r="N230" s="62">
        <v>37441</v>
      </c>
      <c r="O230" s="59" t="s">
        <v>101</v>
      </c>
      <c r="P230" s="62"/>
      <c r="Q230" s="62" t="s">
        <v>125</v>
      </c>
      <c r="R230" s="57"/>
      <c r="S230" s="64"/>
      <c r="T230" s="59"/>
      <c r="U230" s="62" t="s">
        <v>32</v>
      </c>
      <c r="V230" s="57">
        <v>9</v>
      </c>
      <c r="W230" s="57"/>
      <c r="X230" s="57">
        <v>2018</v>
      </c>
      <c r="Y230" s="62" t="s">
        <v>94</v>
      </c>
      <c r="Z230" s="57" t="s">
        <v>33</v>
      </c>
      <c r="AA230" s="71" t="s">
        <v>33</v>
      </c>
      <c r="AB230" s="59"/>
      <c r="AC230" s="63" t="s">
        <v>88</v>
      </c>
      <c r="AD230" s="62" t="s">
        <v>71</v>
      </c>
      <c r="AE230" s="62" t="s">
        <v>88</v>
      </c>
      <c r="AF230" s="62" t="s">
        <v>92</v>
      </c>
      <c r="AG230" s="64">
        <v>6</v>
      </c>
      <c r="AH230" s="59"/>
      <c r="AI230" s="57"/>
      <c r="AJ230" s="59"/>
      <c r="AK230" s="65">
        <v>5</v>
      </c>
      <c r="AL230" s="66">
        <v>4.33</v>
      </c>
      <c r="AM230" s="67">
        <f t="shared" si="17"/>
        <v>9.33</v>
      </c>
      <c r="AN230" s="72">
        <v>4.66</v>
      </c>
      <c r="AO230" s="67">
        <f t="shared" si="18"/>
        <v>13.99</v>
      </c>
      <c r="AP230" s="59" t="s">
        <v>512</v>
      </c>
      <c r="AQ230" s="57"/>
      <c r="AR230" s="73">
        <f t="shared" ca="1" si="19"/>
        <v>17</v>
      </c>
      <c r="AS230" s="61" t="str">
        <f ca="1">IF('База данных'!$AR230&gt;=18,"соверш.","несовер.")</f>
        <v>несовер.</v>
      </c>
      <c r="AT230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ХНП; да</v>
      </c>
      <c r="AU230" s="2"/>
      <c r="AV230" s="2"/>
    </row>
    <row r="231" spans="1:48" ht="12.95" customHeight="1">
      <c r="B231" s="90">
        <f>IF(D230&lt;&gt;D231,MAX($B$4:B230)+1,B230)</f>
        <v>128</v>
      </c>
      <c r="C231" s="58">
        <v>43283</v>
      </c>
      <c r="D231" s="57" t="s">
        <v>313</v>
      </c>
      <c r="E231" s="59" t="s">
        <v>30</v>
      </c>
      <c r="F231" s="177" t="s">
        <v>103</v>
      </c>
      <c r="G231" s="59" t="s">
        <v>104</v>
      </c>
      <c r="H231" s="59">
        <v>1</v>
      </c>
      <c r="I231" s="57" t="str">
        <f t="shared" si="15"/>
        <v>128/18</v>
      </c>
      <c r="J231" s="61" t="str">
        <f t="shared" si="16"/>
        <v>128/18-АДТиК/1</v>
      </c>
      <c r="K231" s="62" t="s">
        <v>73</v>
      </c>
      <c r="L231" s="62" t="s">
        <v>33</v>
      </c>
      <c r="M231" s="57" t="s">
        <v>31</v>
      </c>
      <c r="N231" s="62">
        <v>37523</v>
      </c>
      <c r="O231" s="59" t="s">
        <v>101</v>
      </c>
      <c r="P231" s="62"/>
      <c r="Q231" s="62" t="s">
        <v>125</v>
      </c>
      <c r="R231" s="57"/>
      <c r="S231" s="64"/>
      <c r="T231" s="59"/>
      <c r="U231" s="62" t="s">
        <v>32</v>
      </c>
      <c r="V231" s="57">
        <v>9</v>
      </c>
      <c r="W231" s="57"/>
      <c r="X231" s="57">
        <v>2018</v>
      </c>
      <c r="Y231" s="62" t="s">
        <v>94</v>
      </c>
      <c r="Z231" s="57" t="s">
        <v>33</v>
      </c>
      <c r="AA231" s="71" t="s">
        <v>33</v>
      </c>
      <c r="AB231" s="59"/>
      <c r="AC231" s="63" t="s">
        <v>88</v>
      </c>
      <c r="AD231" s="62" t="s">
        <v>71</v>
      </c>
      <c r="AE231" s="62" t="s">
        <v>33</v>
      </c>
      <c r="AF231" s="62" t="s">
        <v>92</v>
      </c>
      <c r="AG231" s="64">
        <v>4</v>
      </c>
      <c r="AH231" s="59"/>
      <c r="AI231" s="57"/>
      <c r="AJ231" s="59"/>
      <c r="AK231" s="65">
        <v>5</v>
      </c>
      <c r="AL231" s="66">
        <v>4.4400000000000004</v>
      </c>
      <c r="AM231" s="67">
        <f t="shared" si="17"/>
        <v>9.4400000000000013</v>
      </c>
      <c r="AN231" s="72">
        <v>4.33</v>
      </c>
      <c r="AO231" s="67">
        <f t="shared" si="18"/>
        <v>13.770000000000001</v>
      </c>
      <c r="AP231" s="59" t="s">
        <v>512</v>
      </c>
      <c r="AQ231" s="57"/>
      <c r="AR231" s="68">
        <f t="shared" ca="1" si="19"/>
        <v>17</v>
      </c>
      <c r="AS231" s="69" t="str">
        <f ca="1">IF('База данных'!$AR231&gt;=18,"соверш.","несовер.")</f>
        <v>несовер.</v>
      </c>
      <c r="AT231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да</v>
      </c>
      <c r="AU231" s="2"/>
      <c r="AV231" s="2"/>
    </row>
    <row r="232" spans="1:48" ht="12.95" customHeight="1">
      <c r="A232" s="11"/>
      <c r="B232" s="90">
        <f>IF(D231&lt;&gt;D232,MAX($B$4:B231)+1,B231)</f>
        <v>129</v>
      </c>
      <c r="C232" s="58">
        <v>43292</v>
      </c>
      <c r="D232" s="57" t="s">
        <v>314</v>
      </c>
      <c r="E232" s="59" t="s">
        <v>30</v>
      </c>
      <c r="F232" s="178" t="s">
        <v>103</v>
      </c>
      <c r="G232" s="59" t="s">
        <v>104</v>
      </c>
      <c r="H232" s="59">
        <v>1</v>
      </c>
      <c r="I232" s="57" t="str">
        <f t="shared" si="15"/>
        <v>129/18</v>
      </c>
      <c r="J232" s="61" t="str">
        <f t="shared" si="16"/>
        <v>129/18-АДТиК/1</v>
      </c>
      <c r="K232" s="62" t="s">
        <v>73</v>
      </c>
      <c r="L232" s="62" t="s">
        <v>88</v>
      </c>
      <c r="M232" s="57" t="s">
        <v>31</v>
      </c>
      <c r="N232" s="62">
        <v>37454</v>
      </c>
      <c r="O232" s="59" t="s">
        <v>101</v>
      </c>
      <c r="P232" s="62"/>
      <c r="Q232" s="62" t="s">
        <v>134</v>
      </c>
      <c r="R232" s="57"/>
      <c r="S232" s="64"/>
      <c r="T232" s="59"/>
      <c r="U232" s="62" t="s">
        <v>32</v>
      </c>
      <c r="V232" s="57">
        <v>9</v>
      </c>
      <c r="W232" s="57"/>
      <c r="X232" s="57">
        <v>2018</v>
      </c>
      <c r="Y232" s="62" t="s">
        <v>94</v>
      </c>
      <c r="Z232" s="57" t="s">
        <v>33</v>
      </c>
      <c r="AA232" s="71" t="s">
        <v>33</v>
      </c>
      <c r="AB232" s="59"/>
      <c r="AC232" s="63" t="s">
        <v>88</v>
      </c>
      <c r="AD232" s="62" t="s">
        <v>71</v>
      </c>
      <c r="AE232" s="62" t="s">
        <v>33</v>
      </c>
      <c r="AF232" s="62" t="s">
        <v>92</v>
      </c>
      <c r="AG232" s="64">
        <v>5</v>
      </c>
      <c r="AH232" s="59"/>
      <c r="AI232" s="57"/>
      <c r="AJ232" s="59"/>
      <c r="AK232" s="65">
        <v>5</v>
      </c>
      <c r="AL232" s="66">
        <v>4.2699999999999996</v>
      </c>
      <c r="AM232" s="67">
        <f t="shared" si="17"/>
        <v>9.27</v>
      </c>
      <c r="AN232" s="72">
        <v>4.33</v>
      </c>
      <c r="AO232" s="67">
        <f t="shared" si="18"/>
        <v>13.6</v>
      </c>
      <c r="AP232" s="59" t="s">
        <v>512</v>
      </c>
      <c r="AQ232" s="57"/>
      <c r="AR232" s="73">
        <f t="shared" ca="1" si="19"/>
        <v>17</v>
      </c>
      <c r="AS232" s="61" t="str">
        <f ca="1">IF('База данных'!$AR232&gt;=18,"соверш.","несовер.")</f>
        <v>несовер.</v>
      </c>
      <c r="AT232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да</v>
      </c>
      <c r="AU232" s="2"/>
      <c r="AV232" s="2"/>
    </row>
    <row r="233" spans="1:48" ht="12.95" customHeight="1">
      <c r="B233" s="90">
        <f>IF(D232&lt;&gt;D233,MAX($B$4:B232)+1,B232)</f>
        <v>130</v>
      </c>
      <c r="C233" s="58">
        <v>43287</v>
      </c>
      <c r="D233" s="57" t="s">
        <v>315</v>
      </c>
      <c r="E233" s="59" t="s">
        <v>30</v>
      </c>
      <c r="F233" s="177" t="s">
        <v>186</v>
      </c>
      <c r="G233" s="59" t="s">
        <v>188</v>
      </c>
      <c r="H233" s="59">
        <v>1</v>
      </c>
      <c r="I233" s="57" t="str">
        <f t="shared" si="15"/>
        <v>130/18</v>
      </c>
      <c r="J233" s="61" t="str">
        <f t="shared" si="16"/>
        <v>130/18-ХТ нар./1</v>
      </c>
      <c r="K233" s="62" t="s">
        <v>73</v>
      </c>
      <c r="L233" s="62" t="s">
        <v>88</v>
      </c>
      <c r="M233" s="57" t="s">
        <v>31</v>
      </c>
      <c r="N233" s="62">
        <v>37546</v>
      </c>
      <c r="O233" s="59" t="s">
        <v>101</v>
      </c>
      <c r="P233" s="62"/>
      <c r="Q233" s="62" t="s">
        <v>125</v>
      </c>
      <c r="R233" s="57"/>
      <c r="S233" s="64"/>
      <c r="T233" s="59"/>
      <c r="U233" s="62" t="s">
        <v>32</v>
      </c>
      <c r="V233" s="57">
        <v>9</v>
      </c>
      <c r="W233" s="57"/>
      <c r="X233" s="57">
        <v>2018</v>
      </c>
      <c r="Y233" s="62" t="s">
        <v>95</v>
      </c>
      <c r="Z233" s="57" t="s">
        <v>33</v>
      </c>
      <c r="AA233" s="71" t="s">
        <v>33</v>
      </c>
      <c r="AB233" s="59"/>
      <c r="AC233" s="63" t="s">
        <v>88</v>
      </c>
      <c r="AD233" s="62" t="s">
        <v>71</v>
      </c>
      <c r="AE233" s="62" t="s">
        <v>33</v>
      </c>
      <c r="AF233" s="62" t="s">
        <v>92</v>
      </c>
      <c r="AG233" s="64">
        <v>4</v>
      </c>
      <c r="AH233" s="59"/>
      <c r="AI233" s="57"/>
      <c r="AJ233" s="59"/>
      <c r="AK233" s="65">
        <v>4</v>
      </c>
      <c r="AL233" s="66">
        <v>4.1100000000000003</v>
      </c>
      <c r="AM233" s="67">
        <f t="shared" si="17"/>
        <v>8.11</v>
      </c>
      <c r="AN233" s="72">
        <v>4.33</v>
      </c>
      <c r="AO233" s="67">
        <f t="shared" si="18"/>
        <v>12.44</v>
      </c>
      <c r="AP233" s="59" t="s">
        <v>512</v>
      </c>
      <c r="AQ233" s="57"/>
      <c r="AR233" s="68">
        <f t="shared" ca="1" si="19"/>
        <v>17</v>
      </c>
      <c r="AS233" s="69" t="str">
        <f ca="1">IF('База данных'!$AR233&gt;=18,"соверш.","несовер.")</f>
        <v>несовер.</v>
      </c>
      <c r="AT233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нар.; да</v>
      </c>
      <c r="AU233" s="2"/>
      <c r="AV233" s="2"/>
    </row>
    <row r="234" spans="1:48" ht="12.95" customHeight="1">
      <c r="B234" s="90">
        <f>IF(D233&lt;&gt;D234,MAX($B$4:B233)+1,B233)</f>
        <v>130</v>
      </c>
      <c r="C234" s="58">
        <v>43286</v>
      </c>
      <c r="D234" s="57" t="s">
        <v>315</v>
      </c>
      <c r="E234" s="59" t="s">
        <v>30</v>
      </c>
      <c r="F234" s="178" t="s">
        <v>119</v>
      </c>
      <c r="G234" s="59" t="s">
        <v>120</v>
      </c>
      <c r="H234" s="59">
        <v>2</v>
      </c>
      <c r="I234" s="57" t="str">
        <f t="shared" si="15"/>
        <v>130/18</v>
      </c>
      <c r="J234" s="61" t="str">
        <f t="shared" si="16"/>
        <v>130/18-ОиПКММиТП/2</v>
      </c>
      <c r="K234" s="62" t="s">
        <v>73</v>
      </c>
      <c r="L234" s="62" t="s">
        <v>88</v>
      </c>
      <c r="M234" s="57" t="s">
        <v>37</v>
      </c>
      <c r="N234" s="62">
        <v>36475</v>
      </c>
      <c r="O234" s="59" t="s">
        <v>101</v>
      </c>
      <c r="P234" s="62"/>
      <c r="Q234" s="62" t="s">
        <v>160</v>
      </c>
      <c r="R234" s="57"/>
      <c r="S234" s="64"/>
      <c r="T234" s="73"/>
      <c r="U234" s="62" t="s">
        <v>32</v>
      </c>
      <c r="V234" s="57">
        <v>9</v>
      </c>
      <c r="W234" s="57"/>
      <c r="X234" s="57">
        <v>2018</v>
      </c>
      <c r="Y234" s="62" t="s">
        <v>94</v>
      </c>
      <c r="Z234" s="57" t="s">
        <v>33</v>
      </c>
      <c r="AA234" s="71" t="s">
        <v>33</v>
      </c>
      <c r="AB234" s="59"/>
      <c r="AC234" s="63" t="s">
        <v>33</v>
      </c>
      <c r="AD234" s="62" t="s">
        <v>71</v>
      </c>
      <c r="AE234" s="62" t="s">
        <v>88</v>
      </c>
      <c r="AF234" s="62" t="s">
        <v>99</v>
      </c>
      <c r="AG234" s="64">
        <v>4</v>
      </c>
      <c r="AH234" s="73"/>
      <c r="AI234" s="57"/>
      <c r="AJ234" s="59"/>
      <c r="AK234" s="65">
        <v>0</v>
      </c>
      <c r="AL234" s="66">
        <v>4.0599999999999996</v>
      </c>
      <c r="AM234" s="67">
        <f t="shared" si="17"/>
        <v>4.0599999999999996</v>
      </c>
      <c r="AN234" s="72">
        <v>4</v>
      </c>
      <c r="AO234" s="67">
        <f t="shared" si="18"/>
        <v>8.0599999999999987</v>
      </c>
      <c r="AP234" s="59" t="s">
        <v>512</v>
      </c>
      <c r="AQ234" s="61"/>
      <c r="AR234" s="73">
        <f t="shared" ca="1" si="19"/>
        <v>20</v>
      </c>
      <c r="AS234" s="61" t="str">
        <f ca="1">IF('База данных'!$AR234&gt;=18,"соверш.","несовер.")</f>
        <v>соверш.</v>
      </c>
      <c r="AT234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ОиПКММиТП; нет</v>
      </c>
      <c r="AU234" s="2"/>
      <c r="AV234" s="2"/>
    </row>
    <row r="235" spans="1:48" ht="12.95" customHeight="1">
      <c r="A235" s="10"/>
      <c r="B235" s="90">
        <f>IF(D234&lt;&gt;D235,MAX($B$4:B234)+1,B234)</f>
        <v>131</v>
      </c>
      <c r="C235" s="58">
        <v>43285</v>
      </c>
      <c r="D235" s="57" t="s">
        <v>316</v>
      </c>
      <c r="E235" s="59" t="s">
        <v>30</v>
      </c>
      <c r="F235" s="177" t="s">
        <v>103</v>
      </c>
      <c r="G235" s="59" t="s">
        <v>104</v>
      </c>
      <c r="H235" s="59">
        <v>1</v>
      </c>
      <c r="I235" s="57" t="str">
        <f t="shared" si="15"/>
        <v>131/18</v>
      </c>
      <c r="J235" s="61" t="str">
        <f t="shared" si="16"/>
        <v>131/18-АДТиК/1</v>
      </c>
      <c r="K235" s="62" t="s">
        <v>73</v>
      </c>
      <c r="L235" s="62" t="s">
        <v>88</v>
      </c>
      <c r="M235" s="57" t="s">
        <v>37</v>
      </c>
      <c r="N235" s="62">
        <v>36834</v>
      </c>
      <c r="O235" s="59" t="s">
        <v>101</v>
      </c>
      <c r="P235" s="62"/>
      <c r="Q235" s="62" t="s">
        <v>144</v>
      </c>
      <c r="R235" s="57"/>
      <c r="S235" s="64"/>
      <c r="T235" s="59"/>
      <c r="U235" s="62" t="s">
        <v>32</v>
      </c>
      <c r="V235" s="57">
        <v>9</v>
      </c>
      <c r="W235" s="57"/>
      <c r="X235" s="57">
        <v>2016</v>
      </c>
      <c r="Y235" s="62" t="s">
        <v>94</v>
      </c>
      <c r="Z235" s="57" t="s">
        <v>33</v>
      </c>
      <c r="AA235" s="71" t="s">
        <v>88</v>
      </c>
      <c r="AB235" s="59"/>
      <c r="AC235" s="63" t="s">
        <v>88</v>
      </c>
      <c r="AD235" s="62" t="s">
        <v>71</v>
      </c>
      <c r="AE235" s="62" t="s">
        <v>88</v>
      </c>
      <c r="AF235" s="62" t="s">
        <v>99</v>
      </c>
      <c r="AG235" s="64">
        <v>4</v>
      </c>
      <c r="AH235" s="59"/>
      <c r="AI235" s="57"/>
      <c r="AJ235" s="59"/>
      <c r="AK235" s="65">
        <v>5</v>
      </c>
      <c r="AL235" s="66">
        <v>4.05</v>
      </c>
      <c r="AM235" s="67">
        <f t="shared" si="17"/>
        <v>9.0500000000000007</v>
      </c>
      <c r="AN235" s="72">
        <v>4.33</v>
      </c>
      <c r="AO235" s="67">
        <f t="shared" si="18"/>
        <v>13.38</v>
      </c>
      <c r="AP235" s="59" t="s">
        <v>512</v>
      </c>
      <c r="AQ235" s="57"/>
      <c r="AR235" s="68">
        <f t="shared" ca="1" si="19"/>
        <v>19</v>
      </c>
      <c r="AS235" s="69" t="str">
        <f ca="1">IF('База данных'!$AR235&gt;=18,"соверш.","несовер.")</f>
        <v>соверш.</v>
      </c>
      <c r="AT235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да</v>
      </c>
      <c r="AU235" s="2"/>
      <c r="AV235" s="2"/>
    </row>
    <row r="236" spans="1:48" ht="12.95" customHeight="1">
      <c r="A236" s="27"/>
      <c r="B236" s="90">
        <f>IF(D235&lt;&gt;D236,MAX($B$4:B235)+1,B235)</f>
        <v>131</v>
      </c>
      <c r="C236" s="58">
        <v>43287</v>
      </c>
      <c r="D236" s="57" t="s">
        <v>316</v>
      </c>
      <c r="E236" s="59" t="s">
        <v>30</v>
      </c>
      <c r="F236" s="178" t="s">
        <v>119</v>
      </c>
      <c r="G236" s="59" t="s">
        <v>120</v>
      </c>
      <c r="H236" s="59">
        <v>2</v>
      </c>
      <c r="I236" s="57" t="str">
        <f t="shared" si="15"/>
        <v>131/18</v>
      </c>
      <c r="J236" s="61" t="str">
        <f t="shared" si="16"/>
        <v>131/18-ОиПКММиТП/2</v>
      </c>
      <c r="K236" s="62" t="s">
        <v>73</v>
      </c>
      <c r="L236" s="62" t="s">
        <v>33</v>
      </c>
      <c r="M236" s="57" t="s">
        <v>31</v>
      </c>
      <c r="N236" s="62">
        <v>37267</v>
      </c>
      <c r="O236" s="59" t="s">
        <v>101</v>
      </c>
      <c r="P236" s="62"/>
      <c r="Q236" s="62" t="s">
        <v>164</v>
      </c>
      <c r="R236" s="57"/>
      <c r="S236" s="64"/>
      <c r="T236" s="59"/>
      <c r="U236" s="62" t="s">
        <v>32</v>
      </c>
      <c r="V236" s="57">
        <v>9</v>
      </c>
      <c r="W236" s="57"/>
      <c r="X236" s="57">
        <v>2018</v>
      </c>
      <c r="Y236" s="62" t="s">
        <v>94</v>
      </c>
      <c r="Z236" s="57" t="s">
        <v>33</v>
      </c>
      <c r="AA236" s="71" t="s">
        <v>33</v>
      </c>
      <c r="AB236" s="59"/>
      <c r="AC236" s="63" t="s">
        <v>88</v>
      </c>
      <c r="AD236" s="62" t="s">
        <v>71</v>
      </c>
      <c r="AE236" s="62" t="s">
        <v>88</v>
      </c>
      <c r="AF236" s="62" t="s">
        <v>92</v>
      </c>
      <c r="AG236" s="64">
        <v>4</v>
      </c>
      <c r="AH236" s="59"/>
      <c r="AI236" s="57"/>
      <c r="AJ236" s="59"/>
      <c r="AK236" s="65">
        <v>5</v>
      </c>
      <c r="AL236" s="66">
        <v>3.78</v>
      </c>
      <c r="AM236" s="67">
        <f t="shared" si="17"/>
        <v>8.7799999999999994</v>
      </c>
      <c r="AN236" s="72">
        <v>3.66</v>
      </c>
      <c r="AO236" s="67">
        <f t="shared" si="18"/>
        <v>12.44</v>
      </c>
      <c r="AP236" s="59" t="s">
        <v>512</v>
      </c>
      <c r="AQ236" s="57"/>
      <c r="AR236" s="73">
        <f t="shared" ca="1" si="19"/>
        <v>18</v>
      </c>
      <c r="AS236" s="61" t="str">
        <f ca="1">IF('База данных'!$AR236&gt;=18,"соверш.","несовер.")</f>
        <v>соверш.</v>
      </c>
      <c r="AT236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ОиПКММиТП; да</v>
      </c>
      <c r="AU236" s="2"/>
      <c r="AV236" s="2"/>
    </row>
    <row r="237" spans="1:48" ht="12.95" customHeight="1">
      <c r="B237" s="90">
        <f>IF(D236&lt;&gt;D237,MAX($B$4:B236)+1,B236)</f>
        <v>131</v>
      </c>
      <c r="C237" s="58">
        <v>43292</v>
      </c>
      <c r="D237" s="57" t="s">
        <v>316</v>
      </c>
      <c r="E237" s="59" t="s">
        <v>30</v>
      </c>
      <c r="F237" s="177" t="s">
        <v>186</v>
      </c>
      <c r="G237" s="59" t="s">
        <v>115</v>
      </c>
      <c r="H237" s="59">
        <v>3</v>
      </c>
      <c r="I237" s="57" t="str">
        <f t="shared" si="15"/>
        <v>131/18</v>
      </c>
      <c r="J237" s="61" t="str">
        <f t="shared" si="16"/>
        <v>131/18-ТТ/3</v>
      </c>
      <c r="K237" s="62" t="s">
        <v>73</v>
      </c>
      <c r="L237" s="62" t="s">
        <v>33</v>
      </c>
      <c r="M237" s="57" t="s">
        <v>31</v>
      </c>
      <c r="N237" s="62">
        <v>36809</v>
      </c>
      <c r="O237" s="59" t="s">
        <v>101</v>
      </c>
      <c r="P237" s="62"/>
      <c r="Q237" s="62" t="s">
        <v>168</v>
      </c>
      <c r="R237" s="57"/>
      <c r="S237" s="64"/>
      <c r="T237" s="59"/>
      <c r="U237" s="62" t="s">
        <v>32</v>
      </c>
      <c r="V237" s="57">
        <v>9</v>
      </c>
      <c r="W237" s="57"/>
      <c r="X237" s="57">
        <v>2016</v>
      </c>
      <c r="Y237" s="62" t="s">
        <v>94</v>
      </c>
      <c r="Z237" s="57" t="s">
        <v>88</v>
      </c>
      <c r="AA237" s="71" t="s">
        <v>33</v>
      </c>
      <c r="AB237" s="59"/>
      <c r="AC237" s="63" t="s">
        <v>202</v>
      </c>
      <c r="AD237" s="62" t="s">
        <v>71</v>
      </c>
      <c r="AE237" s="62" t="s">
        <v>88</v>
      </c>
      <c r="AF237" s="62" t="s">
        <v>92</v>
      </c>
      <c r="AG237" s="64">
        <v>4</v>
      </c>
      <c r="AH237" s="59"/>
      <c r="AI237" s="57"/>
      <c r="AJ237" s="59"/>
      <c r="AK237" s="65">
        <v>4</v>
      </c>
      <c r="AL237" s="66">
        <v>4.41</v>
      </c>
      <c r="AM237" s="67">
        <f t="shared" si="17"/>
        <v>8.41</v>
      </c>
      <c r="AN237" s="72">
        <v>4.33</v>
      </c>
      <c r="AO237" s="67">
        <f t="shared" si="18"/>
        <v>12.74</v>
      </c>
      <c r="AP237" s="59" t="s">
        <v>512</v>
      </c>
      <c r="AQ237" s="57"/>
      <c r="AR237" s="68">
        <f t="shared" ca="1" si="19"/>
        <v>19</v>
      </c>
      <c r="AS237" s="69" t="str">
        <f ca="1">IF('База данных'!$AR237&gt;=18,"соверш.","несовер.")</f>
        <v>соверш.</v>
      </c>
      <c r="AT237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ТТ; забрал(а) документы (оригинал док-та об обр-ии)</v>
      </c>
      <c r="AU237" s="2"/>
      <c r="AV237" s="2"/>
    </row>
    <row r="238" spans="1:48" ht="12.95" customHeight="1">
      <c r="B238" s="90">
        <f>IF(D237&lt;&gt;D238,MAX($B$4:B237)+1,B237)</f>
        <v>132</v>
      </c>
      <c r="C238" s="58">
        <v>43285</v>
      </c>
      <c r="D238" s="57" t="s">
        <v>317</v>
      </c>
      <c r="E238" s="59" t="s">
        <v>30</v>
      </c>
      <c r="F238" s="178" t="s">
        <v>111</v>
      </c>
      <c r="G238" s="59" t="s">
        <v>112</v>
      </c>
      <c r="H238" s="59">
        <v>1</v>
      </c>
      <c r="I238" s="57" t="str">
        <f t="shared" si="15"/>
        <v>132/18</v>
      </c>
      <c r="J238" s="61" t="str">
        <f t="shared" si="16"/>
        <v>132/18-ЭП/1</v>
      </c>
      <c r="K238" s="62" t="s">
        <v>73</v>
      </c>
      <c r="L238" s="62" t="s">
        <v>33</v>
      </c>
      <c r="M238" s="57" t="s">
        <v>31</v>
      </c>
      <c r="N238" s="62">
        <v>37444</v>
      </c>
      <c r="O238" s="59" t="s">
        <v>101</v>
      </c>
      <c r="P238" s="62"/>
      <c r="Q238" s="62" t="s">
        <v>151</v>
      </c>
      <c r="R238" s="57"/>
      <c r="S238" s="64"/>
      <c r="T238" s="59"/>
      <c r="U238" s="62" t="s">
        <v>32</v>
      </c>
      <c r="V238" s="57">
        <v>9</v>
      </c>
      <c r="W238" s="57"/>
      <c r="X238" s="57">
        <v>2018</v>
      </c>
      <c r="Y238" s="62" t="s">
        <v>94</v>
      </c>
      <c r="Z238" s="57" t="s">
        <v>33</v>
      </c>
      <c r="AA238" s="71" t="s">
        <v>33</v>
      </c>
      <c r="AB238" s="59"/>
      <c r="AC238" s="63" t="s">
        <v>33</v>
      </c>
      <c r="AD238" s="62" t="s">
        <v>71</v>
      </c>
      <c r="AE238" s="62" t="s">
        <v>88</v>
      </c>
      <c r="AF238" s="62" t="s">
        <v>99</v>
      </c>
      <c r="AG238" s="64">
        <v>4</v>
      </c>
      <c r="AH238" s="59"/>
      <c r="AI238" s="57"/>
      <c r="AJ238" s="59"/>
      <c r="AK238" s="65">
        <v>6</v>
      </c>
      <c r="AL238" s="66">
        <v>3.76</v>
      </c>
      <c r="AM238" s="67">
        <f t="shared" si="17"/>
        <v>9.76</v>
      </c>
      <c r="AN238" s="72">
        <v>3.66</v>
      </c>
      <c r="AO238" s="67">
        <f t="shared" si="18"/>
        <v>13.42</v>
      </c>
      <c r="AP238" s="59" t="s">
        <v>512</v>
      </c>
      <c r="AQ238" s="57"/>
      <c r="AR238" s="73">
        <f t="shared" ca="1" si="19"/>
        <v>17</v>
      </c>
      <c r="AS238" s="61" t="str">
        <f ca="1">IF('База данных'!$AR238&gt;=18,"соверш.","несовер.")</f>
        <v>несовер.</v>
      </c>
      <c r="AT238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ЭП; нет</v>
      </c>
      <c r="AU238" s="2"/>
      <c r="AV238" s="2"/>
    </row>
    <row r="239" spans="1:48" ht="12.95" customHeight="1">
      <c r="B239" s="90">
        <f>IF(D238&lt;&gt;D239,MAX($B$4:B238)+1,B238)</f>
        <v>133</v>
      </c>
      <c r="C239" s="58">
        <v>43286</v>
      </c>
      <c r="D239" s="57" t="s">
        <v>318</v>
      </c>
      <c r="E239" s="59" t="s">
        <v>30</v>
      </c>
      <c r="F239" s="177" t="s">
        <v>103</v>
      </c>
      <c r="G239" s="59" t="s">
        <v>104</v>
      </c>
      <c r="H239" s="59">
        <v>1</v>
      </c>
      <c r="I239" s="57" t="str">
        <f t="shared" si="15"/>
        <v>133/18</v>
      </c>
      <c r="J239" s="61" t="str">
        <f t="shared" si="16"/>
        <v>133/18-АДТиК/1</v>
      </c>
      <c r="K239" s="62" t="s">
        <v>73</v>
      </c>
      <c r="L239" s="62" t="s">
        <v>33</v>
      </c>
      <c r="M239" s="57" t="s">
        <v>31</v>
      </c>
      <c r="N239" s="62">
        <v>24892</v>
      </c>
      <c r="O239" s="59" t="s">
        <v>101</v>
      </c>
      <c r="P239" s="62"/>
      <c r="Q239" s="62" t="s">
        <v>127</v>
      </c>
      <c r="R239" s="57"/>
      <c r="S239" s="64"/>
      <c r="T239" s="59"/>
      <c r="U239" s="62" t="s">
        <v>32</v>
      </c>
      <c r="V239" s="57">
        <v>11</v>
      </c>
      <c r="W239" s="57"/>
      <c r="X239" s="57">
        <v>1985</v>
      </c>
      <c r="Y239" s="62" t="s">
        <v>94</v>
      </c>
      <c r="Z239" s="57" t="s">
        <v>33</v>
      </c>
      <c r="AA239" s="71" t="s">
        <v>33</v>
      </c>
      <c r="AB239" s="59"/>
      <c r="AC239" s="63" t="s">
        <v>88</v>
      </c>
      <c r="AD239" s="62" t="s">
        <v>71</v>
      </c>
      <c r="AE239" s="62" t="s">
        <v>33</v>
      </c>
      <c r="AF239" s="62" t="s">
        <v>33</v>
      </c>
      <c r="AG239" s="64">
        <v>4</v>
      </c>
      <c r="AH239" s="59"/>
      <c r="AI239" s="57"/>
      <c r="AJ239" s="59"/>
      <c r="AK239" s="65">
        <v>0</v>
      </c>
      <c r="AL239" s="66">
        <v>3.56</v>
      </c>
      <c r="AM239" s="67">
        <f t="shared" si="17"/>
        <v>3.56</v>
      </c>
      <c r="AN239" s="72">
        <v>3.5</v>
      </c>
      <c r="AO239" s="67">
        <f t="shared" si="18"/>
        <v>7.0600000000000005</v>
      </c>
      <c r="AP239" s="59" t="s">
        <v>512</v>
      </c>
      <c r="AQ239" s="57"/>
      <c r="AR239" s="68">
        <f t="shared" ca="1" si="19"/>
        <v>52</v>
      </c>
      <c r="AS239" s="69" t="str">
        <f ca="1">IF('База данных'!$AR239&gt;=18,"соверш.","несовер.")</f>
        <v>соверш.</v>
      </c>
      <c r="AT239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да</v>
      </c>
      <c r="AU239" s="2"/>
      <c r="AV239" s="2"/>
    </row>
    <row r="240" spans="1:48" ht="12.95" customHeight="1">
      <c r="B240" s="90">
        <f>IF(D239&lt;&gt;D240,MAX($B$4:B239)+1,B239)</f>
        <v>134</v>
      </c>
      <c r="C240" s="58">
        <v>43290</v>
      </c>
      <c r="D240" s="57" t="s">
        <v>319</v>
      </c>
      <c r="E240" s="59" t="s">
        <v>30</v>
      </c>
      <c r="F240" s="178" t="s">
        <v>111</v>
      </c>
      <c r="G240" s="59" t="s">
        <v>113</v>
      </c>
      <c r="H240" s="59">
        <v>1</v>
      </c>
      <c r="I240" s="57" t="str">
        <f t="shared" si="15"/>
        <v>134/18</v>
      </c>
      <c r="J240" s="61" t="str">
        <f t="shared" si="16"/>
        <v>134/18-ИЭО/1</v>
      </c>
      <c r="K240" s="62" t="s">
        <v>73</v>
      </c>
      <c r="L240" s="62" t="s">
        <v>88</v>
      </c>
      <c r="M240" s="57" t="s">
        <v>31</v>
      </c>
      <c r="N240" s="62">
        <v>37363</v>
      </c>
      <c r="O240" s="59" t="s">
        <v>101</v>
      </c>
      <c r="P240" s="62"/>
      <c r="Q240" s="62" t="s">
        <v>140</v>
      </c>
      <c r="R240" s="57"/>
      <c r="S240" s="64"/>
      <c r="T240" s="59"/>
      <c r="U240" s="62" t="s">
        <v>32</v>
      </c>
      <c r="V240" s="57">
        <v>9</v>
      </c>
      <c r="W240" s="57"/>
      <c r="X240" s="57">
        <v>2018</v>
      </c>
      <c r="Y240" s="62" t="s">
        <v>95</v>
      </c>
      <c r="Z240" s="57" t="s">
        <v>33</v>
      </c>
      <c r="AA240" s="71" t="s">
        <v>33</v>
      </c>
      <c r="AB240" s="59"/>
      <c r="AC240" s="63" t="s">
        <v>88</v>
      </c>
      <c r="AD240" s="62" t="s">
        <v>71</v>
      </c>
      <c r="AE240" s="62" t="s">
        <v>88</v>
      </c>
      <c r="AF240" s="62" t="s">
        <v>99</v>
      </c>
      <c r="AG240" s="64">
        <v>4</v>
      </c>
      <c r="AH240" s="59"/>
      <c r="AI240" s="57"/>
      <c r="AJ240" s="59"/>
      <c r="AK240" s="65">
        <v>5</v>
      </c>
      <c r="AL240" s="66">
        <v>4.3499999999999996</v>
      </c>
      <c r="AM240" s="67">
        <f t="shared" si="17"/>
        <v>9.35</v>
      </c>
      <c r="AN240" s="72">
        <v>4.33</v>
      </c>
      <c r="AO240" s="67">
        <f t="shared" si="18"/>
        <v>13.68</v>
      </c>
      <c r="AP240" s="59" t="s">
        <v>512</v>
      </c>
      <c r="AQ240" s="57"/>
      <c r="AR240" s="73">
        <f t="shared" ca="1" si="19"/>
        <v>18</v>
      </c>
      <c r="AS240" s="61" t="str">
        <f ca="1">IF('База данных'!$AR240&gt;=18,"соверш.","несовер.")</f>
        <v>соверш.</v>
      </c>
      <c r="AT240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ИЭО; да</v>
      </c>
      <c r="AU240" s="2"/>
      <c r="AV240" s="2"/>
    </row>
    <row r="241" spans="2:48" ht="12.95" customHeight="1">
      <c r="B241" s="90">
        <f>IF(D240&lt;&gt;D241,MAX($B$4:B240)+1,B240)</f>
        <v>135</v>
      </c>
      <c r="C241" s="58">
        <v>43284</v>
      </c>
      <c r="D241" s="57" t="s">
        <v>320</v>
      </c>
      <c r="E241" s="59" t="s">
        <v>30</v>
      </c>
      <c r="F241" s="177" t="s">
        <v>103</v>
      </c>
      <c r="G241" s="59" t="s">
        <v>104</v>
      </c>
      <c r="H241" s="59">
        <v>1</v>
      </c>
      <c r="I241" s="57" t="str">
        <f t="shared" si="15"/>
        <v>135/18</v>
      </c>
      <c r="J241" s="61" t="str">
        <f t="shared" si="16"/>
        <v>135/18-АДТиК/1</v>
      </c>
      <c r="K241" s="62" t="s">
        <v>73</v>
      </c>
      <c r="L241" s="62" t="s">
        <v>33</v>
      </c>
      <c r="M241" s="57" t="s">
        <v>37</v>
      </c>
      <c r="N241" s="62">
        <v>37503</v>
      </c>
      <c r="O241" s="59" t="s">
        <v>101</v>
      </c>
      <c r="P241" s="62"/>
      <c r="Q241" s="62" t="s">
        <v>126</v>
      </c>
      <c r="R241" s="57"/>
      <c r="S241" s="64"/>
      <c r="T241" s="59"/>
      <c r="U241" s="62" t="s">
        <v>32</v>
      </c>
      <c r="V241" s="57">
        <v>9</v>
      </c>
      <c r="W241" s="57"/>
      <c r="X241" s="57">
        <v>2018</v>
      </c>
      <c r="Y241" s="62" t="s">
        <v>94</v>
      </c>
      <c r="Z241" s="57" t="s">
        <v>33</v>
      </c>
      <c r="AA241" s="71" t="s">
        <v>33</v>
      </c>
      <c r="AB241" s="59"/>
      <c r="AC241" s="63" t="s">
        <v>88</v>
      </c>
      <c r="AD241" s="62" t="s">
        <v>71</v>
      </c>
      <c r="AE241" s="62" t="s">
        <v>33</v>
      </c>
      <c r="AF241" s="62" t="s">
        <v>92</v>
      </c>
      <c r="AG241" s="64">
        <v>4</v>
      </c>
      <c r="AH241" s="59"/>
      <c r="AI241" s="57"/>
      <c r="AJ241" s="59"/>
      <c r="AK241" s="65">
        <v>5</v>
      </c>
      <c r="AL241" s="66">
        <v>4.1100000000000003</v>
      </c>
      <c r="AM241" s="67">
        <f t="shared" si="17"/>
        <v>9.11</v>
      </c>
      <c r="AN241" s="72">
        <v>4</v>
      </c>
      <c r="AO241" s="67">
        <f t="shared" si="18"/>
        <v>13.11</v>
      </c>
      <c r="AP241" s="59" t="s">
        <v>512</v>
      </c>
      <c r="AQ241" s="57"/>
      <c r="AR241" s="68">
        <f t="shared" ca="1" si="19"/>
        <v>17</v>
      </c>
      <c r="AS241" s="69" t="str">
        <f ca="1">IF('База данных'!$AR241&gt;=18,"соверш.","несовер.")</f>
        <v>несовер.</v>
      </c>
      <c r="AT241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да</v>
      </c>
      <c r="AU241" s="2"/>
      <c r="AV241" s="2"/>
    </row>
    <row r="242" spans="2:48" ht="12.95" customHeight="1">
      <c r="B242" s="90">
        <f>IF(D241&lt;&gt;D242,MAX($B$4:B241)+1,B241)</f>
        <v>135</v>
      </c>
      <c r="C242" s="58">
        <v>43301</v>
      </c>
      <c r="D242" s="57" t="s">
        <v>320</v>
      </c>
      <c r="E242" s="59" t="s">
        <v>30</v>
      </c>
      <c r="F242" s="177" t="s">
        <v>186</v>
      </c>
      <c r="G242" s="59" t="s">
        <v>115</v>
      </c>
      <c r="H242" s="59">
        <v>2</v>
      </c>
      <c r="I242" s="57" t="str">
        <f t="shared" si="15"/>
        <v>135/18</v>
      </c>
      <c r="J242" s="61" t="str">
        <f t="shared" si="16"/>
        <v>135/18-ТТ/2</v>
      </c>
      <c r="K242" s="62" t="s">
        <v>73</v>
      </c>
      <c r="L242" s="62" t="s">
        <v>33</v>
      </c>
      <c r="M242" s="57" t="s">
        <v>31</v>
      </c>
      <c r="N242" s="62">
        <v>36465</v>
      </c>
      <c r="O242" s="59" t="s">
        <v>101</v>
      </c>
      <c r="P242" s="62"/>
      <c r="Q242" s="62" t="s">
        <v>125</v>
      </c>
      <c r="R242" s="57"/>
      <c r="S242" s="64"/>
      <c r="T242" s="59"/>
      <c r="U242" s="62" t="s">
        <v>32</v>
      </c>
      <c r="V242" s="57">
        <v>9</v>
      </c>
      <c r="W242" s="57"/>
      <c r="X242" s="57">
        <v>2016</v>
      </c>
      <c r="Y242" s="62" t="s">
        <v>95</v>
      </c>
      <c r="Z242" s="57" t="s">
        <v>90</v>
      </c>
      <c r="AA242" s="71" t="s">
        <v>88</v>
      </c>
      <c r="AB242" s="59"/>
      <c r="AC242" s="63" t="s">
        <v>202</v>
      </c>
      <c r="AD242" s="62" t="s">
        <v>71</v>
      </c>
      <c r="AE242" s="62" t="s">
        <v>88</v>
      </c>
      <c r="AF242" s="62" t="s">
        <v>92</v>
      </c>
      <c r="AG242" s="64">
        <v>4</v>
      </c>
      <c r="AH242" s="59"/>
      <c r="AI242" s="57"/>
      <c r="AJ242" s="59"/>
      <c r="AK242" s="65">
        <v>2</v>
      </c>
      <c r="AL242" s="66">
        <v>5</v>
      </c>
      <c r="AM242" s="67">
        <f t="shared" si="17"/>
        <v>7</v>
      </c>
      <c r="AN242" s="72">
        <v>5</v>
      </c>
      <c r="AO242" s="67">
        <f t="shared" si="18"/>
        <v>12</v>
      </c>
      <c r="AP242" s="59" t="s">
        <v>512</v>
      </c>
      <c r="AQ242" s="57"/>
      <c r="AR242" s="73">
        <f t="shared" ca="1" si="19"/>
        <v>20</v>
      </c>
      <c r="AS242" s="61" t="str">
        <f ca="1">IF('База данных'!$AR242&gt;=18,"соверш.","несовер.")</f>
        <v>соверш.</v>
      </c>
      <c r="AT242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ТТ; забрал(а) документы (оригинал док-та об обр-ии)</v>
      </c>
      <c r="AU242" s="2"/>
      <c r="AV242" s="2"/>
    </row>
    <row r="243" spans="2:48" ht="12.95" customHeight="1">
      <c r="B243" s="90">
        <f>IF(D242&lt;&gt;D243,MAX($B$4:B242)+1,B242)</f>
        <v>135</v>
      </c>
      <c r="C243" s="58">
        <v>43286</v>
      </c>
      <c r="D243" s="57" t="s">
        <v>320</v>
      </c>
      <c r="E243" s="59" t="s">
        <v>30</v>
      </c>
      <c r="F243" s="177" t="s">
        <v>119</v>
      </c>
      <c r="G243" s="59" t="s">
        <v>120</v>
      </c>
      <c r="H243" s="59">
        <v>3</v>
      </c>
      <c r="I243" s="57" t="str">
        <f t="shared" si="15"/>
        <v>135/18</v>
      </c>
      <c r="J243" s="61" t="str">
        <f t="shared" si="16"/>
        <v>135/18-ОиПКММиТП/3</v>
      </c>
      <c r="K243" s="62" t="s">
        <v>73</v>
      </c>
      <c r="L243" s="62" t="s">
        <v>33</v>
      </c>
      <c r="M243" s="57" t="s">
        <v>31</v>
      </c>
      <c r="N243" s="62">
        <v>36731</v>
      </c>
      <c r="O243" s="59" t="s">
        <v>101</v>
      </c>
      <c r="P243" s="62"/>
      <c r="Q243" s="62" t="s">
        <v>126</v>
      </c>
      <c r="R243" s="57"/>
      <c r="S243" s="64"/>
      <c r="T243" s="59"/>
      <c r="U243" s="62" t="s">
        <v>32</v>
      </c>
      <c r="V243" s="57">
        <v>11</v>
      </c>
      <c r="W243" s="57"/>
      <c r="X243" s="57">
        <v>2018</v>
      </c>
      <c r="Y243" s="62" t="s">
        <v>94</v>
      </c>
      <c r="Z243" s="57" t="s">
        <v>33</v>
      </c>
      <c r="AA243" s="71" t="s">
        <v>33</v>
      </c>
      <c r="AB243" s="59"/>
      <c r="AC243" s="63" t="s">
        <v>33</v>
      </c>
      <c r="AD243" s="62" t="s">
        <v>71</v>
      </c>
      <c r="AE243" s="62" t="s">
        <v>88</v>
      </c>
      <c r="AF243" s="62"/>
      <c r="AG243" s="64">
        <v>4</v>
      </c>
      <c r="AH243" s="59"/>
      <c r="AI243" s="57"/>
      <c r="AJ243" s="59"/>
      <c r="AK243" s="65">
        <v>0</v>
      </c>
      <c r="AL243" s="66">
        <v>3.86</v>
      </c>
      <c r="AM243" s="67">
        <f t="shared" si="17"/>
        <v>3.86</v>
      </c>
      <c r="AN243" s="72">
        <v>4</v>
      </c>
      <c r="AO243" s="67">
        <f t="shared" si="18"/>
        <v>7.8599999999999994</v>
      </c>
      <c r="AP243" s="59" t="s">
        <v>512</v>
      </c>
      <c r="AQ243" s="57"/>
      <c r="AR243" s="68">
        <f t="shared" ca="1" si="19"/>
        <v>19</v>
      </c>
      <c r="AS243" s="69" t="str">
        <f ca="1">IF('База данных'!$AR243&gt;=18,"соверш.","несовер.")</f>
        <v>соверш.</v>
      </c>
      <c r="AT243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ОиПКММиТП; нет</v>
      </c>
      <c r="AU243" s="2"/>
      <c r="AV243" s="2"/>
    </row>
    <row r="244" spans="2:48" ht="12.95" customHeight="1">
      <c r="B244" s="90">
        <f>IF(D243&lt;&gt;D244,MAX($B$4:B243)+1,B243)</f>
        <v>136</v>
      </c>
      <c r="C244" s="58">
        <v>43286</v>
      </c>
      <c r="D244" s="57" t="s">
        <v>321</v>
      </c>
      <c r="E244" s="59" t="s">
        <v>30</v>
      </c>
      <c r="F244" s="178" t="s">
        <v>103</v>
      </c>
      <c r="G244" s="59" t="s">
        <v>104</v>
      </c>
      <c r="H244" s="59">
        <v>1</v>
      </c>
      <c r="I244" s="57" t="str">
        <f t="shared" si="15"/>
        <v>136/18</v>
      </c>
      <c r="J244" s="61" t="str">
        <f t="shared" si="16"/>
        <v>136/18-АДТиК/1</v>
      </c>
      <c r="K244" s="62" t="s">
        <v>73</v>
      </c>
      <c r="L244" s="62" t="s">
        <v>33</v>
      </c>
      <c r="M244" s="57" t="s">
        <v>31</v>
      </c>
      <c r="N244" s="62">
        <v>36731</v>
      </c>
      <c r="O244" s="59" t="s">
        <v>101</v>
      </c>
      <c r="P244" s="62"/>
      <c r="Q244" s="62" t="s">
        <v>126</v>
      </c>
      <c r="R244" s="57"/>
      <c r="S244" s="64"/>
      <c r="T244" s="59"/>
      <c r="U244" s="62" t="s">
        <v>32</v>
      </c>
      <c r="V244" s="57">
        <v>11</v>
      </c>
      <c r="W244" s="57"/>
      <c r="X244" s="57">
        <v>2018</v>
      </c>
      <c r="Y244" s="62" t="s">
        <v>94</v>
      </c>
      <c r="Z244" s="57" t="s">
        <v>33</v>
      </c>
      <c r="AA244" s="71" t="s">
        <v>33</v>
      </c>
      <c r="AB244" s="59"/>
      <c r="AC244" s="63" t="s">
        <v>33</v>
      </c>
      <c r="AD244" s="62" t="s">
        <v>71</v>
      </c>
      <c r="AE244" s="62" t="s">
        <v>88</v>
      </c>
      <c r="AF244" s="62"/>
      <c r="AG244" s="64">
        <v>4</v>
      </c>
      <c r="AH244" s="59"/>
      <c r="AI244" s="57"/>
      <c r="AJ244" s="59"/>
      <c r="AK244" s="65">
        <v>0</v>
      </c>
      <c r="AL244" s="66">
        <v>3.86</v>
      </c>
      <c r="AM244" s="67">
        <f t="shared" si="17"/>
        <v>3.86</v>
      </c>
      <c r="AN244" s="72">
        <v>4</v>
      </c>
      <c r="AO244" s="67">
        <f t="shared" si="18"/>
        <v>7.8599999999999994</v>
      </c>
      <c r="AP244" s="59" t="s">
        <v>512</v>
      </c>
      <c r="AQ244" s="57"/>
      <c r="AR244" s="73">
        <f t="shared" ca="1" si="19"/>
        <v>19</v>
      </c>
      <c r="AS244" s="61" t="str">
        <f ca="1">IF('База данных'!$AR244&gt;=18,"соверш.","несовер.")</f>
        <v>соверш.</v>
      </c>
      <c r="AT244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нет</v>
      </c>
      <c r="AU244" s="2"/>
      <c r="AV244" s="2"/>
    </row>
    <row r="245" spans="2:48" ht="12.95" customHeight="1">
      <c r="B245" s="90">
        <f>IF(D244&lt;&gt;D245,MAX($B$4:B244)+1,B244)</f>
        <v>136</v>
      </c>
      <c r="C245" s="58">
        <v>43273</v>
      </c>
      <c r="D245" s="57" t="s">
        <v>321</v>
      </c>
      <c r="E245" s="59" t="s">
        <v>30</v>
      </c>
      <c r="F245" s="177" t="s">
        <v>186</v>
      </c>
      <c r="G245" s="59" t="s">
        <v>115</v>
      </c>
      <c r="H245" s="59">
        <v>2</v>
      </c>
      <c r="I245" s="57" t="str">
        <f t="shared" si="15"/>
        <v>136/18</v>
      </c>
      <c r="J245" s="61" t="str">
        <f t="shared" si="16"/>
        <v>136/18-ТТ/2</v>
      </c>
      <c r="K245" s="62" t="s">
        <v>73</v>
      </c>
      <c r="L245" s="62" t="s">
        <v>33</v>
      </c>
      <c r="M245" s="57" t="s">
        <v>31</v>
      </c>
      <c r="N245" s="62">
        <v>36928</v>
      </c>
      <c r="O245" s="59" t="s">
        <v>101</v>
      </c>
      <c r="P245" s="62"/>
      <c r="Q245" s="62" t="s">
        <v>126</v>
      </c>
      <c r="R245" s="57"/>
      <c r="S245" s="64"/>
      <c r="T245" s="59" t="s">
        <v>156</v>
      </c>
      <c r="U245" s="62" t="s">
        <v>32</v>
      </c>
      <c r="V245" s="57">
        <v>9</v>
      </c>
      <c r="W245" s="57"/>
      <c r="X245" s="57">
        <v>2018</v>
      </c>
      <c r="Y245" s="62" t="s">
        <v>94</v>
      </c>
      <c r="Z245" s="57" t="s">
        <v>90</v>
      </c>
      <c r="AA245" s="71" t="s">
        <v>33</v>
      </c>
      <c r="AB245" s="59"/>
      <c r="AC245" s="63" t="s">
        <v>88</v>
      </c>
      <c r="AD245" s="62" t="s">
        <v>71</v>
      </c>
      <c r="AE245" s="62" t="s">
        <v>33</v>
      </c>
      <c r="AF245" s="62" t="s">
        <v>92</v>
      </c>
      <c r="AG245" s="64">
        <v>4</v>
      </c>
      <c r="AH245" s="59"/>
      <c r="AI245" s="57"/>
      <c r="AJ245" s="59"/>
      <c r="AK245" s="65">
        <v>1</v>
      </c>
      <c r="AL245" s="66">
        <v>5</v>
      </c>
      <c r="AM245" s="67">
        <f t="shared" si="17"/>
        <v>6</v>
      </c>
      <c r="AN245" s="72">
        <v>5</v>
      </c>
      <c r="AO245" s="67">
        <f t="shared" si="18"/>
        <v>11</v>
      </c>
      <c r="AP245" s="59" t="s">
        <v>512</v>
      </c>
      <c r="AQ245" s="57"/>
      <c r="AR245" s="68">
        <f t="shared" ca="1" si="19"/>
        <v>19</v>
      </c>
      <c r="AS245" s="69" t="str">
        <f ca="1">IF('База данных'!$AR245&gt;=18,"соверш.","несовер.")</f>
        <v>соверш.</v>
      </c>
      <c r="AT245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ТТ; да</v>
      </c>
      <c r="AU245" s="2"/>
      <c r="AV245" s="2"/>
    </row>
    <row r="246" spans="2:48" ht="12.95" customHeight="1">
      <c r="B246" s="90">
        <f>IF(D245&lt;&gt;D246,MAX($B$4:B245)+1,B245)</f>
        <v>136</v>
      </c>
      <c r="C246" s="58">
        <v>43290</v>
      </c>
      <c r="D246" s="57" t="s">
        <v>321</v>
      </c>
      <c r="E246" s="59" t="s">
        <v>30</v>
      </c>
      <c r="F246" s="178" t="s">
        <v>119</v>
      </c>
      <c r="G246" s="59" t="s">
        <v>120</v>
      </c>
      <c r="H246" s="59">
        <v>3</v>
      </c>
      <c r="I246" s="57" t="str">
        <f t="shared" si="15"/>
        <v>136/18</v>
      </c>
      <c r="J246" s="61" t="str">
        <f t="shared" si="16"/>
        <v>136/18-ОиПКММиТП/3</v>
      </c>
      <c r="K246" s="62" t="s">
        <v>73</v>
      </c>
      <c r="L246" s="62" t="s">
        <v>33</v>
      </c>
      <c r="M246" s="57" t="s">
        <v>31</v>
      </c>
      <c r="N246" s="62">
        <v>37607</v>
      </c>
      <c r="O246" s="59" t="s">
        <v>101</v>
      </c>
      <c r="P246" s="62"/>
      <c r="Q246" s="62" t="s">
        <v>126</v>
      </c>
      <c r="R246" s="57"/>
      <c r="S246" s="64"/>
      <c r="T246" s="59"/>
      <c r="U246" s="62" t="s">
        <v>32</v>
      </c>
      <c r="V246" s="57">
        <v>9</v>
      </c>
      <c r="W246" s="57"/>
      <c r="X246" s="57">
        <v>2018</v>
      </c>
      <c r="Y246" s="62" t="s">
        <v>94</v>
      </c>
      <c r="Z246" s="57" t="s">
        <v>33</v>
      </c>
      <c r="AA246" s="71" t="s">
        <v>88</v>
      </c>
      <c r="AB246" s="59"/>
      <c r="AC246" s="63" t="s">
        <v>88</v>
      </c>
      <c r="AD246" s="62" t="s">
        <v>71</v>
      </c>
      <c r="AE246" s="62" t="s">
        <v>88</v>
      </c>
      <c r="AF246" s="62" t="s">
        <v>92</v>
      </c>
      <c r="AG246" s="64">
        <v>6</v>
      </c>
      <c r="AH246" s="59"/>
      <c r="AI246" s="57"/>
      <c r="AJ246" s="59"/>
      <c r="AK246" s="65">
        <v>7</v>
      </c>
      <c r="AL246" s="66">
        <v>3.72</v>
      </c>
      <c r="AM246" s="67">
        <f t="shared" si="17"/>
        <v>10.72</v>
      </c>
      <c r="AN246" s="72">
        <v>4</v>
      </c>
      <c r="AO246" s="67">
        <f t="shared" si="18"/>
        <v>14.72</v>
      </c>
      <c r="AP246" s="59" t="s">
        <v>510</v>
      </c>
      <c r="AQ246" s="57" t="s">
        <v>531</v>
      </c>
      <c r="AR246" s="73">
        <f t="shared" ca="1" si="19"/>
        <v>17</v>
      </c>
      <c r="AS246" s="61" t="str">
        <f ca="1">IF('База данных'!$AR246&gt;=18,"соверш.","несовер.")</f>
        <v>несовер.</v>
      </c>
      <c r="AT246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ОиПКММиТП; да</v>
      </c>
      <c r="AU246" s="2"/>
      <c r="AV246" s="2"/>
    </row>
    <row r="247" spans="2:48" ht="12.95" customHeight="1">
      <c r="B247" s="90">
        <f>IF(D246&lt;&gt;D247,MAX($B$4:B246)+1,B246)</f>
        <v>137</v>
      </c>
      <c r="C247" s="58">
        <v>43293</v>
      </c>
      <c r="D247" s="57" t="s">
        <v>322</v>
      </c>
      <c r="E247" s="59" t="s">
        <v>30</v>
      </c>
      <c r="F247" s="177" t="s">
        <v>103</v>
      </c>
      <c r="G247" s="59" t="s">
        <v>104</v>
      </c>
      <c r="H247" s="59">
        <v>1</v>
      </c>
      <c r="I247" s="57" t="str">
        <f t="shared" si="15"/>
        <v>137/18</v>
      </c>
      <c r="J247" s="61" t="str">
        <f t="shared" si="16"/>
        <v>137/18-АДТиК/1</v>
      </c>
      <c r="K247" s="62" t="s">
        <v>73</v>
      </c>
      <c r="L247" s="62" t="s">
        <v>88</v>
      </c>
      <c r="M247" s="57" t="s">
        <v>31</v>
      </c>
      <c r="N247" s="62">
        <v>36803</v>
      </c>
      <c r="O247" s="59" t="s">
        <v>101</v>
      </c>
      <c r="P247" s="62"/>
      <c r="Q247" s="62" t="s">
        <v>153</v>
      </c>
      <c r="R247" s="57"/>
      <c r="S247" s="64"/>
      <c r="T247" s="59"/>
      <c r="U247" s="62" t="s">
        <v>32</v>
      </c>
      <c r="V247" s="57">
        <v>11</v>
      </c>
      <c r="W247" s="57"/>
      <c r="X247" s="57">
        <v>2018</v>
      </c>
      <c r="Y247" s="62" t="s">
        <v>94</v>
      </c>
      <c r="Z247" s="57" t="s">
        <v>33</v>
      </c>
      <c r="AA247" s="71" t="s">
        <v>33</v>
      </c>
      <c r="AB247" s="59"/>
      <c r="AC247" s="63" t="s">
        <v>88</v>
      </c>
      <c r="AD247" s="62" t="s">
        <v>71</v>
      </c>
      <c r="AE247" s="62" t="s">
        <v>33</v>
      </c>
      <c r="AF247" s="62" t="s">
        <v>92</v>
      </c>
      <c r="AG247" s="64">
        <v>4</v>
      </c>
      <c r="AH247" s="59"/>
      <c r="AI247" s="57"/>
      <c r="AJ247" s="59"/>
      <c r="AK247" s="65">
        <v>5</v>
      </c>
      <c r="AL247" s="66">
        <v>3.42</v>
      </c>
      <c r="AM247" s="67">
        <f t="shared" si="17"/>
        <v>8.42</v>
      </c>
      <c r="AN247" s="72">
        <v>4</v>
      </c>
      <c r="AO247" s="67">
        <f t="shared" si="18"/>
        <v>12.42</v>
      </c>
      <c r="AP247" s="59" t="s">
        <v>512</v>
      </c>
      <c r="AQ247" s="57"/>
      <c r="AR247" s="68">
        <f t="shared" ca="1" si="19"/>
        <v>19</v>
      </c>
      <c r="AS247" s="69" t="str">
        <f ca="1">IF('База данных'!$AR247&gt;=18,"соверш.","несовер.")</f>
        <v>соверш.</v>
      </c>
      <c r="AT247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да</v>
      </c>
      <c r="AU247" s="2"/>
      <c r="AV247" s="2"/>
    </row>
    <row r="248" spans="2:48" ht="12.95" customHeight="1">
      <c r="B248" s="90">
        <f>IF(D247&lt;&gt;D248,MAX($B$4:B247)+1,B247)</f>
        <v>137</v>
      </c>
      <c r="C248" s="58">
        <v>43301</v>
      </c>
      <c r="D248" s="57" t="s">
        <v>322</v>
      </c>
      <c r="E248" s="59" t="s">
        <v>30</v>
      </c>
      <c r="F248" s="177" t="s">
        <v>186</v>
      </c>
      <c r="G248" s="59" t="s">
        <v>190</v>
      </c>
      <c r="H248" s="59">
        <v>2</v>
      </c>
      <c r="I248" s="57" t="str">
        <f t="shared" si="15"/>
        <v>137/18</v>
      </c>
      <c r="J248" s="61" t="str">
        <f t="shared" si="16"/>
        <v>137/18-ХТ эстр./2</v>
      </c>
      <c r="K248" s="62" t="s">
        <v>73</v>
      </c>
      <c r="L248" s="62" t="s">
        <v>33</v>
      </c>
      <c r="M248" s="57" t="s">
        <v>31</v>
      </c>
      <c r="N248" s="62">
        <v>36465</v>
      </c>
      <c r="O248" s="59" t="s">
        <v>101</v>
      </c>
      <c r="P248" s="62"/>
      <c r="Q248" s="62" t="s">
        <v>125</v>
      </c>
      <c r="R248" s="57"/>
      <c r="S248" s="64"/>
      <c r="T248" s="59"/>
      <c r="U248" s="62" t="s">
        <v>32</v>
      </c>
      <c r="V248" s="57">
        <v>9</v>
      </c>
      <c r="W248" s="57"/>
      <c r="X248" s="57">
        <v>2016</v>
      </c>
      <c r="Y248" s="62" t="s">
        <v>95</v>
      </c>
      <c r="Z248" s="57" t="s">
        <v>90</v>
      </c>
      <c r="AA248" s="71" t="s">
        <v>88</v>
      </c>
      <c r="AB248" s="59"/>
      <c r="AC248" s="63" t="s">
        <v>88</v>
      </c>
      <c r="AD248" s="62" t="s">
        <v>71</v>
      </c>
      <c r="AE248" s="62" t="s">
        <v>88</v>
      </c>
      <c r="AF248" s="62" t="s">
        <v>92</v>
      </c>
      <c r="AG248" s="64">
        <v>4</v>
      </c>
      <c r="AH248" s="59"/>
      <c r="AI248" s="57"/>
      <c r="AJ248" s="59"/>
      <c r="AK248" s="65">
        <v>3</v>
      </c>
      <c r="AL248" s="66">
        <v>5</v>
      </c>
      <c r="AM248" s="67">
        <f t="shared" si="17"/>
        <v>8</v>
      </c>
      <c r="AN248" s="72">
        <v>5</v>
      </c>
      <c r="AO248" s="67">
        <f t="shared" si="18"/>
        <v>13</v>
      </c>
      <c r="AP248" s="59" t="s">
        <v>512</v>
      </c>
      <c r="AQ248" s="57"/>
      <c r="AR248" s="73">
        <f t="shared" ca="1" si="19"/>
        <v>20</v>
      </c>
      <c r="AS248" s="61" t="str">
        <f ca="1">IF('База данных'!$AR248&gt;=18,"соверш.","несовер.")</f>
        <v>соверш.</v>
      </c>
      <c r="AT248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ХТ эстр.; да</v>
      </c>
      <c r="AU248" s="2"/>
      <c r="AV248" s="2"/>
    </row>
    <row r="249" spans="2:48" ht="12.95" customHeight="1">
      <c r="B249" s="90">
        <f>IF(D248&lt;&gt;D249,MAX($B$4:B248)+1,B248)</f>
        <v>138</v>
      </c>
      <c r="C249" s="58">
        <v>43287</v>
      </c>
      <c r="D249" s="57" t="s">
        <v>323</v>
      </c>
      <c r="E249" s="59" t="s">
        <v>30</v>
      </c>
      <c r="F249" s="177" t="s">
        <v>119</v>
      </c>
      <c r="G249" s="59" t="s">
        <v>121</v>
      </c>
      <c r="H249" s="59">
        <v>1</v>
      </c>
      <c r="I249" s="57" t="str">
        <f t="shared" si="15"/>
        <v>138/18</v>
      </c>
      <c r="J249" s="61" t="str">
        <f t="shared" si="16"/>
        <v>138/18-ОКДД/1</v>
      </c>
      <c r="K249" s="62" t="s">
        <v>73</v>
      </c>
      <c r="L249" s="62" t="s">
        <v>33</v>
      </c>
      <c r="M249" s="57" t="s">
        <v>31</v>
      </c>
      <c r="N249" s="62">
        <v>36830</v>
      </c>
      <c r="O249" s="59" t="s">
        <v>101</v>
      </c>
      <c r="P249" s="62"/>
      <c r="Q249" s="62" t="s">
        <v>126</v>
      </c>
      <c r="R249" s="57"/>
      <c r="S249" s="64"/>
      <c r="T249" s="59"/>
      <c r="U249" s="62" t="s">
        <v>32</v>
      </c>
      <c r="V249" s="57">
        <v>9</v>
      </c>
      <c r="W249" s="57"/>
      <c r="X249" s="57">
        <v>2016</v>
      </c>
      <c r="Y249" s="62" t="s">
        <v>96</v>
      </c>
      <c r="Z249" s="57" t="s">
        <v>33</v>
      </c>
      <c r="AA249" s="71" t="s">
        <v>33</v>
      </c>
      <c r="AB249" s="59"/>
      <c r="AC249" s="63" t="s">
        <v>88</v>
      </c>
      <c r="AD249" s="62" t="s">
        <v>71</v>
      </c>
      <c r="AE249" s="62" t="s">
        <v>88</v>
      </c>
      <c r="AF249" s="62" t="s">
        <v>92</v>
      </c>
      <c r="AG249" s="64">
        <v>4</v>
      </c>
      <c r="AH249" s="59"/>
      <c r="AI249" s="57"/>
      <c r="AJ249" s="59"/>
      <c r="AK249" s="65">
        <v>0</v>
      </c>
      <c r="AL249" s="66">
        <v>4.1399999999999997</v>
      </c>
      <c r="AM249" s="67">
        <f t="shared" si="17"/>
        <v>4.1399999999999997</v>
      </c>
      <c r="AN249" s="72">
        <v>4.5</v>
      </c>
      <c r="AO249" s="67">
        <f t="shared" si="18"/>
        <v>8.64</v>
      </c>
      <c r="AP249" s="59" t="s">
        <v>512</v>
      </c>
      <c r="AQ249" s="57"/>
      <c r="AR249" s="68">
        <f t="shared" ca="1" si="19"/>
        <v>19</v>
      </c>
      <c r="AS249" s="69" t="str">
        <f ca="1">IF('База данных'!$AR249&gt;=18,"соверш.","несовер.")</f>
        <v>соверш.</v>
      </c>
      <c r="AT249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да</v>
      </c>
      <c r="AU249" s="2"/>
      <c r="AV249" s="2"/>
    </row>
    <row r="250" spans="2:48" ht="12.95" customHeight="1">
      <c r="B250" s="90">
        <f>IF(D249&lt;&gt;D250,MAX($B$4:B249)+1,B249)</f>
        <v>138</v>
      </c>
      <c r="C250" s="58">
        <v>43273</v>
      </c>
      <c r="D250" s="57" t="s">
        <v>323</v>
      </c>
      <c r="E250" s="59" t="s">
        <v>30</v>
      </c>
      <c r="F250" s="178" t="s">
        <v>119</v>
      </c>
      <c r="G250" s="59" t="s">
        <v>120</v>
      </c>
      <c r="H250" s="59">
        <v>2</v>
      </c>
      <c r="I250" s="57" t="str">
        <f t="shared" si="15"/>
        <v>138/18</v>
      </c>
      <c r="J250" s="61" t="str">
        <f t="shared" si="16"/>
        <v>138/18-ОиПКММиТП/2</v>
      </c>
      <c r="K250" s="62" t="s">
        <v>73</v>
      </c>
      <c r="L250" s="62" t="s">
        <v>33</v>
      </c>
      <c r="M250" s="57" t="s">
        <v>31</v>
      </c>
      <c r="N250" s="62">
        <v>36976</v>
      </c>
      <c r="O250" s="59" t="s">
        <v>101</v>
      </c>
      <c r="P250" s="62"/>
      <c r="Q250" s="62" t="s">
        <v>126</v>
      </c>
      <c r="R250" s="57"/>
      <c r="S250" s="64"/>
      <c r="T250" s="59" t="s">
        <v>156</v>
      </c>
      <c r="U250" s="62" t="s">
        <v>32</v>
      </c>
      <c r="V250" s="57">
        <v>9</v>
      </c>
      <c r="W250" s="57"/>
      <c r="X250" s="57">
        <v>2018</v>
      </c>
      <c r="Y250" s="62" t="s">
        <v>94</v>
      </c>
      <c r="Z250" s="57" t="s">
        <v>33</v>
      </c>
      <c r="AA250" s="71" t="s">
        <v>88</v>
      </c>
      <c r="AB250" s="59"/>
      <c r="AC250" s="63" t="s">
        <v>33</v>
      </c>
      <c r="AD250" s="62" t="s">
        <v>71</v>
      </c>
      <c r="AE250" s="62" t="s">
        <v>88</v>
      </c>
      <c r="AF250" s="62" t="s">
        <v>99</v>
      </c>
      <c r="AG250" s="64">
        <v>4</v>
      </c>
      <c r="AH250" s="59"/>
      <c r="AI250" s="57"/>
      <c r="AJ250" s="59"/>
      <c r="AK250" s="65">
        <v>2</v>
      </c>
      <c r="AL250" s="66">
        <v>4.47</v>
      </c>
      <c r="AM250" s="67">
        <f t="shared" si="17"/>
        <v>6.47</v>
      </c>
      <c r="AN250" s="72">
        <v>4.33</v>
      </c>
      <c r="AO250" s="67">
        <f t="shared" si="18"/>
        <v>10.8</v>
      </c>
      <c r="AP250" s="59" t="s">
        <v>512</v>
      </c>
      <c r="AQ250" s="57"/>
      <c r="AR250" s="73">
        <f t="shared" ca="1" si="19"/>
        <v>19</v>
      </c>
      <c r="AS250" s="61" t="str">
        <f ca="1">IF('База данных'!$AR250&gt;=18,"соверш.","несовер.")</f>
        <v>соверш.</v>
      </c>
      <c r="AT250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ОиПКММиТП; нет</v>
      </c>
      <c r="AU250" s="2"/>
      <c r="AV250" s="2"/>
    </row>
    <row r="251" spans="2:48" ht="12.95" customHeight="1">
      <c r="B251" s="90">
        <f>IF(D250&lt;&gt;D251,MAX($B$4:B250)+1,B250)</f>
        <v>139</v>
      </c>
      <c r="C251" s="58">
        <v>43287</v>
      </c>
      <c r="D251" s="57" t="s">
        <v>324</v>
      </c>
      <c r="E251" s="59" t="s">
        <v>30</v>
      </c>
      <c r="F251" s="177" t="s">
        <v>186</v>
      </c>
      <c r="G251" s="59" t="s">
        <v>190</v>
      </c>
      <c r="H251" s="59">
        <v>1</v>
      </c>
      <c r="I251" s="57" t="str">
        <f t="shared" si="15"/>
        <v>139/18</v>
      </c>
      <c r="J251" s="61" t="str">
        <f t="shared" si="16"/>
        <v>139/18-ХТ эстр./1</v>
      </c>
      <c r="K251" s="62" t="s">
        <v>73</v>
      </c>
      <c r="L251" s="62" t="s">
        <v>88</v>
      </c>
      <c r="M251" s="57" t="s">
        <v>37</v>
      </c>
      <c r="N251" s="62">
        <v>36828</v>
      </c>
      <c r="O251" s="59" t="s">
        <v>101</v>
      </c>
      <c r="P251" s="62"/>
      <c r="Q251" s="62" t="s">
        <v>139</v>
      </c>
      <c r="R251" s="57"/>
      <c r="S251" s="64"/>
      <c r="T251" s="59"/>
      <c r="U251" s="62" t="s">
        <v>32</v>
      </c>
      <c r="V251" s="57">
        <v>9</v>
      </c>
      <c r="W251" s="57"/>
      <c r="X251" s="57">
        <v>2016</v>
      </c>
      <c r="Y251" s="62" t="s">
        <v>94</v>
      </c>
      <c r="Z251" s="57" t="s">
        <v>33</v>
      </c>
      <c r="AA251" s="71" t="s">
        <v>33</v>
      </c>
      <c r="AB251" s="59"/>
      <c r="AC251" s="63" t="s">
        <v>88</v>
      </c>
      <c r="AD251" s="62" t="s">
        <v>71</v>
      </c>
      <c r="AE251" s="62" t="s">
        <v>33</v>
      </c>
      <c r="AF251" s="62" t="s">
        <v>92</v>
      </c>
      <c r="AG251" s="64">
        <v>6</v>
      </c>
      <c r="AH251" s="59"/>
      <c r="AI251" s="57"/>
      <c r="AJ251" s="59"/>
      <c r="AK251" s="65">
        <v>7</v>
      </c>
      <c r="AL251" s="66">
        <v>4</v>
      </c>
      <c r="AM251" s="67">
        <f t="shared" si="17"/>
        <v>11</v>
      </c>
      <c r="AN251" s="72">
        <v>3.66</v>
      </c>
      <c r="AO251" s="67">
        <f t="shared" si="18"/>
        <v>14.66</v>
      </c>
      <c r="AP251" s="59" t="s">
        <v>512</v>
      </c>
      <c r="AQ251" s="57"/>
      <c r="AR251" s="68">
        <f t="shared" ca="1" si="19"/>
        <v>19</v>
      </c>
      <c r="AS251" s="69" t="str">
        <f ca="1">IF('База данных'!$AR251&gt;=18,"соверш.","несовер.")</f>
        <v>соверш.</v>
      </c>
      <c r="AT251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эстр.; да</v>
      </c>
      <c r="AU251" s="2"/>
      <c r="AV251" s="2"/>
    </row>
    <row r="252" spans="2:48" ht="12.95" customHeight="1">
      <c r="B252" s="90">
        <f>IF(D251&lt;&gt;D252,MAX($B$4:B251)+1,B251)</f>
        <v>139</v>
      </c>
      <c r="C252" s="58">
        <v>43283</v>
      </c>
      <c r="D252" s="57" t="s">
        <v>324</v>
      </c>
      <c r="E252" s="59" t="s">
        <v>30</v>
      </c>
      <c r="F252" s="178" t="s">
        <v>119</v>
      </c>
      <c r="G252" s="59" t="s">
        <v>120</v>
      </c>
      <c r="H252" s="59">
        <v>2</v>
      </c>
      <c r="I252" s="57" t="str">
        <f t="shared" si="15"/>
        <v>139/18</v>
      </c>
      <c r="J252" s="61" t="str">
        <f t="shared" si="16"/>
        <v>139/18-ОиПКММиТП/2</v>
      </c>
      <c r="K252" s="62" t="s">
        <v>73</v>
      </c>
      <c r="L252" s="62" t="s">
        <v>33</v>
      </c>
      <c r="M252" s="57" t="s">
        <v>31</v>
      </c>
      <c r="N252" s="62">
        <v>36426</v>
      </c>
      <c r="O252" s="59" t="s">
        <v>101</v>
      </c>
      <c r="P252" s="62"/>
      <c r="Q252" s="62" t="s">
        <v>126</v>
      </c>
      <c r="R252" s="57"/>
      <c r="S252" s="64"/>
      <c r="T252" s="59"/>
      <c r="U252" s="62" t="s">
        <v>32</v>
      </c>
      <c r="V252" s="57">
        <v>9</v>
      </c>
      <c r="W252" s="57"/>
      <c r="X252" s="57">
        <v>2015</v>
      </c>
      <c r="Y252" s="62" t="s">
        <v>95</v>
      </c>
      <c r="Z252" s="57" t="s">
        <v>33</v>
      </c>
      <c r="AA252" s="71" t="s">
        <v>33</v>
      </c>
      <c r="AB252" s="59"/>
      <c r="AC252" s="63" t="s">
        <v>88</v>
      </c>
      <c r="AD252" s="62" t="s">
        <v>71</v>
      </c>
      <c r="AE252" s="62" t="s">
        <v>33</v>
      </c>
      <c r="AF252" s="62" t="s">
        <v>92</v>
      </c>
      <c r="AG252" s="64">
        <v>4</v>
      </c>
      <c r="AH252" s="59"/>
      <c r="AI252" s="57"/>
      <c r="AJ252" s="59"/>
      <c r="AK252" s="65">
        <v>0</v>
      </c>
      <c r="AL252" s="66">
        <v>4.1100000000000003</v>
      </c>
      <c r="AM252" s="67">
        <f t="shared" si="17"/>
        <v>4.1100000000000003</v>
      </c>
      <c r="AN252" s="72">
        <v>4.5</v>
      </c>
      <c r="AO252" s="67">
        <f t="shared" si="18"/>
        <v>8.61</v>
      </c>
      <c r="AP252" s="59" t="s">
        <v>510</v>
      </c>
      <c r="AQ252" s="57" t="s">
        <v>531</v>
      </c>
      <c r="AR252" s="73">
        <f t="shared" ca="1" si="19"/>
        <v>20</v>
      </c>
      <c r="AS252" s="61" t="str">
        <f ca="1">IF('База данных'!$AR252&gt;=18,"соверш.","несовер.")</f>
        <v>соверш.</v>
      </c>
      <c r="AT252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ОиПКММиТП; да</v>
      </c>
      <c r="AU252" s="2"/>
      <c r="AV252" s="2"/>
    </row>
    <row r="253" spans="2:48" ht="12.95" customHeight="1">
      <c r="B253" s="90">
        <f>IF(D252&lt;&gt;D253,MAX($B$4:B252)+1,B252)</f>
        <v>140</v>
      </c>
      <c r="C253" s="58">
        <v>43286</v>
      </c>
      <c r="D253" s="57" t="s">
        <v>325</v>
      </c>
      <c r="E253" s="59" t="s">
        <v>30</v>
      </c>
      <c r="F253" s="177" t="s">
        <v>103</v>
      </c>
      <c r="G253" s="59" t="s">
        <v>104</v>
      </c>
      <c r="H253" s="59">
        <v>1</v>
      </c>
      <c r="I253" s="57" t="str">
        <f t="shared" si="15"/>
        <v>140/18</v>
      </c>
      <c r="J253" s="61" t="str">
        <f t="shared" si="16"/>
        <v>140/18-АДТиК/1</v>
      </c>
      <c r="K253" s="62" t="s">
        <v>73</v>
      </c>
      <c r="L253" s="62" t="s">
        <v>33</v>
      </c>
      <c r="M253" s="57" t="s">
        <v>31</v>
      </c>
      <c r="N253" s="62">
        <v>31237</v>
      </c>
      <c r="O253" s="59" t="s">
        <v>101</v>
      </c>
      <c r="P253" s="62"/>
      <c r="Q253" s="62" t="s">
        <v>158</v>
      </c>
      <c r="R253" s="57"/>
      <c r="S253" s="64"/>
      <c r="T253" s="59"/>
      <c r="U253" s="62" t="s">
        <v>32</v>
      </c>
      <c r="V253" s="57">
        <v>9</v>
      </c>
      <c r="W253" s="57"/>
      <c r="X253" s="57">
        <v>2002</v>
      </c>
      <c r="Y253" s="62" t="s">
        <v>94</v>
      </c>
      <c r="Z253" s="57" t="s">
        <v>33</v>
      </c>
      <c r="AA253" s="71" t="s">
        <v>33</v>
      </c>
      <c r="AB253" s="59"/>
      <c r="AC253" s="63" t="s">
        <v>88</v>
      </c>
      <c r="AD253" s="62" t="s">
        <v>71</v>
      </c>
      <c r="AE253" s="62" t="s">
        <v>88</v>
      </c>
      <c r="AF253" s="62" t="s">
        <v>33</v>
      </c>
      <c r="AG253" s="64">
        <v>4</v>
      </c>
      <c r="AH253" s="59"/>
      <c r="AI253" s="57"/>
      <c r="AJ253" s="59"/>
      <c r="AK253" s="65">
        <v>0</v>
      </c>
      <c r="AL253" s="66">
        <v>3.7</v>
      </c>
      <c r="AM253" s="67">
        <f t="shared" si="17"/>
        <v>3.7</v>
      </c>
      <c r="AN253" s="72">
        <v>3.5</v>
      </c>
      <c r="AO253" s="67">
        <f t="shared" si="18"/>
        <v>7.2</v>
      </c>
      <c r="AP253" s="59" t="s">
        <v>512</v>
      </c>
      <c r="AQ253" s="57"/>
      <c r="AR253" s="68">
        <f t="shared" ca="1" si="19"/>
        <v>34</v>
      </c>
      <c r="AS253" s="69" t="str">
        <f ca="1">IF('База данных'!$AR253&gt;=18,"соверш.","несовер.")</f>
        <v>соверш.</v>
      </c>
      <c r="AT253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да</v>
      </c>
      <c r="AU253" s="2"/>
      <c r="AV253" s="2"/>
    </row>
    <row r="254" spans="2:48" ht="12.95" customHeight="1">
      <c r="B254" s="90">
        <f>IF(D253&lt;&gt;D254,MAX($B$4:B253)+1,B253)</f>
        <v>140</v>
      </c>
      <c r="C254" s="58">
        <v>43286</v>
      </c>
      <c r="D254" s="57" t="s">
        <v>325</v>
      </c>
      <c r="E254" s="59" t="s">
        <v>30</v>
      </c>
      <c r="F254" s="178" t="s">
        <v>119</v>
      </c>
      <c r="G254" s="59" t="s">
        <v>120</v>
      </c>
      <c r="H254" s="59">
        <v>2</v>
      </c>
      <c r="I254" s="57" t="str">
        <f t="shared" si="15"/>
        <v>140/18</v>
      </c>
      <c r="J254" s="61" t="str">
        <f t="shared" si="16"/>
        <v>140/18-ОиПКММиТП/2</v>
      </c>
      <c r="K254" s="62" t="s">
        <v>73</v>
      </c>
      <c r="L254" s="62" t="s">
        <v>33</v>
      </c>
      <c r="M254" s="57" t="s">
        <v>31</v>
      </c>
      <c r="N254" s="62">
        <v>31237</v>
      </c>
      <c r="O254" s="59" t="s">
        <v>101</v>
      </c>
      <c r="P254" s="62"/>
      <c r="Q254" s="62" t="s">
        <v>158</v>
      </c>
      <c r="R254" s="57"/>
      <c r="S254" s="64"/>
      <c r="T254" s="59"/>
      <c r="U254" s="62" t="s">
        <v>32</v>
      </c>
      <c r="V254" s="57">
        <v>9</v>
      </c>
      <c r="W254" s="57"/>
      <c r="X254" s="57">
        <v>2002</v>
      </c>
      <c r="Y254" s="62" t="s">
        <v>94</v>
      </c>
      <c r="Z254" s="57" t="s">
        <v>33</v>
      </c>
      <c r="AA254" s="71" t="s">
        <v>33</v>
      </c>
      <c r="AB254" s="59"/>
      <c r="AC254" s="63" t="s">
        <v>88</v>
      </c>
      <c r="AD254" s="62" t="s">
        <v>71</v>
      </c>
      <c r="AE254" s="62" t="s">
        <v>88</v>
      </c>
      <c r="AF254" s="62" t="s">
        <v>33</v>
      </c>
      <c r="AG254" s="64">
        <v>4</v>
      </c>
      <c r="AH254" s="59"/>
      <c r="AI254" s="57"/>
      <c r="AJ254" s="59"/>
      <c r="AK254" s="65">
        <v>0</v>
      </c>
      <c r="AL254" s="66">
        <v>3.7</v>
      </c>
      <c r="AM254" s="67">
        <f t="shared" si="17"/>
        <v>3.7</v>
      </c>
      <c r="AN254" s="72">
        <v>3.5</v>
      </c>
      <c r="AO254" s="67">
        <f t="shared" si="18"/>
        <v>7.2</v>
      </c>
      <c r="AP254" s="59" t="s">
        <v>512</v>
      </c>
      <c r="AQ254" s="57"/>
      <c r="AR254" s="73">
        <f t="shared" ca="1" si="19"/>
        <v>34</v>
      </c>
      <c r="AS254" s="61" t="str">
        <f ca="1">IF('База данных'!$AR254&gt;=18,"соверш.","несовер.")</f>
        <v>соверш.</v>
      </c>
      <c r="AT254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ОиПКММиТП; да</v>
      </c>
      <c r="AU254" s="2"/>
      <c r="AV254" s="2"/>
    </row>
    <row r="255" spans="2:48" ht="12.95" customHeight="1">
      <c r="B255" s="90">
        <f>IF(D254&lt;&gt;D255,MAX($B$4:B254)+1,B254)</f>
        <v>140</v>
      </c>
      <c r="C255" s="58">
        <v>43279</v>
      </c>
      <c r="D255" s="57" t="s">
        <v>325</v>
      </c>
      <c r="E255" s="59" t="s">
        <v>30</v>
      </c>
      <c r="F255" s="177" t="s">
        <v>111</v>
      </c>
      <c r="G255" s="59" t="s">
        <v>112</v>
      </c>
      <c r="H255" s="59">
        <v>3</v>
      </c>
      <c r="I255" s="57" t="str">
        <f t="shared" si="15"/>
        <v>140/18</v>
      </c>
      <c r="J255" s="61" t="str">
        <f t="shared" si="16"/>
        <v>140/18-ЭП/3</v>
      </c>
      <c r="K255" s="62" t="s">
        <v>73</v>
      </c>
      <c r="L255" s="62" t="s">
        <v>88</v>
      </c>
      <c r="M255" s="57" t="s">
        <v>37</v>
      </c>
      <c r="N255" s="62">
        <v>36808</v>
      </c>
      <c r="O255" s="59" t="s">
        <v>101</v>
      </c>
      <c r="P255" s="62"/>
      <c r="Q255" s="62" t="s">
        <v>144</v>
      </c>
      <c r="R255" s="57"/>
      <c r="S255" s="64"/>
      <c r="T255" s="59"/>
      <c r="U255" s="62" t="s">
        <v>32</v>
      </c>
      <c r="V255" s="57">
        <v>11</v>
      </c>
      <c r="W255" s="57"/>
      <c r="X255" s="57">
        <v>2018</v>
      </c>
      <c r="Y255" s="62" t="s">
        <v>94</v>
      </c>
      <c r="Z255" s="57" t="s">
        <v>33</v>
      </c>
      <c r="AA255" s="71" t="s">
        <v>33</v>
      </c>
      <c r="AB255" s="59"/>
      <c r="AC255" s="63" t="s">
        <v>88</v>
      </c>
      <c r="AD255" s="62" t="s">
        <v>71</v>
      </c>
      <c r="AE255" s="62" t="s">
        <v>33</v>
      </c>
      <c r="AF255" s="62" t="s">
        <v>92</v>
      </c>
      <c r="AG255" s="64">
        <v>4</v>
      </c>
      <c r="AH255" s="59"/>
      <c r="AI255" s="57"/>
      <c r="AJ255" s="59"/>
      <c r="AK255" s="65">
        <v>5</v>
      </c>
      <c r="AL255" s="66">
        <v>3.72</v>
      </c>
      <c r="AM255" s="67">
        <f t="shared" si="17"/>
        <v>8.7200000000000006</v>
      </c>
      <c r="AN255" s="72">
        <v>4</v>
      </c>
      <c r="AO255" s="67">
        <f t="shared" si="18"/>
        <v>12.72</v>
      </c>
      <c r="AP255" s="59" t="s">
        <v>512</v>
      </c>
      <c r="AQ255" s="57"/>
      <c r="AR255" s="68">
        <f t="shared" ca="1" si="19"/>
        <v>19</v>
      </c>
      <c r="AS255" s="69" t="str">
        <f ca="1">IF('База данных'!$AR255&gt;=18,"соверш.","несовер.")</f>
        <v>соверш.</v>
      </c>
      <c r="AT255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ЭП; да</v>
      </c>
      <c r="AU255" s="2"/>
      <c r="AV255" s="2"/>
    </row>
    <row r="256" spans="2:48" ht="12.95" customHeight="1">
      <c r="B256" s="90">
        <f>IF(D255&lt;&gt;D256,MAX($B$4:B255)+1,B255)</f>
        <v>141</v>
      </c>
      <c r="C256" s="58">
        <v>43287</v>
      </c>
      <c r="D256" s="57" t="s">
        <v>326</v>
      </c>
      <c r="E256" s="59" t="s">
        <v>30</v>
      </c>
      <c r="F256" s="178" t="s">
        <v>107</v>
      </c>
      <c r="G256" s="59" t="s">
        <v>108</v>
      </c>
      <c r="H256" s="59">
        <v>1</v>
      </c>
      <c r="I256" s="57" t="str">
        <f t="shared" si="15"/>
        <v>141/18</v>
      </c>
      <c r="J256" s="61" t="str">
        <f t="shared" si="16"/>
        <v>141/18-ТДЖ/1</v>
      </c>
      <c r="K256" s="62" t="s">
        <v>73</v>
      </c>
      <c r="L256" s="62" t="s">
        <v>88</v>
      </c>
      <c r="M256" s="57" t="s">
        <v>31</v>
      </c>
      <c r="N256" s="62">
        <v>37546</v>
      </c>
      <c r="O256" s="59" t="s">
        <v>101</v>
      </c>
      <c r="P256" s="62"/>
      <c r="Q256" s="62" t="s">
        <v>125</v>
      </c>
      <c r="R256" s="57"/>
      <c r="S256" s="64"/>
      <c r="T256" s="59"/>
      <c r="U256" s="62" t="s">
        <v>32</v>
      </c>
      <c r="V256" s="57">
        <v>9</v>
      </c>
      <c r="W256" s="57"/>
      <c r="X256" s="57">
        <v>2018</v>
      </c>
      <c r="Y256" s="62" t="s">
        <v>95</v>
      </c>
      <c r="Z256" s="57" t="s">
        <v>33</v>
      </c>
      <c r="AA256" s="71" t="s">
        <v>33</v>
      </c>
      <c r="AB256" s="59"/>
      <c r="AC256" s="63" t="s">
        <v>88</v>
      </c>
      <c r="AD256" s="62" t="s">
        <v>71</v>
      </c>
      <c r="AE256" s="62" t="s">
        <v>33</v>
      </c>
      <c r="AF256" s="62" t="s">
        <v>92</v>
      </c>
      <c r="AG256" s="64">
        <v>4</v>
      </c>
      <c r="AH256" s="59"/>
      <c r="AI256" s="57"/>
      <c r="AJ256" s="59"/>
      <c r="AK256" s="65">
        <v>0</v>
      </c>
      <c r="AL256" s="66">
        <v>4.1100000000000003</v>
      </c>
      <c r="AM256" s="67">
        <f t="shared" si="17"/>
        <v>4.1100000000000003</v>
      </c>
      <c r="AN256" s="72">
        <v>4.5</v>
      </c>
      <c r="AO256" s="67">
        <f t="shared" si="18"/>
        <v>8.61</v>
      </c>
      <c r="AP256" s="59" t="s">
        <v>512</v>
      </c>
      <c r="AQ256" s="57"/>
      <c r="AR256" s="73">
        <f t="shared" ca="1" si="19"/>
        <v>17</v>
      </c>
      <c r="AS256" s="61" t="str">
        <f ca="1">IF('База данных'!$AR256&gt;=18,"соверш.","несовер.")</f>
        <v>несовер.</v>
      </c>
      <c r="AT256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ТДЖ; да</v>
      </c>
      <c r="AU256" s="2"/>
      <c r="AV256" s="2"/>
    </row>
    <row r="257" spans="2:48" ht="12.95" customHeight="1">
      <c r="B257" s="90">
        <f>IF(D256&lt;&gt;D257,MAX($B$4:B256)+1,B256)</f>
        <v>142</v>
      </c>
      <c r="C257" s="58">
        <v>43313</v>
      </c>
      <c r="D257" s="57" t="s">
        <v>327</v>
      </c>
      <c r="E257" s="59" t="s">
        <v>30</v>
      </c>
      <c r="F257" s="177" t="s">
        <v>103</v>
      </c>
      <c r="G257" s="59" t="s">
        <v>104</v>
      </c>
      <c r="H257" s="59">
        <v>1</v>
      </c>
      <c r="I257" s="57" t="str">
        <f t="shared" si="15"/>
        <v>142/18</v>
      </c>
      <c r="J257" s="61" t="str">
        <f t="shared" si="16"/>
        <v>142/18-АДТиК/1</v>
      </c>
      <c r="K257" s="62" t="s">
        <v>73</v>
      </c>
      <c r="L257" s="62" t="s">
        <v>33</v>
      </c>
      <c r="M257" s="57" t="s">
        <v>31</v>
      </c>
      <c r="N257" s="62">
        <v>37476</v>
      </c>
      <c r="O257" s="59" t="s">
        <v>101</v>
      </c>
      <c r="P257" s="62"/>
      <c r="Q257" s="62" t="s">
        <v>126</v>
      </c>
      <c r="R257" s="57"/>
      <c r="S257" s="64"/>
      <c r="T257" s="59"/>
      <c r="U257" s="62" t="s">
        <v>32</v>
      </c>
      <c r="V257" s="57">
        <v>9</v>
      </c>
      <c r="W257" s="57"/>
      <c r="X257" s="57">
        <v>2018</v>
      </c>
      <c r="Y257" s="62" t="s">
        <v>94</v>
      </c>
      <c r="Z257" s="57" t="s">
        <v>33</v>
      </c>
      <c r="AA257" s="71" t="s">
        <v>33</v>
      </c>
      <c r="AB257" s="59"/>
      <c r="AC257" s="63" t="s">
        <v>88</v>
      </c>
      <c r="AD257" s="62" t="s">
        <v>71</v>
      </c>
      <c r="AE257" s="62" t="s">
        <v>33</v>
      </c>
      <c r="AF257" s="62" t="s">
        <v>92</v>
      </c>
      <c r="AG257" s="64">
        <v>4</v>
      </c>
      <c r="AH257" s="59"/>
      <c r="AI257" s="57"/>
      <c r="AJ257" s="59"/>
      <c r="AK257" s="65">
        <v>0</v>
      </c>
      <c r="AL257" s="66">
        <v>4</v>
      </c>
      <c r="AM257" s="67">
        <f t="shared" si="17"/>
        <v>4</v>
      </c>
      <c r="AN257" s="72">
        <v>4.5</v>
      </c>
      <c r="AO257" s="67">
        <f t="shared" si="18"/>
        <v>8.5</v>
      </c>
      <c r="AP257" s="59" t="s">
        <v>510</v>
      </c>
      <c r="AQ257" s="57" t="s">
        <v>531</v>
      </c>
      <c r="AR257" s="68">
        <f t="shared" ca="1" si="19"/>
        <v>17</v>
      </c>
      <c r="AS257" s="69" t="str">
        <f ca="1">IF('База данных'!$AR257&gt;=18,"соверш.","несовер.")</f>
        <v>несовер.</v>
      </c>
      <c r="AT257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да</v>
      </c>
      <c r="AU257" s="2"/>
      <c r="AV257" s="2"/>
    </row>
    <row r="258" spans="2:48" ht="12.95" customHeight="1">
      <c r="B258" s="90">
        <f>IF(D257&lt;&gt;D258,MAX($B$4:B257)+1,B257)</f>
        <v>142</v>
      </c>
      <c r="C258" s="58">
        <v>43284</v>
      </c>
      <c r="D258" s="57" t="s">
        <v>327</v>
      </c>
      <c r="E258" s="59" t="s">
        <v>30</v>
      </c>
      <c r="F258" s="178" t="s">
        <v>119</v>
      </c>
      <c r="G258" s="59" t="s">
        <v>121</v>
      </c>
      <c r="H258" s="59">
        <v>2</v>
      </c>
      <c r="I258" s="57" t="str">
        <f t="shared" si="15"/>
        <v>142/18</v>
      </c>
      <c r="J258" s="61" t="str">
        <f t="shared" si="16"/>
        <v>142/18-ОКДД/2</v>
      </c>
      <c r="K258" s="62" t="s">
        <v>73</v>
      </c>
      <c r="L258" s="62" t="s">
        <v>33</v>
      </c>
      <c r="M258" s="57" t="s">
        <v>31</v>
      </c>
      <c r="N258" s="62">
        <v>37482</v>
      </c>
      <c r="O258" s="59" t="s">
        <v>101</v>
      </c>
      <c r="P258" s="62"/>
      <c r="Q258" s="62" t="s">
        <v>125</v>
      </c>
      <c r="R258" s="57"/>
      <c r="S258" s="64"/>
      <c r="T258" s="59"/>
      <c r="U258" s="62" t="s">
        <v>32</v>
      </c>
      <c r="V258" s="57">
        <v>9</v>
      </c>
      <c r="W258" s="57"/>
      <c r="X258" s="57">
        <v>2018</v>
      </c>
      <c r="Y258" s="62" t="s">
        <v>94</v>
      </c>
      <c r="Z258" s="57" t="s">
        <v>33</v>
      </c>
      <c r="AA258" s="71" t="s">
        <v>88</v>
      </c>
      <c r="AB258" s="59"/>
      <c r="AC258" s="63" t="s">
        <v>88</v>
      </c>
      <c r="AD258" s="62" t="s">
        <v>71</v>
      </c>
      <c r="AE258" s="62" t="s">
        <v>88</v>
      </c>
      <c r="AF258" s="62" t="s">
        <v>92</v>
      </c>
      <c r="AG258" s="64">
        <v>4</v>
      </c>
      <c r="AH258" s="59"/>
      <c r="AI258" s="57"/>
      <c r="AJ258" s="59"/>
      <c r="AK258" s="65">
        <v>6</v>
      </c>
      <c r="AL258" s="66">
        <v>3.33</v>
      </c>
      <c r="AM258" s="67">
        <f t="shared" si="17"/>
        <v>9.33</v>
      </c>
      <c r="AN258" s="72">
        <v>3.66</v>
      </c>
      <c r="AO258" s="67">
        <f t="shared" si="18"/>
        <v>12.99</v>
      </c>
      <c r="AP258" s="59" t="s">
        <v>512</v>
      </c>
      <c r="AQ258" s="57"/>
      <c r="AR258" s="73">
        <f t="shared" ca="1" si="19"/>
        <v>17</v>
      </c>
      <c r="AS258" s="61" t="str">
        <f ca="1">IF('База данных'!$AR258&gt;=18,"соверш.","несовер.")</f>
        <v>несовер.</v>
      </c>
      <c r="AT258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ОКДД; да</v>
      </c>
      <c r="AU258" s="2"/>
      <c r="AV258" s="2"/>
    </row>
    <row r="259" spans="2:48" ht="12.95" customHeight="1">
      <c r="B259" s="90">
        <f>IF(D258&lt;&gt;D259,MAX($B$4:B258)+1,B258)</f>
        <v>142</v>
      </c>
      <c r="C259" s="58">
        <v>43286</v>
      </c>
      <c r="D259" s="57" t="s">
        <v>327</v>
      </c>
      <c r="E259" s="59" t="s">
        <v>30</v>
      </c>
      <c r="F259" s="177" t="s">
        <v>119</v>
      </c>
      <c r="G259" s="59" t="s">
        <v>120</v>
      </c>
      <c r="H259" s="59">
        <v>3</v>
      </c>
      <c r="I259" s="57" t="str">
        <f t="shared" si="15"/>
        <v>142/18</v>
      </c>
      <c r="J259" s="61" t="str">
        <f t="shared" si="16"/>
        <v>142/18-ОиПКММиТП/3</v>
      </c>
      <c r="K259" s="62" t="s">
        <v>74</v>
      </c>
      <c r="L259" s="62" t="s">
        <v>33</v>
      </c>
      <c r="M259" s="57" t="s">
        <v>31</v>
      </c>
      <c r="N259" s="62">
        <v>35201</v>
      </c>
      <c r="O259" s="59" t="s">
        <v>101</v>
      </c>
      <c r="P259" s="62"/>
      <c r="Q259" s="62" t="s">
        <v>148</v>
      </c>
      <c r="R259" s="57"/>
      <c r="S259" s="64"/>
      <c r="T259" s="59"/>
      <c r="U259" s="62" t="s">
        <v>39</v>
      </c>
      <c r="V259" s="57">
        <v>11</v>
      </c>
      <c r="W259" s="57"/>
      <c r="X259" s="57">
        <v>2013</v>
      </c>
      <c r="Y259" s="62" t="s">
        <v>97</v>
      </c>
      <c r="Z259" s="57" t="s">
        <v>33</v>
      </c>
      <c r="AA259" s="71" t="s">
        <v>33</v>
      </c>
      <c r="AB259" s="59"/>
      <c r="AC259" s="63" t="s">
        <v>88</v>
      </c>
      <c r="AD259" s="62" t="s">
        <v>71</v>
      </c>
      <c r="AE259" s="62" t="s">
        <v>88</v>
      </c>
      <c r="AF259" s="62" t="s">
        <v>33</v>
      </c>
      <c r="AG259" s="64">
        <v>4</v>
      </c>
      <c r="AH259" s="59"/>
      <c r="AI259" s="57"/>
      <c r="AJ259" s="59"/>
      <c r="AK259" s="65">
        <v>0</v>
      </c>
      <c r="AL259" s="66">
        <v>3.89</v>
      </c>
      <c r="AM259" s="67">
        <f t="shared" si="17"/>
        <v>3.89</v>
      </c>
      <c r="AN259" s="72">
        <v>4.5</v>
      </c>
      <c r="AO259" s="67">
        <f t="shared" si="18"/>
        <v>8.39</v>
      </c>
      <c r="AP259" s="59" t="s">
        <v>512</v>
      </c>
      <c r="AQ259" s="57"/>
      <c r="AR259" s="68">
        <f t="shared" ca="1" si="19"/>
        <v>24</v>
      </c>
      <c r="AS259" s="69" t="str">
        <f ca="1">IF('База данных'!$AR259&gt;=18,"соверш.","несовер.")</f>
        <v>соверш.</v>
      </c>
      <c r="AT259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ОиПКММиТП; да</v>
      </c>
      <c r="AU259" s="2"/>
      <c r="AV259" s="2"/>
    </row>
    <row r="260" spans="2:48" ht="12.95" customHeight="1">
      <c r="B260" s="90">
        <f>IF(D259&lt;&gt;D260,MAX($B$4:B259)+1,B259)</f>
        <v>143</v>
      </c>
      <c r="C260" s="58">
        <v>43286</v>
      </c>
      <c r="D260" s="57" t="s">
        <v>328</v>
      </c>
      <c r="E260" s="59" t="s">
        <v>30</v>
      </c>
      <c r="F260" s="178" t="s">
        <v>111</v>
      </c>
      <c r="G260" s="59" t="s">
        <v>112</v>
      </c>
      <c r="H260" s="59">
        <v>1</v>
      </c>
      <c r="I260" s="57" t="str">
        <f t="shared" si="15"/>
        <v>143/18</v>
      </c>
      <c r="J260" s="61" t="str">
        <f t="shared" si="16"/>
        <v>143/18-ЭП/1</v>
      </c>
      <c r="K260" s="62" t="s">
        <v>74</v>
      </c>
      <c r="L260" s="62" t="s">
        <v>33</v>
      </c>
      <c r="M260" s="57" t="s">
        <v>31</v>
      </c>
      <c r="N260" s="62">
        <v>35201</v>
      </c>
      <c r="O260" s="59" t="s">
        <v>101</v>
      </c>
      <c r="P260" s="62"/>
      <c r="Q260" s="62" t="s">
        <v>148</v>
      </c>
      <c r="R260" s="57"/>
      <c r="S260" s="64"/>
      <c r="T260" s="59"/>
      <c r="U260" s="62" t="s">
        <v>39</v>
      </c>
      <c r="V260" s="57">
        <v>11</v>
      </c>
      <c r="W260" s="57"/>
      <c r="X260" s="57">
        <v>2013</v>
      </c>
      <c r="Y260" s="62" t="s">
        <v>97</v>
      </c>
      <c r="Z260" s="57" t="s">
        <v>33</v>
      </c>
      <c r="AA260" s="71" t="s">
        <v>33</v>
      </c>
      <c r="AB260" s="59"/>
      <c r="AC260" s="63" t="s">
        <v>88</v>
      </c>
      <c r="AD260" s="62" t="s">
        <v>71</v>
      </c>
      <c r="AE260" s="62" t="s">
        <v>88</v>
      </c>
      <c r="AF260" s="62" t="s">
        <v>33</v>
      </c>
      <c r="AG260" s="64">
        <v>4</v>
      </c>
      <c r="AH260" s="59"/>
      <c r="AI260" s="57"/>
      <c r="AJ260" s="59"/>
      <c r="AK260" s="65">
        <v>0</v>
      </c>
      <c r="AL260" s="66">
        <v>3.89</v>
      </c>
      <c r="AM260" s="67">
        <f t="shared" si="17"/>
        <v>3.89</v>
      </c>
      <c r="AN260" s="72">
        <v>4.5</v>
      </c>
      <c r="AO260" s="67">
        <f t="shared" si="18"/>
        <v>8.39</v>
      </c>
      <c r="AP260" s="59" t="s">
        <v>512</v>
      </c>
      <c r="AQ260" s="57"/>
      <c r="AR260" s="73">
        <f t="shared" ca="1" si="19"/>
        <v>24</v>
      </c>
      <c r="AS260" s="61" t="str">
        <f ca="1">IF('База данных'!$AR260&gt;=18,"соверш.","несовер.")</f>
        <v>соверш.</v>
      </c>
      <c r="AT260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ЭП; да</v>
      </c>
      <c r="AU260" s="2"/>
      <c r="AV260" s="2"/>
    </row>
    <row r="261" spans="2:48" ht="12.95" customHeight="1">
      <c r="B261" s="90">
        <f>IF(D260&lt;&gt;D261,MAX($B$4:B260)+1,B260)</f>
        <v>143</v>
      </c>
      <c r="C261" s="58">
        <v>43280</v>
      </c>
      <c r="D261" s="57" t="s">
        <v>328</v>
      </c>
      <c r="E261" s="59" t="s">
        <v>30</v>
      </c>
      <c r="F261" s="177" t="s">
        <v>103</v>
      </c>
      <c r="G261" s="59" t="s">
        <v>104</v>
      </c>
      <c r="H261" s="59">
        <v>2</v>
      </c>
      <c r="I261" s="57" t="str">
        <f t="shared" ref="I261:I324" si="20">B261&amp;"/"&amp;RIGHT(YEAR(C261),2)</f>
        <v>143/18</v>
      </c>
      <c r="J261" s="61" t="str">
        <f t="shared" ref="J261:J324" si="21">B261&amp;"/"&amp;RIGHT(YEAR(C261),2)&amp;"-"&amp;G261&amp;"/"&amp;H261</f>
        <v>143/18-АДТиК/2</v>
      </c>
      <c r="K261" s="62" t="s">
        <v>73</v>
      </c>
      <c r="L261" s="62" t="s">
        <v>33</v>
      </c>
      <c r="M261" s="57" t="s">
        <v>31</v>
      </c>
      <c r="N261" s="62">
        <v>37512</v>
      </c>
      <c r="O261" s="59" t="s">
        <v>101</v>
      </c>
      <c r="P261" s="62"/>
      <c r="Q261" s="62" t="s">
        <v>126</v>
      </c>
      <c r="R261" s="57"/>
      <c r="S261" s="64"/>
      <c r="T261" s="59"/>
      <c r="U261" s="62" t="s">
        <v>32</v>
      </c>
      <c r="V261" s="57">
        <v>9</v>
      </c>
      <c r="W261" s="57"/>
      <c r="X261" s="57">
        <v>2018</v>
      </c>
      <c r="Y261" s="62" t="s">
        <v>96</v>
      </c>
      <c r="Z261" s="57" t="s">
        <v>33</v>
      </c>
      <c r="AA261" s="71" t="s">
        <v>33</v>
      </c>
      <c r="AB261" s="59"/>
      <c r="AC261" s="63" t="s">
        <v>33</v>
      </c>
      <c r="AD261" s="62" t="s">
        <v>71</v>
      </c>
      <c r="AE261" s="62" t="s">
        <v>88</v>
      </c>
      <c r="AF261" s="62" t="s">
        <v>92</v>
      </c>
      <c r="AG261" s="64">
        <v>4</v>
      </c>
      <c r="AH261" s="59"/>
      <c r="AI261" s="57"/>
      <c r="AJ261" s="59"/>
      <c r="AK261" s="65">
        <v>7</v>
      </c>
      <c r="AL261" s="66">
        <v>3.6</v>
      </c>
      <c r="AM261" s="67">
        <f t="shared" ref="AM261:AM324" si="22">AK261+AL261</f>
        <v>10.6</v>
      </c>
      <c r="AN261" s="72">
        <v>3</v>
      </c>
      <c r="AO261" s="67">
        <f t="shared" ref="AO261:AO324" si="23">AK261+AL261+AN261</f>
        <v>13.6</v>
      </c>
      <c r="AP261" s="59" t="s">
        <v>511</v>
      </c>
      <c r="AQ261" s="57" t="s">
        <v>532</v>
      </c>
      <c r="AR261" s="68">
        <f t="shared" ref="AR261:AR324" ca="1" si="24">DATEDIF(N261,$AV$4,"Y")</f>
        <v>17</v>
      </c>
      <c r="AS261" s="69" t="str">
        <f ca="1">IF('База данных'!$AR261&gt;=18,"соверш.","несовер.")</f>
        <v>несовер.</v>
      </c>
      <c r="AT261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АДТиК; нет</v>
      </c>
      <c r="AU261" s="2"/>
      <c r="AV261" s="2"/>
    </row>
    <row r="262" spans="2:48" ht="12.95" customHeight="1">
      <c r="B262" s="90">
        <f>IF(D261&lt;&gt;D262,MAX($B$4:B261)+1,B261)</f>
        <v>143</v>
      </c>
      <c r="C262" s="58">
        <v>43283</v>
      </c>
      <c r="D262" s="57" t="s">
        <v>328</v>
      </c>
      <c r="E262" s="59" t="s">
        <v>30</v>
      </c>
      <c r="F262" s="178" t="s">
        <v>117</v>
      </c>
      <c r="G262" s="59" t="s">
        <v>118</v>
      </c>
      <c r="H262" s="59">
        <v>3</v>
      </c>
      <c r="I262" s="57" t="str">
        <f t="shared" si="20"/>
        <v>143/18</v>
      </c>
      <c r="J262" s="61" t="str">
        <f t="shared" si="21"/>
        <v>143/18-ХНП/3</v>
      </c>
      <c r="K262" s="62" t="s">
        <v>73</v>
      </c>
      <c r="L262" s="62" t="s">
        <v>33</v>
      </c>
      <c r="M262" s="57" t="s">
        <v>31</v>
      </c>
      <c r="N262" s="62">
        <v>37697</v>
      </c>
      <c r="O262" s="59" t="s">
        <v>101</v>
      </c>
      <c r="P262" s="62"/>
      <c r="Q262" s="62" t="s">
        <v>126</v>
      </c>
      <c r="R262" s="57"/>
      <c r="S262" s="64"/>
      <c r="T262" s="59"/>
      <c r="U262" s="62" t="s">
        <v>32</v>
      </c>
      <c r="V262" s="57">
        <v>9</v>
      </c>
      <c r="W262" s="57"/>
      <c r="X262" s="57">
        <v>2018</v>
      </c>
      <c r="Y262" s="62" t="s">
        <v>94</v>
      </c>
      <c r="Z262" s="57" t="s">
        <v>33</v>
      </c>
      <c r="AA262" s="71" t="s">
        <v>33</v>
      </c>
      <c r="AB262" s="59"/>
      <c r="AC262" s="63" t="s">
        <v>88</v>
      </c>
      <c r="AD262" s="62" t="s">
        <v>71</v>
      </c>
      <c r="AE262" s="62" t="s">
        <v>88</v>
      </c>
      <c r="AF262" s="62" t="s">
        <v>92</v>
      </c>
      <c r="AG262" s="64">
        <v>4</v>
      </c>
      <c r="AH262" s="59"/>
      <c r="AI262" s="57"/>
      <c r="AJ262" s="59"/>
      <c r="AK262" s="65">
        <v>5</v>
      </c>
      <c r="AL262" s="66">
        <v>4.2699999999999996</v>
      </c>
      <c r="AM262" s="67">
        <f t="shared" si="22"/>
        <v>9.27</v>
      </c>
      <c r="AN262" s="72">
        <v>4.33</v>
      </c>
      <c r="AO262" s="67">
        <f t="shared" si="23"/>
        <v>13.6</v>
      </c>
      <c r="AP262" s="59" t="s">
        <v>512</v>
      </c>
      <c r="AQ262" s="57"/>
      <c r="AR262" s="73">
        <f t="shared" ca="1" si="24"/>
        <v>17</v>
      </c>
      <c r="AS262" s="61" t="str">
        <f ca="1">IF('База данных'!$AR262&gt;=18,"соверш.","несовер.")</f>
        <v>несовер.</v>
      </c>
      <c r="AT262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ХНП; да</v>
      </c>
      <c r="AU262" s="2"/>
      <c r="AV262" s="2"/>
    </row>
    <row r="263" spans="2:48" ht="12.95" customHeight="1">
      <c r="B263" s="90">
        <f>IF(D262&lt;&gt;D263,MAX($B$4:B262)+1,B262)</f>
        <v>144</v>
      </c>
      <c r="C263" s="58">
        <v>43287</v>
      </c>
      <c r="D263" s="57" t="s">
        <v>329</v>
      </c>
      <c r="E263" s="59" t="s">
        <v>30</v>
      </c>
      <c r="F263" s="177" t="s">
        <v>119</v>
      </c>
      <c r="G263" s="59" t="s">
        <v>120</v>
      </c>
      <c r="H263" s="59">
        <v>1</v>
      </c>
      <c r="I263" s="57" t="str">
        <f t="shared" si="20"/>
        <v>144/18</v>
      </c>
      <c r="J263" s="61" t="str">
        <f t="shared" si="21"/>
        <v>144/18-ОиПКММиТП/1</v>
      </c>
      <c r="K263" s="62" t="s">
        <v>73</v>
      </c>
      <c r="L263" s="62" t="s">
        <v>33</v>
      </c>
      <c r="M263" s="57" t="s">
        <v>31</v>
      </c>
      <c r="N263" s="62">
        <v>37198</v>
      </c>
      <c r="O263" s="59" t="s">
        <v>101</v>
      </c>
      <c r="P263" s="62"/>
      <c r="Q263" s="62" t="s">
        <v>126</v>
      </c>
      <c r="R263" s="57"/>
      <c r="S263" s="64"/>
      <c r="T263" s="59"/>
      <c r="U263" s="62" t="s">
        <v>32</v>
      </c>
      <c r="V263" s="57">
        <v>9</v>
      </c>
      <c r="W263" s="57"/>
      <c r="X263" s="57">
        <v>2018</v>
      </c>
      <c r="Y263" s="62" t="s">
        <v>94</v>
      </c>
      <c r="Z263" s="57" t="s">
        <v>33</v>
      </c>
      <c r="AA263" s="71" t="s">
        <v>33</v>
      </c>
      <c r="AB263" s="59"/>
      <c r="AC263" s="63" t="s">
        <v>88</v>
      </c>
      <c r="AD263" s="62" t="s">
        <v>71</v>
      </c>
      <c r="AE263" s="62" t="s">
        <v>88</v>
      </c>
      <c r="AF263" s="62" t="s">
        <v>92</v>
      </c>
      <c r="AG263" s="64">
        <v>4</v>
      </c>
      <c r="AH263" s="59"/>
      <c r="AI263" s="57"/>
      <c r="AJ263" s="59"/>
      <c r="AK263" s="65">
        <v>7</v>
      </c>
      <c r="AL263" s="66">
        <v>3.83</v>
      </c>
      <c r="AM263" s="67">
        <f t="shared" si="22"/>
        <v>10.83</v>
      </c>
      <c r="AN263" s="72">
        <v>3.66</v>
      </c>
      <c r="AO263" s="67">
        <f t="shared" si="23"/>
        <v>14.49</v>
      </c>
      <c r="AP263" s="59" t="s">
        <v>510</v>
      </c>
      <c r="AQ263" s="57" t="s">
        <v>531</v>
      </c>
      <c r="AR263" s="68">
        <f t="shared" ca="1" si="24"/>
        <v>18</v>
      </c>
      <c r="AS263" s="69" t="str">
        <f ca="1">IF('База данных'!$AR263&gt;=18,"соверш.","несовер.")</f>
        <v>соверш.</v>
      </c>
      <c r="AT263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ОиПКММиТП; да</v>
      </c>
      <c r="AU263" s="2"/>
      <c r="AV263" s="2"/>
    </row>
    <row r="264" spans="2:48" ht="12.95" customHeight="1">
      <c r="B264" s="90">
        <f>IF(D263&lt;&gt;D264,MAX($B$4:B263)+1,B263)</f>
        <v>144</v>
      </c>
      <c r="C264" s="58">
        <v>43280</v>
      </c>
      <c r="D264" s="57" t="s">
        <v>329</v>
      </c>
      <c r="E264" s="59" t="s">
        <v>30</v>
      </c>
      <c r="F264" s="178" t="s">
        <v>119</v>
      </c>
      <c r="G264" s="59" t="s">
        <v>121</v>
      </c>
      <c r="H264" s="59">
        <v>2</v>
      </c>
      <c r="I264" s="57" t="str">
        <f t="shared" si="20"/>
        <v>144/18</v>
      </c>
      <c r="J264" s="61" t="str">
        <f t="shared" si="21"/>
        <v>144/18-ОКДД/2</v>
      </c>
      <c r="K264" s="62" t="s">
        <v>73</v>
      </c>
      <c r="L264" s="62" t="s">
        <v>33</v>
      </c>
      <c r="M264" s="57" t="s">
        <v>37</v>
      </c>
      <c r="N264" s="62">
        <v>37602</v>
      </c>
      <c r="O264" s="59" t="s">
        <v>101</v>
      </c>
      <c r="P264" s="62"/>
      <c r="Q264" s="62" t="s">
        <v>126</v>
      </c>
      <c r="R264" s="57"/>
      <c r="S264" s="64"/>
      <c r="T264" s="59"/>
      <c r="U264" s="62" t="s">
        <v>32</v>
      </c>
      <c r="V264" s="57">
        <v>9</v>
      </c>
      <c r="W264" s="57"/>
      <c r="X264" s="57">
        <v>2018</v>
      </c>
      <c r="Y264" s="62" t="s">
        <v>94</v>
      </c>
      <c r="Z264" s="57" t="s">
        <v>33</v>
      </c>
      <c r="AA264" s="71" t="s">
        <v>33</v>
      </c>
      <c r="AB264" s="59"/>
      <c r="AC264" s="63" t="s">
        <v>88</v>
      </c>
      <c r="AD264" s="62" t="s">
        <v>71</v>
      </c>
      <c r="AE264" s="62" t="s">
        <v>33</v>
      </c>
      <c r="AF264" s="62" t="s">
        <v>92</v>
      </c>
      <c r="AG264" s="64">
        <v>4</v>
      </c>
      <c r="AH264" s="59"/>
      <c r="AI264" s="57"/>
      <c r="AJ264" s="59"/>
      <c r="AK264" s="65">
        <v>0</v>
      </c>
      <c r="AL264" s="66">
        <v>4.3</v>
      </c>
      <c r="AM264" s="67">
        <f t="shared" si="22"/>
        <v>4.3</v>
      </c>
      <c r="AN264" s="72">
        <v>4.3</v>
      </c>
      <c r="AO264" s="67">
        <f t="shared" si="23"/>
        <v>8.6</v>
      </c>
      <c r="AP264" s="59" t="s">
        <v>512</v>
      </c>
      <c r="AQ264" s="57"/>
      <c r="AR264" s="73">
        <f t="shared" ca="1" si="24"/>
        <v>17</v>
      </c>
      <c r="AS264" s="61" t="str">
        <f ca="1">IF('База данных'!$AR264&gt;=18,"соверш.","несовер.")</f>
        <v>несовер.</v>
      </c>
      <c r="AT264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ОКДД; да</v>
      </c>
      <c r="AU264" s="2"/>
      <c r="AV264" s="2"/>
    </row>
    <row r="265" spans="2:48" ht="12.95" customHeight="1">
      <c r="B265" s="90">
        <f>IF(D264&lt;&gt;D265,MAX($B$4:B264)+1,B264)</f>
        <v>145</v>
      </c>
      <c r="C265" s="58">
        <v>43286</v>
      </c>
      <c r="D265" s="57" t="s">
        <v>330</v>
      </c>
      <c r="E265" s="59" t="s">
        <v>30</v>
      </c>
      <c r="F265" s="177" t="s">
        <v>186</v>
      </c>
      <c r="G265" s="59" t="s">
        <v>115</v>
      </c>
      <c r="H265" s="59">
        <v>1</v>
      </c>
      <c r="I265" s="57" t="str">
        <f t="shared" si="20"/>
        <v>145/18</v>
      </c>
      <c r="J265" s="61" t="str">
        <f t="shared" si="21"/>
        <v>145/18-ТТ/1</v>
      </c>
      <c r="K265" s="62" t="s">
        <v>73</v>
      </c>
      <c r="L265" s="62" t="s">
        <v>33</v>
      </c>
      <c r="M265" s="57" t="s">
        <v>31</v>
      </c>
      <c r="N265" s="62">
        <v>37481</v>
      </c>
      <c r="O265" s="59" t="s">
        <v>101</v>
      </c>
      <c r="P265" s="62"/>
      <c r="Q265" s="62" t="s">
        <v>126</v>
      </c>
      <c r="R265" s="57"/>
      <c r="S265" s="64"/>
      <c r="T265" s="59"/>
      <c r="U265" s="62" t="s">
        <v>32</v>
      </c>
      <c r="V265" s="57">
        <v>9</v>
      </c>
      <c r="W265" s="57"/>
      <c r="X265" s="57">
        <v>2018</v>
      </c>
      <c r="Y265" s="62" t="s">
        <v>94</v>
      </c>
      <c r="Z265" s="57" t="s">
        <v>33</v>
      </c>
      <c r="AA265" s="71" t="s">
        <v>33</v>
      </c>
      <c r="AB265" s="59"/>
      <c r="AC265" s="63" t="s">
        <v>88</v>
      </c>
      <c r="AD265" s="62" t="s">
        <v>71</v>
      </c>
      <c r="AE265" s="62" t="s">
        <v>33</v>
      </c>
      <c r="AF265" s="62" t="s">
        <v>92</v>
      </c>
      <c r="AG265" s="64">
        <v>4</v>
      </c>
      <c r="AH265" s="59"/>
      <c r="AI265" s="57"/>
      <c r="AJ265" s="59"/>
      <c r="AK265" s="65">
        <v>4</v>
      </c>
      <c r="AL265" s="66">
        <v>4.4400000000000004</v>
      </c>
      <c r="AM265" s="67">
        <f t="shared" si="22"/>
        <v>8.4400000000000013</v>
      </c>
      <c r="AN265" s="72">
        <v>4.33</v>
      </c>
      <c r="AO265" s="67">
        <f t="shared" si="23"/>
        <v>12.770000000000001</v>
      </c>
      <c r="AP265" s="59" t="s">
        <v>512</v>
      </c>
      <c r="AQ265" s="57"/>
      <c r="AR265" s="68">
        <f t="shared" ca="1" si="24"/>
        <v>17</v>
      </c>
      <c r="AS265" s="69" t="str">
        <f ca="1">IF('База данных'!$AR265&gt;=18,"соверш.","несовер.")</f>
        <v>несовер.</v>
      </c>
      <c r="AT265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ТТ; да</v>
      </c>
      <c r="AU265" s="2"/>
      <c r="AV265" s="2"/>
    </row>
    <row r="266" spans="2:48" ht="12.95" customHeight="1">
      <c r="B266" s="90">
        <f>IF(D265&lt;&gt;D266,MAX($B$4:B265)+1,B265)</f>
        <v>145</v>
      </c>
      <c r="C266" s="58">
        <v>43286</v>
      </c>
      <c r="D266" s="57" t="s">
        <v>330</v>
      </c>
      <c r="E266" s="59" t="s">
        <v>30</v>
      </c>
      <c r="F266" s="178" t="s">
        <v>119</v>
      </c>
      <c r="G266" s="59" t="s">
        <v>120</v>
      </c>
      <c r="H266" s="59">
        <v>2</v>
      </c>
      <c r="I266" s="57" t="str">
        <f t="shared" si="20"/>
        <v>145/18</v>
      </c>
      <c r="J266" s="61" t="str">
        <f t="shared" si="21"/>
        <v>145/18-ОиПКММиТП/2</v>
      </c>
      <c r="K266" s="62" t="s">
        <v>73</v>
      </c>
      <c r="L266" s="62" t="s">
        <v>88</v>
      </c>
      <c r="M266" s="57" t="s">
        <v>31</v>
      </c>
      <c r="N266" s="62">
        <v>37269</v>
      </c>
      <c r="O266" s="59" t="s">
        <v>101</v>
      </c>
      <c r="P266" s="62"/>
      <c r="Q266" s="62" t="s">
        <v>137</v>
      </c>
      <c r="R266" s="57"/>
      <c r="S266" s="64"/>
      <c r="T266" s="59"/>
      <c r="U266" s="62" t="s">
        <v>32</v>
      </c>
      <c r="V266" s="57">
        <v>9</v>
      </c>
      <c r="W266" s="57"/>
      <c r="X266" s="57">
        <v>2018</v>
      </c>
      <c r="Y266" s="62" t="s">
        <v>94</v>
      </c>
      <c r="Z266" s="57" t="s">
        <v>33</v>
      </c>
      <c r="AA266" s="71" t="s">
        <v>33</v>
      </c>
      <c r="AB266" s="59"/>
      <c r="AC266" s="63" t="s">
        <v>88</v>
      </c>
      <c r="AD266" s="62" t="s">
        <v>71</v>
      </c>
      <c r="AE266" s="62" t="s">
        <v>88</v>
      </c>
      <c r="AF266" s="62" t="s">
        <v>92</v>
      </c>
      <c r="AG266" s="64">
        <v>4</v>
      </c>
      <c r="AH266" s="59"/>
      <c r="AI266" s="57"/>
      <c r="AJ266" s="59"/>
      <c r="AK266" s="65">
        <v>3</v>
      </c>
      <c r="AL266" s="66">
        <v>4.55</v>
      </c>
      <c r="AM266" s="67">
        <f t="shared" si="22"/>
        <v>7.55</v>
      </c>
      <c r="AN266" s="72">
        <v>5</v>
      </c>
      <c r="AO266" s="67">
        <f t="shared" si="23"/>
        <v>12.55</v>
      </c>
      <c r="AP266" s="59" t="s">
        <v>512</v>
      </c>
      <c r="AQ266" s="57"/>
      <c r="AR266" s="73">
        <f t="shared" ca="1" si="24"/>
        <v>18</v>
      </c>
      <c r="AS266" s="61" t="str">
        <f ca="1">IF('База данных'!$AR266&gt;=18,"соверш.","несовер.")</f>
        <v>соверш.</v>
      </c>
      <c r="AT266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ОиПКММиТП; да</v>
      </c>
      <c r="AU266" s="2"/>
      <c r="AV266" s="2"/>
    </row>
    <row r="267" spans="2:48" ht="12.95" customHeight="1">
      <c r="B267" s="90">
        <f>IF(D266&lt;&gt;D267,MAX($B$4:B266)+1,B266)</f>
        <v>146</v>
      </c>
      <c r="C267" s="58">
        <v>43284</v>
      </c>
      <c r="D267" s="57" t="s">
        <v>331</v>
      </c>
      <c r="E267" s="59" t="s">
        <v>30</v>
      </c>
      <c r="F267" s="177" t="s">
        <v>107</v>
      </c>
      <c r="G267" s="59" t="s">
        <v>108</v>
      </c>
      <c r="H267" s="59">
        <v>1</v>
      </c>
      <c r="I267" s="57" t="str">
        <f t="shared" si="20"/>
        <v>146/18</v>
      </c>
      <c r="J267" s="61" t="str">
        <f t="shared" si="21"/>
        <v>146/18-ТДЖ/1</v>
      </c>
      <c r="K267" s="62" t="s">
        <v>73</v>
      </c>
      <c r="L267" s="62" t="s">
        <v>33</v>
      </c>
      <c r="M267" s="57" t="s">
        <v>31</v>
      </c>
      <c r="N267" s="62">
        <v>36781</v>
      </c>
      <c r="O267" s="59" t="s">
        <v>101</v>
      </c>
      <c r="P267" s="62"/>
      <c r="Q267" s="62" t="s">
        <v>144</v>
      </c>
      <c r="R267" s="57"/>
      <c r="S267" s="64"/>
      <c r="T267" s="59"/>
      <c r="U267" s="62" t="s">
        <v>32</v>
      </c>
      <c r="V267" s="57">
        <v>11</v>
      </c>
      <c r="W267" s="57"/>
      <c r="X267" s="57">
        <v>2018</v>
      </c>
      <c r="Y267" s="62" t="s">
        <v>94</v>
      </c>
      <c r="Z267" s="57" t="s">
        <v>33</v>
      </c>
      <c r="AA267" s="71" t="s">
        <v>33</v>
      </c>
      <c r="AB267" s="59"/>
      <c r="AC267" s="63" t="s">
        <v>88</v>
      </c>
      <c r="AD267" s="62" t="s">
        <v>71</v>
      </c>
      <c r="AE267" s="62" t="s">
        <v>88</v>
      </c>
      <c r="AF267" s="62" t="s">
        <v>99</v>
      </c>
      <c r="AG267" s="64">
        <v>4</v>
      </c>
      <c r="AH267" s="59"/>
      <c r="AI267" s="57"/>
      <c r="AJ267" s="59"/>
      <c r="AK267" s="65">
        <v>4</v>
      </c>
      <c r="AL267" s="66">
        <v>4.17</v>
      </c>
      <c r="AM267" s="67">
        <f t="shared" si="22"/>
        <v>8.17</v>
      </c>
      <c r="AN267" s="72">
        <v>4</v>
      </c>
      <c r="AO267" s="67">
        <f t="shared" si="23"/>
        <v>12.17</v>
      </c>
      <c r="AP267" s="59" t="s">
        <v>512</v>
      </c>
      <c r="AQ267" s="57"/>
      <c r="AR267" s="68">
        <f t="shared" ca="1" si="24"/>
        <v>19</v>
      </c>
      <c r="AS267" s="69" t="str">
        <f ca="1">IF('База данных'!$AR267&gt;=18,"соверш.","несовер.")</f>
        <v>соверш.</v>
      </c>
      <c r="AT267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ТДЖ; да</v>
      </c>
      <c r="AU267" s="2"/>
      <c r="AV267" s="2"/>
    </row>
    <row r="268" spans="2:48" ht="12.95" customHeight="1">
      <c r="B268" s="90">
        <f>IF(D267&lt;&gt;D268,MAX($B$4:B267)+1,B267)</f>
        <v>147</v>
      </c>
      <c r="C268" s="58">
        <v>43284</v>
      </c>
      <c r="D268" s="57" t="s">
        <v>332</v>
      </c>
      <c r="E268" s="59" t="s">
        <v>30</v>
      </c>
      <c r="F268" s="178" t="s">
        <v>107</v>
      </c>
      <c r="G268" s="59" t="s">
        <v>108</v>
      </c>
      <c r="H268" s="59">
        <v>1</v>
      </c>
      <c r="I268" s="57" t="str">
        <f t="shared" si="20"/>
        <v>147/18</v>
      </c>
      <c r="J268" s="61" t="str">
        <f t="shared" si="21"/>
        <v>147/18-ТДЖ/1</v>
      </c>
      <c r="K268" s="62" t="s">
        <v>73</v>
      </c>
      <c r="L268" s="62" t="s">
        <v>33</v>
      </c>
      <c r="M268" s="57" t="s">
        <v>31</v>
      </c>
      <c r="N268" s="62">
        <v>37355</v>
      </c>
      <c r="O268" s="59" t="s">
        <v>101</v>
      </c>
      <c r="P268" s="62"/>
      <c r="Q268" s="62" t="s">
        <v>126</v>
      </c>
      <c r="R268" s="57"/>
      <c r="S268" s="64"/>
      <c r="T268" s="59"/>
      <c r="U268" s="62" t="s">
        <v>32</v>
      </c>
      <c r="V268" s="57">
        <v>9</v>
      </c>
      <c r="W268" s="57"/>
      <c r="X268" s="57">
        <v>2018</v>
      </c>
      <c r="Y268" s="62" t="s">
        <v>94</v>
      </c>
      <c r="Z268" s="57" t="s">
        <v>33</v>
      </c>
      <c r="AA268" s="71" t="s">
        <v>33</v>
      </c>
      <c r="AB268" s="59"/>
      <c r="AC268" s="63" t="s">
        <v>88</v>
      </c>
      <c r="AD268" s="62" t="s">
        <v>71</v>
      </c>
      <c r="AE268" s="62" t="s">
        <v>33</v>
      </c>
      <c r="AF268" s="62" t="s">
        <v>92</v>
      </c>
      <c r="AG268" s="64">
        <v>4</v>
      </c>
      <c r="AH268" s="59"/>
      <c r="AI268" s="57"/>
      <c r="AJ268" s="59"/>
      <c r="AK268" s="65">
        <v>0</v>
      </c>
      <c r="AL268" s="66">
        <v>4.0999999999999996</v>
      </c>
      <c r="AM268" s="67">
        <f t="shared" si="22"/>
        <v>4.0999999999999996</v>
      </c>
      <c r="AN268" s="72">
        <v>4.5</v>
      </c>
      <c r="AO268" s="67">
        <f t="shared" si="23"/>
        <v>8.6</v>
      </c>
      <c r="AP268" s="59" t="s">
        <v>510</v>
      </c>
      <c r="AQ268" s="57" t="s">
        <v>531</v>
      </c>
      <c r="AR268" s="73">
        <f t="shared" ca="1" si="24"/>
        <v>18</v>
      </c>
      <c r="AS268" s="61" t="str">
        <f ca="1">IF('База данных'!$AR268&gt;=18,"соверш.","несовер.")</f>
        <v>соверш.</v>
      </c>
      <c r="AT268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ТДЖ; да</v>
      </c>
      <c r="AU268" s="2"/>
      <c r="AV268" s="2"/>
    </row>
    <row r="269" spans="2:48" ht="12.95" customHeight="1">
      <c r="B269" s="90">
        <f>IF(D268&lt;&gt;D269,MAX($B$4:B268)+1,B268)</f>
        <v>147</v>
      </c>
      <c r="C269" s="58">
        <v>43294</v>
      </c>
      <c r="D269" s="57" t="s">
        <v>332</v>
      </c>
      <c r="E269" s="59" t="s">
        <v>30</v>
      </c>
      <c r="F269" s="177" t="s">
        <v>105</v>
      </c>
      <c r="G269" s="59" t="s">
        <v>106</v>
      </c>
      <c r="H269" s="59">
        <v>2</v>
      </c>
      <c r="I269" s="57" t="str">
        <f t="shared" si="20"/>
        <v>147/18</v>
      </c>
      <c r="J269" s="61" t="str">
        <f t="shared" si="21"/>
        <v>147/18-ХОД/2</v>
      </c>
      <c r="K269" s="62" t="s">
        <v>73</v>
      </c>
      <c r="L269" s="62" t="s">
        <v>33</v>
      </c>
      <c r="M269" s="57" t="s">
        <v>31</v>
      </c>
      <c r="N269" s="62">
        <v>36795</v>
      </c>
      <c r="O269" s="59" t="s">
        <v>101</v>
      </c>
      <c r="P269" s="62"/>
      <c r="Q269" s="62" t="s">
        <v>125</v>
      </c>
      <c r="R269" s="57"/>
      <c r="S269" s="64"/>
      <c r="T269" s="59"/>
      <c r="U269" s="62" t="s">
        <v>32</v>
      </c>
      <c r="V269" s="57">
        <v>11</v>
      </c>
      <c r="W269" s="57"/>
      <c r="X269" s="57">
        <v>2018</v>
      </c>
      <c r="Y269" s="62" t="s">
        <v>95</v>
      </c>
      <c r="Z269" s="57" t="s">
        <v>33</v>
      </c>
      <c r="AA269" s="71" t="s">
        <v>33</v>
      </c>
      <c r="AB269" s="59"/>
      <c r="AC269" s="63" t="s">
        <v>33</v>
      </c>
      <c r="AD269" s="62" t="s">
        <v>71</v>
      </c>
      <c r="AE269" s="62" t="s">
        <v>88</v>
      </c>
      <c r="AF269" s="62" t="s">
        <v>99</v>
      </c>
      <c r="AG269" s="64">
        <v>4</v>
      </c>
      <c r="AH269" s="59"/>
      <c r="AI269" s="57"/>
      <c r="AJ269" s="59"/>
      <c r="AK269" s="65">
        <v>2</v>
      </c>
      <c r="AL269" s="66">
        <v>4.0599999999999996</v>
      </c>
      <c r="AM269" s="67">
        <f t="shared" si="22"/>
        <v>6.06</v>
      </c>
      <c r="AN269" s="72">
        <v>4.66</v>
      </c>
      <c r="AO269" s="67">
        <f t="shared" si="23"/>
        <v>10.719999999999999</v>
      </c>
      <c r="AP269" s="59" t="s">
        <v>512</v>
      </c>
      <c r="AQ269" s="57"/>
      <c r="AR269" s="68">
        <f t="shared" ca="1" si="24"/>
        <v>19</v>
      </c>
      <c r="AS269" s="69" t="str">
        <f ca="1">IF('База данных'!$AR269&gt;=18,"соверш.","несовер.")</f>
        <v>соверш.</v>
      </c>
      <c r="AT269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ХОД; нет</v>
      </c>
      <c r="AU269" s="2"/>
      <c r="AV269" s="2"/>
    </row>
    <row r="270" spans="2:48" ht="12.95" customHeight="1">
      <c r="B270" s="90">
        <f>IF(D269&lt;&gt;D270,MAX($B$4:B269)+1,B269)</f>
        <v>148</v>
      </c>
      <c r="C270" s="58">
        <v>43285</v>
      </c>
      <c r="D270" s="57" t="s">
        <v>333</v>
      </c>
      <c r="E270" s="59" t="s">
        <v>30</v>
      </c>
      <c r="F270" s="178" t="s">
        <v>117</v>
      </c>
      <c r="G270" s="59" t="s">
        <v>118</v>
      </c>
      <c r="H270" s="59">
        <v>1</v>
      </c>
      <c r="I270" s="57" t="str">
        <f t="shared" si="20"/>
        <v>148/18</v>
      </c>
      <c r="J270" s="61" t="str">
        <f t="shared" si="21"/>
        <v>148/18-ХНП/1</v>
      </c>
      <c r="K270" s="62" t="s">
        <v>73</v>
      </c>
      <c r="L270" s="62" t="s">
        <v>33</v>
      </c>
      <c r="M270" s="57" t="s">
        <v>31</v>
      </c>
      <c r="N270" s="62">
        <v>36353</v>
      </c>
      <c r="O270" s="59" t="s">
        <v>101</v>
      </c>
      <c r="P270" s="62"/>
      <c r="Q270" s="62" t="s">
        <v>126</v>
      </c>
      <c r="R270" s="57"/>
      <c r="S270" s="64"/>
      <c r="T270" s="59"/>
      <c r="U270" s="62" t="s">
        <v>32</v>
      </c>
      <c r="V270" s="57">
        <v>9</v>
      </c>
      <c r="W270" s="57"/>
      <c r="X270" s="57">
        <v>2018</v>
      </c>
      <c r="Y270" s="62" t="s">
        <v>95</v>
      </c>
      <c r="Z270" s="57" t="s">
        <v>33</v>
      </c>
      <c r="AA270" s="71" t="s">
        <v>33</v>
      </c>
      <c r="AB270" s="59"/>
      <c r="AC270" s="63" t="s">
        <v>88</v>
      </c>
      <c r="AD270" s="62" t="s">
        <v>71</v>
      </c>
      <c r="AE270" s="62" t="s">
        <v>33</v>
      </c>
      <c r="AF270" s="62" t="s">
        <v>99</v>
      </c>
      <c r="AG270" s="64">
        <v>4</v>
      </c>
      <c r="AH270" s="59"/>
      <c r="AI270" s="57"/>
      <c r="AJ270" s="59"/>
      <c r="AK270" s="65">
        <v>0</v>
      </c>
      <c r="AL270" s="66">
        <v>4.0999999999999996</v>
      </c>
      <c r="AM270" s="67">
        <f t="shared" si="22"/>
        <v>4.0999999999999996</v>
      </c>
      <c r="AN270" s="72">
        <v>4.5</v>
      </c>
      <c r="AO270" s="67">
        <f t="shared" si="23"/>
        <v>8.6</v>
      </c>
      <c r="AP270" s="59" t="s">
        <v>510</v>
      </c>
      <c r="AQ270" s="57" t="s">
        <v>531</v>
      </c>
      <c r="AR270" s="73">
        <f t="shared" ca="1" si="24"/>
        <v>20</v>
      </c>
      <c r="AS270" s="61" t="str">
        <f ca="1">IF('База данных'!$AR270&gt;=18,"соверш.","несовер.")</f>
        <v>соверш.</v>
      </c>
      <c r="AT270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ХНП; да</v>
      </c>
      <c r="AU270" s="2"/>
      <c r="AV270" s="2"/>
    </row>
    <row r="271" spans="2:48" ht="12.95" customHeight="1">
      <c r="B271" s="90">
        <f>IF(D270&lt;&gt;D271,MAX($B$4:B270)+1,B270)</f>
        <v>149</v>
      </c>
      <c r="C271" s="58">
        <v>43308</v>
      </c>
      <c r="D271" s="57" t="s">
        <v>334</v>
      </c>
      <c r="E271" s="59" t="s">
        <v>30</v>
      </c>
      <c r="F271" s="177" t="s">
        <v>103</v>
      </c>
      <c r="G271" s="59" t="s">
        <v>104</v>
      </c>
      <c r="H271" s="59">
        <v>1</v>
      </c>
      <c r="I271" s="57" t="str">
        <f t="shared" si="20"/>
        <v>149/18</v>
      </c>
      <c r="J271" s="61" t="str">
        <f t="shared" si="21"/>
        <v>149/18-АДТиК/1</v>
      </c>
      <c r="K271" s="62" t="s">
        <v>73</v>
      </c>
      <c r="L271" s="62" t="s">
        <v>88</v>
      </c>
      <c r="M271" s="57" t="s">
        <v>37</v>
      </c>
      <c r="N271" s="62">
        <v>37443</v>
      </c>
      <c r="O271" s="59" t="s">
        <v>101</v>
      </c>
      <c r="P271" s="62"/>
      <c r="Q271" s="62" t="s">
        <v>158</v>
      </c>
      <c r="R271" s="57"/>
      <c r="S271" s="64"/>
      <c r="T271" s="59"/>
      <c r="U271" s="62" t="s">
        <v>32</v>
      </c>
      <c r="V271" s="57">
        <v>9</v>
      </c>
      <c r="W271" s="57"/>
      <c r="X271" s="57">
        <v>2018</v>
      </c>
      <c r="Y271" s="62" t="s">
        <v>94</v>
      </c>
      <c r="Z271" s="57" t="s">
        <v>33</v>
      </c>
      <c r="AA271" s="71" t="s">
        <v>33</v>
      </c>
      <c r="AB271" s="59"/>
      <c r="AC271" s="63" t="s">
        <v>88</v>
      </c>
      <c r="AD271" s="62" t="s">
        <v>71</v>
      </c>
      <c r="AE271" s="62" t="s">
        <v>33</v>
      </c>
      <c r="AF271" s="62" t="s">
        <v>99</v>
      </c>
      <c r="AG271" s="64">
        <v>4</v>
      </c>
      <c r="AH271" s="59"/>
      <c r="AI271" s="57"/>
      <c r="AJ271" s="59"/>
      <c r="AK271" s="65">
        <v>5</v>
      </c>
      <c r="AL271" s="66">
        <v>3.44</v>
      </c>
      <c r="AM271" s="67">
        <f t="shared" si="22"/>
        <v>8.44</v>
      </c>
      <c r="AN271" s="72">
        <v>3.66</v>
      </c>
      <c r="AO271" s="67">
        <f t="shared" si="23"/>
        <v>12.1</v>
      </c>
      <c r="AP271" s="59" t="s">
        <v>512</v>
      </c>
      <c r="AQ271" s="57"/>
      <c r="AR271" s="68">
        <f t="shared" ca="1" si="24"/>
        <v>17</v>
      </c>
      <c r="AS271" s="69" t="str">
        <f ca="1">IF('База данных'!$AR271&gt;=18,"соверш.","несовер.")</f>
        <v>несовер.</v>
      </c>
      <c r="AT271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да</v>
      </c>
      <c r="AU271" s="2"/>
      <c r="AV271" s="2"/>
    </row>
    <row r="272" spans="2:48" ht="12.95" customHeight="1">
      <c r="B272" s="90">
        <f>IF(D271&lt;&gt;D272,MAX($B$4:B271)+1,B271)</f>
        <v>149</v>
      </c>
      <c r="C272" s="58">
        <v>43291</v>
      </c>
      <c r="D272" s="57" t="s">
        <v>334</v>
      </c>
      <c r="E272" s="59" t="s">
        <v>30</v>
      </c>
      <c r="F272" s="177" t="s">
        <v>186</v>
      </c>
      <c r="G272" s="59" t="s">
        <v>115</v>
      </c>
      <c r="H272" s="59">
        <v>2</v>
      </c>
      <c r="I272" s="57" t="str">
        <f t="shared" si="20"/>
        <v>149/18</v>
      </c>
      <c r="J272" s="61" t="str">
        <f t="shared" si="21"/>
        <v>149/18-ТТ/2</v>
      </c>
      <c r="K272" s="62" t="s">
        <v>73</v>
      </c>
      <c r="L272" s="62" t="s">
        <v>33</v>
      </c>
      <c r="M272" s="57" t="s">
        <v>31</v>
      </c>
      <c r="N272" s="62">
        <v>37403</v>
      </c>
      <c r="O272" s="59" t="s">
        <v>101</v>
      </c>
      <c r="P272" s="62"/>
      <c r="Q272" s="62" t="s">
        <v>167</v>
      </c>
      <c r="R272" s="57"/>
      <c r="S272" s="64"/>
      <c r="T272" s="59"/>
      <c r="U272" s="62" t="s">
        <v>32</v>
      </c>
      <c r="V272" s="57">
        <v>9</v>
      </c>
      <c r="W272" s="57"/>
      <c r="X272" s="57">
        <v>2018</v>
      </c>
      <c r="Y272" s="62" t="s">
        <v>94</v>
      </c>
      <c r="Z272" s="57" t="s">
        <v>33</v>
      </c>
      <c r="AA272" s="71" t="s">
        <v>33</v>
      </c>
      <c r="AB272" s="59"/>
      <c r="AC272" s="63" t="s">
        <v>88</v>
      </c>
      <c r="AD272" s="62" t="s">
        <v>71</v>
      </c>
      <c r="AE272" s="62" t="s">
        <v>33</v>
      </c>
      <c r="AF272" s="62" t="s">
        <v>92</v>
      </c>
      <c r="AG272" s="64">
        <v>4</v>
      </c>
      <c r="AH272" s="59"/>
      <c r="AI272" s="57"/>
      <c r="AJ272" s="59"/>
      <c r="AK272" s="65">
        <v>7</v>
      </c>
      <c r="AL272" s="66">
        <v>3.55</v>
      </c>
      <c r="AM272" s="67">
        <f t="shared" si="22"/>
        <v>10.55</v>
      </c>
      <c r="AN272" s="72">
        <v>3.33</v>
      </c>
      <c r="AO272" s="67">
        <f t="shared" si="23"/>
        <v>13.88</v>
      </c>
      <c r="AP272" s="59" t="s">
        <v>510</v>
      </c>
      <c r="AQ272" s="57" t="s">
        <v>531</v>
      </c>
      <c r="AR272" s="73">
        <f t="shared" ca="1" si="24"/>
        <v>17</v>
      </c>
      <c r="AS272" s="61" t="str">
        <f ca="1">IF('База данных'!$AR272&gt;=18,"соверш.","несовер.")</f>
        <v>несовер.</v>
      </c>
      <c r="AT272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ТТ; да</v>
      </c>
      <c r="AU272" s="2"/>
      <c r="AV272" s="2"/>
    </row>
    <row r="273" spans="1:48" ht="12.95" customHeight="1">
      <c r="B273" s="90">
        <f>IF(D272&lt;&gt;D273,MAX($B$4:B272)+1,B272)</f>
        <v>150</v>
      </c>
      <c r="C273" s="58">
        <v>43299</v>
      </c>
      <c r="D273" s="57" t="s">
        <v>335</v>
      </c>
      <c r="E273" s="59" t="s">
        <v>30</v>
      </c>
      <c r="F273" s="177" t="s">
        <v>117</v>
      </c>
      <c r="G273" s="59" t="s">
        <v>118</v>
      </c>
      <c r="H273" s="59">
        <v>1</v>
      </c>
      <c r="I273" s="57" t="str">
        <f t="shared" si="20"/>
        <v>150/18</v>
      </c>
      <c r="J273" s="61" t="str">
        <f t="shared" si="21"/>
        <v>150/18-ХНП/1</v>
      </c>
      <c r="K273" s="62" t="s">
        <v>73</v>
      </c>
      <c r="L273" s="62" t="s">
        <v>88</v>
      </c>
      <c r="M273" s="57" t="s">
        <v>31</v>
      </c>
      <c r="N273" s="62">
        <v>37329</v>
      </c>
      <c r="O273" s="59" t="s">
        <v>101</v>
      </c>
      <c r="P273" s="62"/>
      <c r="Q273" s="62" t="s">
        <v>169</v>
      </c>
      <c r="R273" s="57"/>
      <c r="S273" s="64"/>
      <c r="T273" s="59"/>
      <c r="U273" s="62" t="s">
        <v>32</v>
      </c>
      <c r="V273" s="57">
        <v>9</v>
      </c>
      <c r="W273" s="57"/>
      <c r="X273" s="57">
        <v>2018</v>
      </c>
      <c r="Y273" s="62" t="s">
        <v>95</v>
      </c>
      <c r="Z273" s="57" t="s">
        <v>33</v>
      </c>
      <c r="AA273" s="71" t="s">
        <v>88</v>
      </c>
      <c r="AB273" s="59"/>
      <c r="AC273" s="63" t="s">
        <v>88</v>
      </c>
      <c r="AD273" s="62" t="s">
        <v>71</v>
      </c>
      <c r="AE273" s="62" t="s">
        <v>88</v>
      </c>
      <c r="AF273" s="62" t="s">
        <v>92</v>
      </c>
      <c r="AG273" s="64">
        <v>4</v>
      </c>
      <c r="AH273" s="59"/>
      <c r="AI273" s="57"/>
      <c r="AJ273" s="59"/>
      <c r="AK273" s="65">
        <v>4</v>
      </c>
      <c r="AL273" s="66">
        <v>4</v>
      </c>
      <c r="AM273" s="67">
        <f t="shared" si="22"/>
        <v>8</v>
      </c>
      <c r="AN273" s="72">
        <v>4</v>
      </c>
      <c r="AO273" s="67">
        <f t="shared" si="23"/>
        <v>12</v>
      </c>
      <c r="AP273" s="59" t="s">
        <v>512</v>
      </c>
      <c r="AQ273" s="57"/>
      <c r="AR273" s="68">
        <f t="shared" ca="1" si="24"/>
        <v>18</v>
      </c>
      <c r="AS273" s="69" t="str">
        <f ca="1">IF('База данных'!$AR273&gt;=18,"соверш.","несовер.")</f>
        <v>соверш.</v>
      </c>
      <c r="AT273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ХНП; да</v>
      </c>
      <c r="AU273" s="2"/>
      <c r="AV273" s="2"/>
    </row>
    <row r="274" spans="1:48" ht="12.95" customHeight="1">
      <c r="B274" s="90">
        <f>IF(D273&lt;&gt;D274,MAX($B$4:B273)+1,B273)</f>
        <v>151</v>
      </c>
      <c r="C274" s="58">
        <v>43283</v>
      </c>
      <c r="D274" s="57" t="s">
        <v>336</v>
      </c>
      <c r="E274" s="59" t="s">
        <v>30</v>
      </c>
      <c r="F274" s="178" t="s">
        <v>119</v>
      </c>
      <c r="G274" s="59" t="s">
        <v>120</v>
      </c>
      <c r="H274" s="59">
        <v>1</v>
      </c>
      <c r="I274" s="57" t="str">
        <f t="shared" si="20"/>
        <v>151/18</v>
      </c>
      <c r="J274" s="61" t="str">
        <f t="shared" si="21"/>
        <v>151/18-ОиПКММиТП/1</v>
      </c>
      <c r="K274" s="62" t="s">
        <v>73</v>
      </c>
      <c r="L274" s="62" t="s">
        <v>33</v>
      </c>
      <c r="M274" s="57" t="s">
        <v>31</v>
      </c>
      <c r="N274" s="62">
        <v>37713</v>
      </c>
      <c r="O274" s="59" t="s">
        <v>101</v>
      </c>
      <c r="P274" s="62"/>
      <c r="Q274" s="62" t="s">
        <v>126</v>
      </c>
      <c r="R274" s="57"/>
      <c r="S274" s="64"/>
      <c r="T274" s="59"/>
      <c r="U274" s="62" t="s">
        <v>32</v>
      </c>
      <c r="V274" s="57">
        <v>9</v>
      </c>
      <c r="W274" s="57"/>
      <c r="X274" s="57">
        <v>2018</v>
      </c>
      <c r="Y274" s="62" t="s">
        <v>94</v>
      </c>
      <c r="Z274" s="57" t="s">
        <v>33</v>
      </c>
      <c r="AA274" s="71" t="s">
        <v>88</v>
      </c>
      <c r="AB274" s="59"/>
      <c r="AC274" s="63" t="s">
        <v>33</v>
      </c>
      <c r="AD274" s="62" t="s">
        <v>71</v>
      </c>
      <c r="AE274" s="62" t="s">
        <v>88</v>
      </c>
      <c r="AF274" s="62" t="s">
        <v>99</v>
      </c>
      <c r="AG274" s="64">
        <v>4</v>
      </c>
      <c r="AH274" s="59"/>
      <c r="AI274" s="57"/>
      <c r="AJ274" s="59"/>
      <c r="AK274" s="65">
        <v>4</v>
      </c>
      <c r="AL274" s="66">
        <v>4.2</v>
      </c>
      <c r="AM274" s="67">
        <f t="shared" si="22"/>
        <v>8.1999999999999993</v>
      </c>
      <c r="AN274" s="72">
        <v>4.33</v>
      </c>
      <c r="AO274" s="67">
        <f t="shared" si="23"/>
        <v>12.53</v>
      </c>
      <c r="AP274" s="59" t="s">
        <v>512</v>
      </c>
      <c r="AQ274" s="57"/>
      <c r="AR274" s="73">
        <f t="shared" ca="1" si="24"/>
        <v>17</v>
      </c>
      <c r="AS274" s="61" t="str">
        <f ca="1">IF('База данных'!$AR274&gt;=18,"соверш.","несовер.")</f>
        <v>несовер.</v>
      </c>
      <c r="AT274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ОиПКММиТП; нет</v>
      </c>
      <c r="AU274" s="2"/>
      <c r="AV274" s="2"/>
    </row>
    <row r="275" spans="1:48" ht="12.95" customHeight="1">
      <c r="B275" s="90">
        <f>IF(D274&lt;&gt;D275,MAX($B$4:B274)+1,B274)</f>
        <v>151</v>
      </c>
      <c r="C275" s="58">
        <v>43285</v>
      </c>
      <c r="D275" s="57" t="s">
        <v>336</v>
      </c>
      <c r="E275" s="59" t="s">
        <v>30</v>
      </c>
      <c r="F275" s="177" t="s">
        <v>119</v>
      </c>
      <c r="G275" s="59" t="s">
        <v>121</v>
      </c>
      <c r="H275" s="59">
        <v>2</v>
      </c>
      <c r="I275" s="57" t="str">
        <f t="shared" si="20"/>
        <v>151/18</v>
      </c>
      <c r="J275" s="61" t="str">
        <f t="shared" si="21"/>
        <v>151/18-ОКДД/2</v>
      </c>
      <c r="K275" s="62" t="s">
        <v>73</v>
      </c>
      <c r="L275" s="62" t="s">
        <v>33</v>
      </c>
      <c r="M275" s="57" t="s">
        <v>31</v>
      </c>
      <c r="N275" s="62">
        <v>37037</v>
      </c>
      <c r="O275" s="59" t="s">
        <v>101</v>
      </c>
      <c r="P275" s="62"/>
      <c r="Q275" s="62" t="s">
        <v>151</v>
      </c>
      <c r="R275" s="57"/>
      <c r="S275" s="64"/>
      <c r="T275" s="59"/>
      <c r="U275" s="62" t="s">
        <v>32</v>
      </c>
      <c r="V275" s="57">
        <v>9</v>
      </c>
      <c r="W275" s="57"/>
      <c r="X275" s="57">
        <v>2018</v>
      </c>
      <c r="Y275" s="62" t="s">
        <v>94</v>
      </c>
      <c r="Z275" s="57" t="s">
        <v>33</v>
      </c>
      <c r="AA275" s="71" t="s">
        <v>33</v>
      </c>
      <c r="AB275" s="59"/>
      <c r="AC275" s="63" t="s">
        <v>33</v>
      </c>
      <c r="AD275" s="62" t="s">
        <v>71</v>
      </c>
      <c r="AE275" s="62" t="s">
        <v>88</v>
      </c>
      <c r="AF275" s="62" t="s">
        <v>99</v>
      </c>
      <c r="AG275" s="64">
        <v>4</v>
      </c>
      <c r="AH275" s="59"/>
      <c r="AI275" s="57"/>
      <c r="AJ275" s="59"/>
      <c r="AK275" s="65">
        <v>0</v>
      </c>
      <c r="AL275" s="66">
        <v>4.5199999999999996</v>
      </c>
      <c r="AM275" s="67">
        <f t="shared" si="22"/>
        <v>4.5199999999999996</v>
      </c>
      <c r="AN275" s="72">
        <v>4</v>
      </c>
      <c r="AO275" s="67">
        <f t="shared" si="23"/>
        <v>8.52</v>
      </c>
      <c r="AP275" s="59" t="s">
        <v>512</v>
      </c>
      <c r="AQ275" s="57"/>
      <c r="AR275" s="68">
        <f t="shared" ca="1" si="24"/>
        <v>18</v>
      </c>
      <c r="AS275" s="69" t="str">
        <f ca="1">IF('База данных'!$AR275&gt;=18,"соверш.","несовер.")</f>
        <v>соверш.</v>
      </c>
      <c r="AT275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ОКДД; нет</v>
      </c>
      <c r="AU275" s="2"/>
      <c r="AV275" s="2"/>
    </row>
    <row r="276" spans="1:48" ht="12.95" customHeight="1">
      <c r="B276" s="90">
        <f>IF(D275&lt;&gt;D276,MAX($B$4:B275)+1,B275)</f>
        <v>151</v>
      </c>
      <c r="C276" s="58">
        <v>43291</v>
      </c>
      <c r="D276" s="57" t="s">
        <v>336</v>
      </c>
      <c r="E276" s="59" t="s">
        <v>30</v>
      </c>
      <c r="F276" s="178" t="s">
        <v>117</v>
      </c>
      <c r="G276" s="59" t="s">
        <v>118</v>
      </c>
      <c r="H276" s="59">
        <v>3</v>
      </c>
      <c r="I276" s="57" t="str">
        <f t="shared" si="20"/>
        <v>151/18</v>
      </c>
      <c r="J276" s="61" t="str">
        <f t="shared" si="21"/>
        <v>151/18-ХНП/3</v>
      </c>
      <c r="K276" s="62" t="s">
        <v>73</v>
      </c>
      <c r="L276" s="62" t="s">
        <v>88</v>
      </c>
      <c r="M276" s="57" t="s">
        <v>31</v>
      </c>
      <c r="N276" s="62">
        <v>37244</v>
      </c>
      <c r="O276" s="59" t="s">
        <v>101</v>
      </c>
      <c r="P276" s="62"/>
      <c r="Q276" s="62" t="s">
        <v>168</v>
      </c>
      <c r="R276" s="57"/>
      <c r="S276" s="64"/>
      <c r="T276" s="59"/>
      <c r="U276" s="62" t="s">
        <v>32</v>
      </c>
      <c r="V276" s="57">
        <v>9</v>
      </c>
      <c r="W276" s="57"/>
      <c r="X276" s="57">
        <v>2018</v>
      </c>
      <c r="Y276" s="62" t="s">
        <v>94</v>
      </c>
      <c r="Z276" s="57" t="s">
        <v>33</v>
      </c>
      <c r="AA276" s="71" t="s">
        <v>88</v>
      </c>
      <c r="AB276" s="59"/>
      <c r="AC276" s="63" t="s">
        <v>88</v>
      </c>
      <c r="AD276" s="62" t="s">
        <v>71</v>
      </c>
      <c r="AE276" s="62" t="s">
        <v>88</v>
      </c>
      <c r="AF276" s="62" t="s">
        <v>99</v>
      </c>
      <c r="AG276" s="64">
        <v>4</v>
      </c>
      <c r="AH276" s="59"/>
      <c r="AI276" s="57"/>
      <c r="AJ276" s="59"/>
      <c r="AK276" s="65">
        <v>0</v>
      </c>
      <c r="AL276" s="66">
        <v>4</v>
      </c>
      <c r="AM276" s="67">
        <f t="shared" si="22"/>
        <v>4</v>
      </c>
      <c r="AN276" s="72">
        <v>4.5</v>
      </c>
      <c r="AO276" s="67">
        <f t="shared" si="23"/>
        <v>8.5</v>
      </c>
      <c r="AP276" s="59" t="s">
        <v>512</v>
      </c>
      <c r="AQ276" s="57"/>
      <c r="AR276" s="73">
        <f t="shared" ca="1" si="24"/>
        <v>18</v>
      </c>
      <c r="AS276" s="61" t="str">
        <f ca="1">IF('База данных'!$AR276&gt;=18,"соверш.","несовер.")</f>
        <v>соверш.</v>
      </c>
      <c r="AT276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ХНП; да</v>
      </c>
      <c r="AU276" s="2"/>
      <c r="AV276" s="2"/>
    </row>
    <row r="277" spans="1:48" ht="12.95" customHeight="1">
      <c r="B277" s="90">
        <f>IF(D276&lt;&gt;D277,MAX($B$4:B276)+1,B276)</f>
        <v>152</v>
      </c>
      <c r="C277" s="58">
        <v>43291</v>
      </c>
      <c r="D277" s="57" t="s">
        <v>337</v>
      </c>
      <c r="E277" s="59" t="s">
        <v>30</v>
      </c>
      <c r="F277" s="177" t="s">
        <v>186</v>
      </c>
      <c r="G277" s="59" t="s">
        <v>115</v>
      </c>
      <c r="H277" s="59">
        <v>1</v>
      </c>
      <c r="I277" s="57" t="str">
        <f t="shared" si="20"/>
        <v>152/18</v>
      </c>
      <c r="J277" s="61" t="str">
        <f t="shared" si="21"/>
        <v>152/18-ТТ/1</v>
      </c>
      <c r="K277" s="62" t="s">
        <v>73</v>
      </c>
      <c r="L277" s="62" t="s">
        <v>88</v>
      </c>
      <c r="M277" s="57" t="s">
        <v>31</v>
      </c>
      <c r="N277" s="62">
        <v>37652</v>
      </c>
      <c r="O277" s="59" t="s">
        <v>101</v>
      </c>
      <c r="P277" s="62"/>
      <c r="Q277" s="62" t="s">
        <v>147</v>
      </c>
      <c r="R277" s="57"/>
      <c r="S277" s="64"/>
      <c r="T277" s="59"/>
      <c r="U277" s="62" t="s">
        <v>32</v>
      </c>
      <c r="V277" s="57">
        <v>9</v>
      </c>
      <c r="W277" s="57"/>
      <c r="X277" s="57">
        <v>2018</v>
      </c>
      <c r="Y277" s="62" t="s">
        <v>95</v>
      </c>
      <c r="Z277" s="57" t="s">
        <v>33</v>
      </c>
      <c r="AA277" s="71" t="s">
        <v>33</v>
      </c>
      <c r="AB277" s="59"/>
      <c r="AC277" s="63" t="s">
        <v>33</v>
      </c>
      <c r="AD277" s="62" t="s">
        <v>71</v>
      </c>
      <c r="AE277" s="62" t="s">
        <v>88</v>
      </c>
      <c r="AF277" s="62" t="s">
        <v>33</v>
      </c>
      <c r="AG277" s="64">
        <v>4</v>
      </c>
      <c r="AH277" s="59"/>
      <c r="AI277" s="57"/>
      <c r="AJ277" s="59"/>
      <c r="AK277" s="65">
        <v>0</v>
      </c>
      <c r="AL277" s="66">
        <v>4.4400000000000004</v>
      </c>
      <c r="AM277" s="67">
        <f t="shared" si="22"/>
        <v>4.4400000000000004</v>
      </c>
      <c r="AN277" s="72">
        <v>4</v>
      </c>
      <c r="AO277" s="67">
        <f t="shared" si="23"/>
        <v>8.4400000000000013</v>
      </c>
      <c r="AP277" s="59" t="s">
        <v>512</v>
      </c>
      <c r="AQ277" s="57"/>
      <c r="AR277" s="68">
        <f t="shared" ca="1" si="24"/>
        <v>17</v>
      </c>
      <c r="AS277" s="69" t="str">
        <f ca="1">IF('База данных'!$AR277&gt;=18,"соверш.","несовер.")</f>
        <v>несовер.</v>
      </c>
      <c r="AT277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ТТ; нет</v>
      </c>
      <c r="AU277" s="2"/>
      <c r="AV277" s="2"/>
    </row>
    <row r="278" spans="1:48" ht="12.95" customHeight="1">
      <c r="B278" s="90">
        <f>IF(D277&lt;&gt;D278,MAX($B$4:B277)+1,B277)</f>
        <v>152</v>
      </c>
      <c r="C278" s="58">
        <v>43294</v>
      </c>
      <c r="D278" s="57" t="s">
        <v>337</v>
      </c>
      <c r="E278" s="59" t="s">
        <v>30</v>
      </c>
      <c r="F278" s="178" t="s">
        <v>111</v>
      </c>
      <c r="G278" s="59" t="s">
        <v>112</v>
      </c>
      <c r="H278" s="59">
        <v>2</v>
      </c>
      <c r="I278" s="57" t="str">
        <f t="shared" si="20"/>
        <v>152/18</v>
      </c>
      <c r="J278" s="61" t="str">
        <f t="shared" si="21"/>
        <v>152/18-ЭП/2</v>
      </c>
      <c r="K278" s="62" t="s">
        <v>73</v>
      </c>
      <c r="L278" s="62" t="s">
        <v>88</v>
      </c>
      <c r="M278" s="57" t="s">
        <v>31</v>
      </c>
      <c r="N278" s="62">
        <v>36897</v>
      </c>
      <c r="O278" s="59" t="s">
        <v>101</v>
      </c>
      <c r="P278" s="62"/>
      <c r="Q278" s="62" t="s">
        <v>147</v>
      </c>
      <c r="R278" s="57"/>
      <c r="S278" s="64"/>
      <c r="T278" s="59"/>
      <c r="U278" s="62" t="s">
        <v>32</v>
      </c>
      <c r="V278" s="57">
        <v>9</v>
      </c>
      <c r="W278" s="57"/>
      <c r="X278" s="57">
        <v>2017</v>
      </c>
      <c r="Y278" s="62" t="s">
        <v>94</v>
      </c>
      <c r="Z278" s="57" t="s">
        <v>33</v>
      </c>
      <c r="AA278" s="71" t="s">
        <v>88</v>
      </c>
      <c r="AB278" s="59"/>
      <c r="AC278" s="63" t="s">
        <v>88</v>
      </c>
      <c r="AD278" s="62" t="s">
        <v>71</v>
      </c>
      <c r="AE278" s="62" t="s">
        <v>33</v>
      </c>
      <c r="AF278" s="62" t="s">
        <v>99</v>
      </c>
      <c r="AG278" s="64">
        <v>4</v>
      </c>
      <c r="AH278" s="59"/>
      <c r="AI278" s="57"/>
      <c r="AJ278" s="59"/>
      <c r="AK278" s="65">
        <v>4</v>
      </c>
      <c r="AL278" s="66">
        <v>4.3099999999999996</v>
      </c>
      <c r="AM278" s="67">
        <f t="shared" si="22"/>
        <v>8.3099999999999987</v>
      </c>
      <c r="AN278" s="72">
        <v>4.33</v>
      </c>
      <c r="AO278" s="67">
        <f t="shared" si="23"/>
        <v>12.639999999999999</v>
      </c>
      <c r="AP278" s="59" t="s">
        <v>512</v>
      </c>
      <c r="AQ278" s="57"/>
      <c r="AR278" s="73">
        <f t="shared" ca="1" si="24"/>
        <v>19</v>
      </c>
      <c r="AS278" s="61" t="str">
        <f ca="1">IF('База данных'!$AR278&gt;=18,"соверш.","несовер.")</f>
        <v>соверш.</v>
      </c>
      <c r="AT278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ЭП; да</v>
      </c>
      <c r="AU278" s="2"/>
      <c r="AV278" s="2"/>
    </row>
    <row r="279" spans="1:48" ht="12.95" customHeight="1">
      <c r="A279" s="26"/>
      <c r="B279" s="90">
        <f>IF(D278&lt;&gt;D279,MAX($B$4:B278)+1,B278)</f>
        <v>152</v>
      </c>
      <c r="C279" s="58">
        <v>43291</v>
      </c>
      <c r="D279" s="57" t="s">
        <v>337</v>
      </c>
      <c r="E279" s="59" t="s">
        <v>30</v>
      </c>
      <c r="F279" s="177" t="s">
        <v>119</v>
      </c>
      <c r="G279" s="59" t="s">
        <v>120</v>
      </c>
      <c r="H279" s="59">
        <v>3</v>
      </c>
      <c r="I279" s="57" t="str">
        <f t="shared" si="20"/>
        <v>152/18</v>
      </c>
      <c r="J279" s="61" t="str">
        <f t="shared" si="21"/>
        <v>152/18-ОиПКММиТП/3</v>
      </c>
      <c r="K279" s="62" t="s">
        <v>73</v>
      </c>
      <c r="L279" s="62" t="s">
        <v>88</v>
      </c>
      <c r="M279" s="57" t="s">
        <v>37</v>
      </c>
      <c r="N279" s="62">
        <v>36645</v>
      </c>
      <c r="O279" s="59" t="s">
        <v>101</v>
      </c>
      <c r="P279" s="62"/>
      <c r="Q279" s="62" t="s">
        <v>144</v>
      </c>
      <c r="R279" s="57"/>
      <c r="S279" s="64"/>
      <c r="T279" s="59"/>
      <c r="U279" s="62" t="s">
        <v>32</v>
      </c>
      <c r="V279" s="57">
        <v>11</v>
      </c>
      <c r="W279" s="57"/>
      <c r="X279" s="57">
        <v>2018</v>
      </c>
      <c r="Y279" s="62" t="s">
        <v>94</v>
      </c>
      <c r="Z279" s="57" t="s">
        <v>33</v>
      </c>
      <c r="AA279" s="71" t="s">
        <v>33</v>
      </c>
      <c r="AB279" s="59"/>
      <c r="AC279" s="63" t="s">
        <v>88</v>
      </c>
      <c r="AD279" s="62" t="s">
        <v>71</v>
      </c>
      <c r="AE279" s="62" t="s">
        <v>33</v>
      </c>
      <c r="AF279" s="62" t="s">
        <v>92</v>
      </c>
      <c r="AG279" s="64">
        <v>4</v>
      </c>
      <c r="AH279" s="59"/>
      <c r="AI279" s="57"/>
      <c r="AJ279" s="59"/>
      <c r="AK279" s="65">
        <v>5</v>
      </c>
      <c r="AL279" s="66">
        <v>3.4</v>
      </c>
      <c r="AM279" s="67">
        <f t="shared" si="22"/>
        <v>8.4</v>
      </c>
      <c r="AN279" s="72">
        <v>3.66</v>
      </c>
      <c r="AO279" s="67">
        <f t="shared" si="23"/>
        <v>12.06</v>
      </c>
      <c r="AP279" s="59" t="s">
        <v>512</v>
      </c>
      <c r="AQ279" s="57"/>
      <c r="AR279" s="68">
        <f t="shared" ca="1" si="24"/>
        <v>20</v>
      </c>
      <c r="AS279" s="69" t="str">
        <f ca="1">IF('База данных'!$AR279&gt;=18,"соверш.","несовер.")</f>
        <v>соверш.</v>
      </c>
      <c r="AT279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ОиПКММиТП; да</v>
      </c>
      <c r="AU279" s="2"/>
      <c r="AV279" s="2"/>
    </row>
    <row r="280" spans="1:48" ht="12.95" customHeight="1">
      <c r="A280" s="26"/>
      <c r="B280" s="90">
        <f>IF(D279&lt;&gt;D280,MAX($B$4:B279)+1,B279)</f>
        <v>153</v>
      </c>
      <c r="C280" s="58">
        <v>43280</v>
      </c>
      <c r="D280" s="57" t="s">
        <v>338</v>
      </c>
      <c r="E280" s="59" t="s">
        <v>30</v>
      </c>
      <c r="F280" s="178" t="s">
        <v>103</v>
      </c>
      <c r="G280" s="59" t="s">
        <v>104</v>
      </c>
      <c r="H280" s="59">
        <v>1</v>
      </c>
      <c r="I280" s="57" t="str">
        <f t="shared" si="20"/>
        <v>153/18</v>
      </c>
      <c r="J280" s="61" t="str">
        <f t="shared" si="21"/>
        <v>153/18-АДТиК/1</v>
      </c>
      <c r="K280" s="62" t="s">
        <v>73</v>
      </c>
      <c r="L280" s="62" t="s">
        <v>88</v>
      </c>
      <c r="M280" s="57" t="s">
        <v>31</v>
      </c>
      <c r="N280" s="62">
        <v>37355</v>
      </c>
      <c r="O280" s="59" t="s">
        <v>101</v>
      </c>
      <c r="P280" s="62"/>
      <c r="Q280" s="62" t="s">
        <v>153</v>
      </c>
      <c r="R280" s="57"/>
      <c r="S280" s="64"/>
      <c r="T280" s="59"/>
      <c r="U280" s="62" t="s">
        <v>32</v>
      </c>
      <c r="V280" s="57">
        <v>11</v>
      </c>
      <c r="W280" s="57"/>
      <c r="X280" s="57">
        <v>2018</v>
      </c>
      <c r="Y280" s="62" t="s">
        <v>95</v>
      </c>
      <c r="Z280" s="57" t="s">
        <v>33</v>
      </c>
      <c r="AA280" s="71" t="s">
        <v>33</v>
      </c>
      <c r="AB280" s="59"/>
      <c r="AC280" s="63" t="s">
        <v>88</v>
      </c>
      <c r="AD280" s="62" t="s">
        <v>71</v>
      </c>
      <c r="AE280" s="62" t="s">
        <v>33</v>
      </c>
      <c r="AF280" s="62" t="s">
        <v>92</v>
      </c>
      <c r="AG280" s="64">
        <v>4</v>
      </c>
      <c r="AH280" s="59"/>
      <c r="AI280" s="57"/>
      <c r="AJ280" s="59"/>
      <c r="AK280" s="65">
        <v>4</v>
      </c>
      <c r="AL280" s="66">
        <v>3.72</v>
      </c>
      <c r="AM280" s="67">
        <f t="shared" si="22"/>
        <v>7.7200000000000006</v>
      </c>
      <c r="AN280" s="72">
        <v>4</v>
      </c>
      <c r="AO280" s="67">
        <f t="shared" si="23"/>
        <v>11.72</v>
      </c>
      <c r="AP280" s="59" t="s">
        <v>512</v>
      </c>
      <c r="AQ280" s="57"/>
      <c r="AR280" s="73">
        <f t="shared" ca="1" si="24"/>
        <v>18</v>
      </c>
      <c r="AS280" s="61" t="str">
        <f ca="1">IF('База данных'!$AR280&gt;=18,"соверш.","несовер.")</f>
        <v>соверш.</v>
      </c>
      <c r="AT280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да</v>
      </c>
      <c r="AU280" s="2"/>
      <c r="AV280" s="2"/>
    </row>
    <row r="281" spans="1:48" ht="12.95" customHeight="1">
      <c r="A281" s="26"/>
      <c r="B281" s="90">
        <f>IF(D280&lt;&gt;D281,MAX($B$4:B280)+1,B280)</f>
        <v>153</v>
      </c>
      <c r="C281" s="58">
        <v>43313</v>
      </c>
      <c r="D281" s="57" t="s">
        <v>338</v>
      </c>
      <c r="E281" s="59" t="s">
        <v>30</v>
      </c>
      <c r="F281" s="177" t="s">
        <v>111</v>
      </c>
      <c r="G281" s="59" t="s">
        <v>113</v>
      </c>
      <c r="H281" s="59">
        <v>2</v>
      </c>
      <c r="I281" s="57" t="str">
        <f t="shared" si="20"/>
        <v>153/18</v>
      </c>
      <c r="J281" s="61" t="str">
        <f t="shared" si="21"/>
        <v>153/18-ИЭО/2</v>
      </c>
      <c r="K281" s="62" t="s">
        <v>73</v>
      </c>
      <c r="L281" s="62" t="s">
        <v>33</v>
      </c>
      <c r="M281" s="57" t="s">
        <v>31</v>
      </c>
      <c r="N281" s="62">
        <v>37476</v>
      </c>
      <c r="O281" s="59" t="s">
        <v>101</v>
      </c>
      <c r="P281" s="62"/>
      <c r="Q281" s="62" t="s">
        <v>126</v>
      </c>
      <c r="R281" s="57"/>
      <c r="S281" s="64"/>
      <c r="T281" s="59"/>
      <c r="U281" s="62" t="s">
        <v>32</v>
      </c>
      <c r="V281" s="57">
        <v>9</v>
      </c>
      <c r="W281" s="57"/>
      <c r="X281" s="57">
        <v>2018</v>
      </c>
      <c r="Y281" s="62" t="s">
        <v>94</v>
      </c>
      <c r="Z281" s="57" t="s">
        <v>33</v>
      </c>
      <c r="AA281" s="71" t="s">
        <v>33</v>
      </c>
      <c r="AB281" s="59"/>
      <c r="AC281" s="63" t="s">
        <v>88</v>
      </c>
      <c r="AD281" s="62" t="s">
        <v>71</v>
      </c>
      <c r="AE281" s="62" t="s">
        <v>33</v>
      </c>
      <c r="AF281" s="62" t="s">
        <v>92</v>
      </c>
      <c r="AG281" s="64">
        <v>4</v>
      </c>
      <c r="AH281" s="59"/>
      <c r="AI281" s="57"/>
      <c r="AJ281" s="59"/>
      <c r="AK281" s="65">
        <v>0</v>
      </c>
      <c r="AL281" s="66">
        <v>4</v>
      </c>
      <c r="AM281" s="67">
        <f t="shared" si="22"/>
        <v>4</v>
      </c>
      <c r="AN281" s="72">
        <v>4.5</v>
      </c>
      <c r="AO281" s="67">
        <f t="shared" si="23"/>
        <v>8.5</v>
      </c>
      <c r="AP281" s="59" t="s">
        <v>512</v>
      </c>
      <c r="AQ281" s="57"/>
      <c r="AR281" s="68">
        <f t="shared" ca="1" si="24"/>
        <v>17</v>
      </c>
      <c r="AS281" s="69" t="str">
        <f ca="1">IF('База данных'!$AR281&gt;=18,"соверш.","несовер.")</f>
        <v>несовер.</v>
      </c>
      <c r="AT281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ИЭО; да</v>
      </c>
      <c r="AU281" s="2"/>
      <c r="AV281" s="2"/>
    </row>
    <row r="282" spans="1:48" ht="12.95" customHeight="1">
      <c r="B282" s="90">
        <f>IF(D281&lt;&gt;D282,MAX($B$4:B281)+1,B281)</f>
        <v>153</v>
      </c>
      <c r="C282" s="58">
        <v>43273</v>
      </c>
      <c r="D282" s="57" t="s">
        <v>338</v>
      </c>
      <c r="E282" s="59" t="s">
        <v>30</v>
      </c>
      <c r="F282" s="178" t="s">
        <v>111</v>
      </c>
      <c r="G282" s="59" t="s">
        <v>112</v>
      </c>
      <c r="H282" s="59">
        <v>3</v>
      </c>
      <c r="I282" s="57" t="str">
        <f t="shared" si="20"/>
        <v>153/18</v>
      </c>
      <c r="J282" s="61" t="str">
        <f t="shared" si="21"/>
        <v>153/18-ЭП/3</v>
      </c>
      <c r="K282" s="62" t="s">
        <v>73</v>
      </c>
      <c r="L282" s="62" t="s">
        <v>33</v>
      </c>
      <c r="M282" s="57" t="s">
        <v>31</v>
      </c>
      <c r="N282" s="62">
        <v>36928</v>
      </c>
      <c r="O282" s="59" t="s">
        <v>101</v>
      </c>
      <c r="P282" s="62"/>
      <c r="Q282" s="62" t="s">
        <v>126</v>
      </c>
      <c r="R282" s="57"/>
      <c r="S282" s="64"/>
      <c r="T282" s="59" t="s">
        <v>156</v>
      </c>
      <c r="U282" s="62" t="s">
        <v>32</v>
      </c>
      <c r="V282" s="57">
        <v>9</v>
      </c>
      <c r="W282" s="57"/>
      <c r="X282" s="57">
        <v>2018</v>
      </c>
      <c r="Y282" s="62" t="s">
        <v>94</v>
      </c>
      <c r="Z282" s="57" t="s">
        <v>90</v>
      </c>
      <c r="AA282" s="71" t="s">
        <v>33</v>
      </c>
      <c r="AB282" s="59"/>
      <c r="AC282" s="63" t="s">
        <v>88</v>
      </c>
      <c r="AD282" s="62" t="s">
        <v>71</v>
      </c>
      <c r="AE282" s="62" t="s">
        <v>33</v>
      </c>
      <c r="AF282" s="62" t="s">
        <v>92</v>
      </c>
      <c r="AG282" s="64">
        <v>4</v>
      </c>
      <c r="AH282" s="59"/>
      <c r="AI282" s="57"/>
      <c r="AJ282" s="59"/>
      <c r="AK282" s="65">
        <v>1</v>
      </c>
      <c r="AL282" s="66">
        <v>5</v>
      </c>
      <c r="AM282" s="67">
        <f t="shared" si="22"/>
        <v>6</v>
      </c>
      <c r="AN282" s="72">
        <v>5</v>
      </c>
      <c r="AO282" s="67">
        <f t="shared" si="23"/>
        <v>11</v>
      </c>
      <c r="AP282" s="59" t="s">
        <v>512</v>
      </c>
      <c r="AQ282" s="57"/>
      <c r="AR282" s="73">
        <f t="shared" ca="1" si="24"/>
        <v>19</v>
      </c>
      <c r="AS282" s="61" t="str">
        <f ca="1">IF('База данных'!$AR282&gt;=18,"соверш.","несовер.")</f>
        <v>соверш.</v>
      </c>
      <c r="AT282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ЭП; да</v>
      </c>
      <c r="AU282" s="2"/>
      <c r="AV282" s="2"/>
    </row>
    <row r="283" spans="1:48" ht="12.95" customHeight="1">
      <c r="B283" s="90">
        <f>IF(D282&lt;&gt;D283,MAX($B$4:B282)+1,B282)</f>
        <v>154</v>
      </c>
      <c r="C283" s="58">
        <v>43280</v>
      </c>
      <c r="D283" s="57" t="s">
        <v>339</v>
      </c>
      <c r="E283" s="59" t="s">
        <v>30</v>
      </c>
      <c r="F283" s="177" t="s">
        <v>111</v>
      </c>
      <c r="G283" s="59" t="s">
        <v>112</v>
      </c>
      <c r="H283" s="59">
        <v>1</v>
      </c>
      <c r="I283" s="57" t="str">
        <f t="shared" si="20"/>
        <v>154/18</v>
      </c>
      <c r="J283" s="61" t="str">
        <f t="shared" si="21"/>
        <v>154/18-ЭП/1</v>
      </c>
      <c r="K283" s="62" t="s">
        <v>73</v>
      </c>
      <c r="L283" s="62" t="s">
        <v>88</v>
      </c>
      <c r="M283" s="57" t="s">
        <v>31</v>
      </c>
      <c r="N283" s="62">
        <v>37355</v>
      </c>
      <c r="O283" s="59" t="s">
        <v>101</v>
      </c>
      <c r="P283" s="62"/>
      <c r="Q283" s="62" t="s">
        <v>153</v>
      </c>
      <c r="R283" s="57"/>
      <c r="S283" s="64"/>
      <c r="T283" s="59"/>
      <c r="U283" s="62" t="s">
        <v>32</v>
      </c>
      <c r="V283" s="57">
        <v>11</v>
      </c>
      <c r="W283" s="57"/>
      <c r="X283" s="57">
        <v>2018</v>
      </c>
      <c r="Y283" s="62" t="s">
        <v>95</v>
      </c>
      <c r="Z283" s="57" t="s">
        <v>33</v>
      </c>
      <c r="AA283" s="71" t="s">
        <v>33</v>
      </c>
      <c r="AB283" s="59"/>
      <c r="AC283" s="63" t="s">
        <v>88</v>
      </c>
      <c r="AD283" s="62" t="s">
        <v>71</v>
      </c>
      <c r="AE283" s="62" t="s">
        <v>33</v>
      </c>
      <c r="AF283" s="62" t="s">
        <v>92</v>
      </c>
      <c r="AG283" s="64">
        <v>4</v>
      </c>
      <c r="AH283" s="59"/>
      <c r="AI283" s="57"/>
      <c r="AJ283" s="59"/>
      <c r="AK283" s="65">
        <v>4</v>
      </c>
      <c r="AL283" s="66">
        <v>3.72</v>
      </c>
      <c r="AM283" s="67">
        <f t="shared" si="22"/>
        <v>7.7200000000000006</v>
      </c>
      <c r="AN283" s="72">
        <v>4</v>
      </c>
      <c r="AO283" s="67">
        <f t="shared" si="23"/>
        <v>11.72</v>
      </c>
      <c r="AP283" s="59" t="s">
        <v>512</v>
      </c>
      <c r="AQ283" s="57"/>
      <c r="AR283" s="68">
        <f t="shared" ca="1" si="24"/>
        <v>18</v>
      </c>
      <c r="AS283" s="69" t="str">
        <f ca="1">IF('База данных'!$AR283&gt;=18,"соверш.","несовер.")</f>
        <v>соверш.</v>
      </c>
      <c r="AT283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ЭП; да</v>
      </c>
      <c r="AU283" s="2"/>
      <c r="AV283" s="2"/>
    </row>
    <row r="284" spans="1:48" ht="12.95" customHeight="1">
      <c r="B284" s="90">
        <f>IF(D283&lt;&gt;D284,MAX($B$4:B283)+1,B283)</f>
        <v>154</v>
      </c>
      <c r="C284" s="58">
        <v>43286</v>
      </c>
      <c r="D284" s="57" t="s">
        <v>339</v>
      </c>
      <c r="E284" s="59" t="s">
        <v>30</v>
      </c>
      <c r="F284" s="178" t="s">
        <v>117</v>
      </c>
      <c r="G284" s="59" t="s">
        <v>118</v>
      </c>
      <c r="H284" s="59">
        <v>2</v>
      </c>
      <c r="I284" s="57" t="str">
        <f t="shared" si="20"/>
        <v>154/18</v>
      </c>
      <c r="J284" s="61" t="str">
        <f t="shared" si="21"/>
        <v>154/18-ХНП/2</v>
      </c>
      <c r="K284" s="62" t="s">
        <v>73</v>
      </c>
      <c r="L284" s="62" t="s">
        <v>33</v>
      </c>
      <c r="M284" s="57" t="s">
        <v>31</v>
      </c>
      <c r="N284" s="62">
        <v>37583</v>
      </c>
      <c r="O284" s="59" t="s">
        <v>101</v>
      </c>
      <c r="P284" s="62"/>
      <c r="Q284" s="62" t="s">
        <v>126</v>
      </c>
      <c r="R284" s="57"/>
      <c r="S284" s="64"/>
      <c r="T284" s="59"/>
      <c r="U284" s="62" t="s">
        <v>32</v>
      </c>
      <c r="V284" s="57">
        <v>9</v>
      </c>
      <c r="W284" s="57"/>
      <c r="X284" s="57">
        <v>2018</v>
      </c>
      <c r="Y284" s="62" t="s">
        <v>94</v>
      </c>
      <c r="Z284" s="57" t="s">
        <v>33</v>
      </c>
      <c r="AA284" s="71" t="s">
        <v>88</v>
      </c>
      <c r="AB284" s="59"/>
      <c r="AC284" s="63" t="s">
        <v>88</v>
      </c>
      <c r="AD284" s="62" t="s">
        <v>71</v>
      </c>
      <c r="AE284" s="62" t="s">
        <v>88</v>
      </c>
      <c r="AF284" s="62" t="s">
        <v>99</v>
      </c>
      <c r="AG284" s="64">
        <v>4</v>
      </c>
      <c r="AH284" s="59"/>
      <c r="AI284" s="57"/>
      <c r="AJ284" s="59"/>
      <c r="AK284" s="65">
        <v>2</v>
      </c>
      <c r="AL284" s="66">
        <v>4</v>
      </c>
      <c r="AM284" s="67">
        <f t="shared" si="22"/>
        <v>6</v>
      </c>
      <c r="AN284" s="72">
        <v>4</v>
      </c>
      <c r="AO284" s="67">
        <f t="shared" si="23"/>
        <v>10</v>
      </c>
      <c r="AP284" s="59" t="s">
        <v>511</v>
      </c>
      <c r="AQ284" s="57" t="s">
        <v>532</v>
      </c>
      <c r="AR284" s="73">
        <f t="shared" ca="1" si="24"/>
        <v>17</v>
      </c>
      <c r="AS284" s="61" t="str">
        <f ca="1">IF('База данных'!$AR284&gt;=18,"соверш.","несовер.")</f>
        <v>несовер.</v>
      </c>
      <c r="AT284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ХНП; да</v>
      </c>
      <c r="AU284" s="2"/>
      <c r="AV284" s="2"/>
    </row>
    <row r="285" spans="1:48" ht="12.95" customHeight="1">
      <c r="B285" s="90">
        <f>IF(D284&lt;&gt;D285,MAX($B$4:B284)+1,B284)</f>
        <v>155</v>
      </c>
      <c r="C285" s="58">
        <v>43285</v>
      </c>
      <c r="D285" s="57" t="s">
        <v>340</v>
      </c>
      <c r="E285" s="59" t="s">
        <v>34</v>
      </c>
      <c r="F285" s="177" t="s">
        <v>119</v>
      </c>
      <c r="G285" s="59" t="s">
        <v>120</v>
      </c>
      <c r="H285" s="59">
        <v>1</v>
      </c>
      <c r="I285" s="57" t="str">
        <f t="shared" si="20"/>
        <v>155/18</v>
      </c>
      <c r="J285" s="61" t="str">
        <f t="shared" si="21"/>
        <v>155/18-ОиПКММиТП/1</v>
      </c>
      <c r="K285" s="62" t="s">
        <v>73</v>
      </c>
      <c r="L285" s="62" t="s">
        <v>33</v>
      </c>
      <c r="M285" s="57" t="s">
        <v>31</v>
      </c>
      <c r="N285" s="62">
        <v>37446</v>
      </c>
      <c r="O285" s="59" t="s">
        <v>101</v>
      </c>
      <c r="P285" s="62"/>
      <c r="Q285" s="62" t="s">
        <v>126</v>
      </c>
      <c r="R285" s="57"/>
      <c r="S285" s="64"/>
      <c r="T285" s="59"/>
      <c r="U285" s="62" t="s">
        <v>32</v>
      </c>
      <c r="V285" s="57">
        <v>9</v>
      </c>
      <c r="W285" s="57"/>
      <c r="X285" s="57">
        <v>2018</v>
      </c>
      <c r="Y285" s="62" t="s">
        <v>94</v>
      </c>
      <c r="Z285" s="57" t="s">
        <v>33</v>
      </c>
      <c r="AA285" s="71" t="s">
        <v>33</v>
      </c>
      <c r="AB285" s="59"/>
      <c r="AC285" s="63" t="s">
        <v>88</v>
      </c>
      <c r="AD285" s="62" t="s">
        <v>33</v>
      </c>
      <c r="AE285" s="62" t="s">
        <v>88</v>
      </c>
      <c r="AF285" s="62" t="s">
        <v>92</v>
      </c>
      <c r="AG285" s="64">
        <v>4</v>
      </c>
      <c r="AH285" s="59"/>
      <c r="AI285" s="57"/>
      <c r="AJ285" s="59"/>
      <c r="AK285" s="65">
        <v>5</v>
      </c>
      <c r="AL285" s="66">
        <v>4.21</v>
      </c>
      <c r="AM285" s="67">
        <f t="shared" si="22"/>
        <v>9.2100000000000009</v>
      </c>
      <c r="AN285" s="72">
        <v>4.33</v>
      </c>
      <c r="AO285" s="67">
        <f t="shared" si="23"/>
        <v>13.540000000000001</v>
      </c>
      <c r="AP285" s="59" t="s">
        <v>512</v>
      </c>
      <c r="AQ285" s="57"/>
      <c r="AR285" s="68">
        <f t="shared" ca="1" si="24"/>
        <v>17</v>
      </c>
      <c r="AS285" s="69" t="str">
        <f ca="1">IF('База данных'!$AR285&gt;=18,"соверш.","несовер.")</f>
        <v>несовер.</v>
      </c>
      <c r="AT285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ОиПКММиТП; да</v>
      </c>
      <c r="AU285" s="2"/>
      <c r="AV285" s="2"/>
    </row>
    <row r="286" spans="1:48" ht="12.95" customHeight="1">
      <c r="B286" s="90">
        <f>IF(D285&lt;&gt;D286,MAX($B$4:B285)+1,B285)</f>
        <v>156</v>
      </c>
      <c r="C286" s="58">
        <v>43283</v>
      </c>
      <c r="D286" s="57" t="s">
        <v>341</v>
      </c>
      <c r="E286" s="59" t="s">
        <v>30</v>
      </c>
      <c r="F286" s="177" t="s">
        <v>186</v>
      </c>
      <c r="G286" s="59" t="s">
        <v>189</v>
      </c>
      <c r="H286" s="59">
        <v>1</v>
      </c>
      <c r="I286" s="57" t="str">
        <f t="shared" si="20"/>
        <v>156/18</v>
      </c>
      <c r="J286" s="61" t="str">
        <f t="shared" si="21"/>
        <v>156/18-ХТ бал./1</v>
      </c>
      <c r="K286" s="62" t="s">
        <v>73</v>
      </c>
      <c r="L286" s="62" t="s">
        <v>33</v>
      </c>
      <c r="M286" s="57" t="s">
        <v>31</v>
      </c>
      <c r="N286" s="62">
        <v>37523</v>
      </c>
      <c r="O286" s="59" t="s">
        <v>101</v>
      </c>
      <c r="P286" s="62"/>
      <c r="Q286" s="62" t="s">
        <v>125</v>
      </c>
      <c r="R286" s="57"/>
      <c r="S286" s="64"/>
      <c r="T286" s="59"/>
      <c r="U286" s="62" t="s">
        <v>32</v>
      </c>
      <c r="V286" s="57">
        <v>9</v>
      </c>
      <c r="W286" s="57"/>
      <c r="X286" s="57">
        <v>2018</v>
      </c>
      <c r="Y286" s="62" t="s">
        <v>94</v>
      </c>
      <c r="Z286" s="57" t="s">
        <v>33</v>
      </c>
      <c r="AA286" s="71" t="s">
        <v>33</v>
      </c>
      <c r="AB286" s="59"/>
      <c r="AC286" s="63" t="s">
        <v>88</v>
      </c>
      <c r="AD286" s="62" t="s">
        <v>71</v>
      </c>
      <c r="AE286" s="62" t="s">
        <v>33</v>
      </c>
      <c r="AF286" s="62" t="s">
        <v>92</v>
      </c>
      <c r="AG286" s="64">
        <v>4</v>
      </c>
      <c r="AH286" s="59"/>
      <c r="AI286" s="57"/>
      <c r="AJ286" s="59"/>
      <c r="AK286" s="65">
        <v>3</v>
      </c>
      <c r="AL286" s="66">
        <v>4.4400000000000004</v>
      </c>
      <c r="AM286" s="67">
        <f t="shared" si="22"/>
        <v>7.44</v>
      </c>
      <c r="AN286" s="72">
        <v>4.33</v>
      </c>
      <c r="AO286" s="67">
        <f t="shared" si="23"/>
        <v>11.77</v>
      </c>
      <c r="AP286" s="59" t="s">
        <v>512</v>
      </c>
      <c r="AQ286" s="57"/>
      <c r="AR286" s="73">
        <f t="shared" ca="1" si="24"/>
        <v>17</v>
      </c>
      <c r="AS286" s="61" t="str">
        <f ca="1">IF('База данных'!$AR286&gt;=18,"соверш.","несовер.")</f>
        <v>несовер.</v>
      </c>
      <c r="AT286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бал.; да</v>
      </c>
      <c r="AU286" s="2"/>
      <c r="AV286" s="2"/>
    </row>
    <row r="287" spans="1:48" ht="12.95" customHeight="1">
      <c r="B287" s="90">
        <f>IF(D286&lt;&gt;D287,MAX($B$4:B286)+1,B286)</f>
        <v>156</v>
      </c>
      <c r="C287" s="58">
        <v>43311</v>
      </c>
      <c r="D287" s="57" t="s">
        <v>341</v>
      </c>
      <c r="E287" s="59" t="s">
        <v>30</v>
      </c>
      <c r="F287" s="177" t="s">
        <v>186</v>
      </c>
      <c r="G287" s="59" t="s">
        <v>190</v>
      </c>
      <c r="H287" s="59">
        <v>2</v>
      </c>
      <c r="I287" s="57" t="str">
        <f t="shared" si="20"/>
        <v>156/18</v>
      </c>
      <c r="J287" s="61" t="str">
        <f t="shared" si="21"/>
        <v>156/18-ХТ эстр./2</v>
      </c>
      <c r="K287" s="62" t="s">
        <v>73</v>
      </c>
      <c r="L287" s="62" t="s">
        <v>33</v>
      </c>
      <c r="M287" s="57" t="s">
        <v>31</v>
      </c>
      <c r="N287" s="62">
        <v>37419</v>
      </c>
      <c r="O287" s="59" t="s">
        <v>101</v>
      </c>
      <c r="P287" s="62"/>
      <c r="Q287" s="62" t="s">
        <v>135</v>
      </c>
      <c r="R287" s="57"/>
      <c r="S287" s="64"/>
      <c r="T287" s="59"/>
      <c r="U287" s="62" t="s">
        <v>32</v>
      </c>
      <c r="V287" s="57">
        <v>9</v>
      </c>
      <c r="W287" s="57"/>
      <c r="X287" s="57">
        <v>2018</v>
      </c>
      <c r="Y287" s="62" t="s">
        <v>94</v>
      </c>
      <c r="Z287" s="57" t="s">
        <v>90</v>
      </c>
      <c r="AA287" s="71" t="s">
        <v>33</v>
      </c>
      <c r="AB287" s="59"/>
      <c r="AC287" s="63" t="s">
        <v>88</v>
      </c>
      <c r="AD287" s="62" t="s">
        <v>71</v>
      </c>
      <c r="AE287" s="62" t="s">
        <v>33</v>
      </c>
      <c r="AF287" s="62" t="s">
        <v>92</v>
      </c>
      <c r="AG287" s="64">
        <v>4</v>
      </c>
      <c r="AH287" s="59"/>
      <c r="AI287" s="57"/>
      <c r="AJ287" s="59"/>
      <c r="AK287" s="65">
        <v>0</v>
      </c>
      <c r="AL287" s="66">
        <v>5</v>
      </c>
      <c r="AM287" s="67">
        <f t="shared" si="22"/>
        <v>5</v>
      </c>
      <c r="AN287" s="72">
        <v>5</v>
      </c>
      <c r="AO287" s="67">
        <f t="shared" si="23"/>
        <v>10</v>
      </c>
      <c r="AP287" s="59" t="s">
        <v>512</v>
      </c>
      <c r="AQ287" s="57"/>
      <c r="AR287" s="68">
        <f t="shared" ca="1" si="24"/>
        <v>17</v>
      </c>
      <c r="AS287" s="69" t="str">
        <f ca="1">IF('База данных'!$AR287&gt;=18,"соверш.","несовер.")</f>
        <v>несовер.</v>
      </c>
      <c r="AT287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ХТ эстр.; да</v>
      </c>
      <c r="AU287" s="2"/>
      <c r="AV287" s="2"/>
    </row>
    <row r="288" spans="1:48" ht="12.95" customHeight="1">
      <c r="B288" s="90">
        <f>IF(D287&lt;&gt;D288,MAX($B$4:B287)+1,B287)</f>
        <v>156</v>
      </c>
      <c r="C288" s="58">
        <v>43290</v>
      </c>
      <c r="D288" s="57" t="s">
        <v>341</v>
      </c>
      <c r="E288" s="59" t="s">
        <v>36</v>
      </c>
      <c r="F288" s="178" t="s">
        <v>187</v>
      </c>
      <c r="G288" s="59" t="s">
        <v>114</v>
      </c>
      <c r="H288" s="59">
        <v>3</v>
      </c>
      <c r="I288" s="57" t="str">
        <f t="shared" si="20"/>
        <v>156/18</v>
      </c>
      <c r="J288" s="61" t="str">
        <f t="shared" si="21"/>
        <v>156/18-ХТ/3</v>
      </c>
      <c r="K288" s="62" t="s">
        <v>73</v>
      </c>
      <c r="L288" s="62" t="s">
        <v>88</v>
      </c>
      <c r="M288" s="57" t="s">
        <v>31</v>
      </c>
      <c r="N288" s="62">
        <v>36620</v>
      </c>
      <c r="O288" s="59" t="s">
        <v>101</v>
      </c>
      <c r="P288" s="62"/>
      <c r="Q288" s="62" t="s">
        <v>148</v>
      </c>
      <c r="R288" s="57"/>
      <c r="S288" s="64"/>
      <c r="T288" s="59"/>
      <c r="U288" s="62" t="s">
        <v>32</v>
      </c>
      <c r="V288" s="57">
        <v>11</v>
      </c>
      <c r="W288" s="57"/>
      <c r="X288" s="57">
        <v>2018</v>
      </c>
      <c r="Y288" s="62" t="s">
        <v>94</v>
      </c>
      <c r="Z288" s="57" t="s">
        <v>33</v>
      </c>
      <c r="AA288" s="71" t="s">
        <v>33</v>
      </c>
      <c r="AB288" s="59"/>
      <c r="AC288" s="63" t="s">
        <v>33</v>
      </c>
      <c r="AD288" s="62" t="s">
        <v>71</v>
      </c>
      <c r="AE288" s="62" t="s">
        <v>88</v>
      </c>
      <c r="AF288" s="62" t="s">
        <v>99</v>
      </c>
      <c r="AG288" s="64">
        <v>4</v>
      </c>
      <c r="AH288" s="59"/>
      <c r="AI288" s="57"/>
      <c r="AJ288" s="59"/>
      <c r="AK288" s="65">
        <v>0</v>
      </c>
      <c r="AL288" s="66">
        <v>4.5</v>
      </c>
      <c r="AM288" s="67">
        <f t="shared" si="22"/>
        <v>4.5</v>
      </c>
      <c r="AN288" s="72">
        <v>4.67</v>
      </c>
      <c r="AO288" s="67">
        <f t="shared" si="23"/>
        <v>9.17</v>
      </c>
      <c r="AP288" s="59" t="s">
        <v>512</v>
      </c>
      <c r="AQ288" s="57"/>
      <c r="AR288" s="73">
        <f t="shared" ca="1" si="24"/>
        <v>20</v>
      </c>
      <c r="AS288" s="61" t="str">
        <f ca="1">IF('База данных'!$AR288&gt;=18,"соверш.","несовер.")</f>
        <v>соверш.</v>
      </c>
      <c r="AT288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ХТ; нет</v>
      </c>
      <c r="AU288" s="2"/>
      <c r="AV288" s="2"/>
    </row>
    <row r="289" spans="2:48" ht="12.95" customHeight="1">
      <c r="B289" s="90">
        <f>IF(D288&lt;&gt;D289,MAX($B$4:B288)+1,B288)</f>
        <v>157</v>
      </c>
      <c r="C289" s="58">
        <v>43297</v>
      </c>
      <c r="D289" s="57" t="s">
        <v>342</v>
      </c>
      <c r="E289" s="59" t="s">
        <v>30</v>
      </c>
      <c r="F289" s="177" t="s">
        <v>103</v>
      </c>
      <c r="G289" s="59" t="s">
        <v>104</v>
      </c>
      <c r="H289" s="59">
        <v>1</v>
      </c>
      <c r="I289" s="57" t="str">
        <f t="shared" si="20"/>
        <v>157/18</v>
      </c>
      <c r="J289" s="61" t="str">
        <f t="shared" si="21"/>
        <v>157/18-АДТиК/1</v>
      </c>
      <c r="K289" s="62" t="s">
        <v>73</v>
      </c>
      <c r="L289" s="62" t="s">
        <v>88</v>
      </c>
      <c r="M289" s="57" t="s">
        <v>31</v>
      </c>
      <c r="N289" s="62">
        <v>36529</v>
      </c>
      <c r="O289" s="59" t="s">
        <v>101</v>
      </c>
      <c r="P289" s="62"/>
      <c r="Q289" s="62" t="s">
        <v>169</v>
      </c>
      <c r="R289" s="57"/>
      <c r="S289" s="64"/>
      <c r="T289" s="59"/>
      <c r="U289" s="62" t="s">
        <v>32</v>
      </c>
      <c r="V289" s="57">
        <v>9</v>
      </c>
      <c r="W289" s="57"/>
      <c r="X289" s="57">
        <v>2016</v>
      </c>
      <c r="Y289" s="62" t="s">
        <v>94</v>
      </c>
      <c r="Z289" s="57" t="s">
        <v>33</v>
      </c>
      <c r="AA289" s="71" t="s">
        <v>88</v>
      </c>
      <c r="AB289" s="59"/>
      <c r="AC289" s="63" t="s">
        <v>88</v>
      </c>
      <c r="AD289" s="62" t="s">
        <v>71</v>
      </c>
      <c r="AE289" s="62" t="s">
        <v>33</v>
      </c>
      <c r="AF289" s="62" t="s">
        <v>92</v>
      </c>
      <c r="AG289" s="64">
        <v>4</v>
      </c>
      <c r="AH289" s="59"/>
      <c r="AI289" s="57"/>
      <c r="AJ289" s="59"/>
      <c r="AK289" s="65">
        <v>0</v>
      </c>
      <c r="AL289" s="66">
        <v>3.93</v>
      </c>
      <c r="AM289" s="67">
        <f t="shared" si="22"/>
        <v>3.93</v>
      </c>
      <c r="AN289" s="72">
        <v>4.5</v>
      </c>
      <c r="AO289" s="67">
        <f t="shared" si="23"/>
        <v>8.43</v>
      </c>
      <c r="AP289" s="59" t="s">
        <v>510</v>
      </c>
      <c r="AQ289" s="57" t="s">
        <v>531</v>
      </c>
      <c r="AR289" s="68">
        <f t="shared" ca="1" si="24"/>
        <v>20</v>
      </c>
      <c r="AS289" s="69" t="str">
        <f ca="1">IF('База данных'!$AR289&gt;=18,"соверш.","несовер.")</f>
        <v>соверш.</v>
      </c>
      <c r="AT289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да</v>
      </c>
      <c r="AU289" s="2"/>
      <c r="AV289" s="2"/>
    </row>
    <row r="290" spans="2:48" ht="12.95" customHeight="1">
      <c r="B290" s="90">
        <f>IF(D289&lt;&gt;D290,MAX($B$4:B289)+1,B289)</f>
        <v>157</v>
      </c>
      <c r="C290" s="58">
        <v>43291</v>
      </c>
      <c r="D290" s="57" t="s">
        <v>342</v>
      </c>
      <c r="E290" s="59" t="s">
        <v>30</v>
      </c>
      <c r="F290" s="177" t="s">
        <v>186</v>
      </c>
      <c r="G290" s="59" t="s">
        <v>115</v>
      </c>
      <c r="H290" s="59">
        <v>2</v>
      </c>
      <c r="I290" s="57" t="str">
        <f t="shared" si="20"/>
        <v>157/18</v>
      </c>
      <c r="J290" s="61" t="str">
        <f t="shared" si="21"/>
        <v>157/18-ТТ/2</v>
      </c>
      <c r="K290" s="62" t="s">
        <v>73</v>
      </c>
      <c r="L290" s="62" t="s">
        <v>88</v>
      </c>
      <c r="M290" s="57" t="s">
        <v>31</v>
      </c>
      <c r="N290" s="62">
        <v>37652</v>
      </c>
      <c r="O290" s="59" t="s">
        <v>101</v>
      </c>
      <c r="P290" s="62"/>
      <c r="Q290" s="62" t="s">
        <v>147</v>
      </c>
      <c r="R290" s="57"/>
      <c r="S290" s="64"/>
      <c r="T290" s="59"/>
      <c r="U290" s="62" t="s">
        <v>32</v>
      </c>
      <c r="V290" s="57">
        <v>9</v>
      </c>
      <c r="W290" s="57"/>
      <c r="X290" s="57">
        <v>2018</v>
      </c>
      <c r="Y290" s="62" t="s">
        <v>95</v>
      </c>
      <c r="Z290" s="57" t="s">
        <v>33</v>
      </c>
      <c r="AA290" s="71" t="s">
        <v>33</v>
      </c>
      <c r="AB290" s="59"/>
      <c r="AC290" s="63" t="s">
        <v>33</v>
      </c>
      <c r="AD290" s="62" t="s">
        <v>71</v>
      </c>
      <c r="AE290" s="62" t="s">
        <v>88</v>
      </c>
      <c r="AF290" s="62" t="s">
        <v>33</v>
      </c>
      <c r="AG290" s="64">
        <v>4</v>
      </c>
      <c r="AH290" s="59"/>
      <c r="AI290" s="57"/>
      <c r="AJ290" s="59"/>
      <c r="AK290" s="65">
        <v>0</v>
      </c>
      <c r="AL290" s="66">
        <v>4.4400000000000004</v>
      </c>
      <c r="AM290" s="67">
        <f t="shared" si="22"/>
        <v>4.4400000000000004</v>
      </c>
      <c r="AN290" s="72">
        <v>4</v>
      </c>
      <c r="AO290" s="67">
        <f t="shared" si="23"/>
        <v>8.4400000000000013</v>
      </c>
      <c r="AP290" s="59" t="s">
        <v>512</v>
      </c>
      <c r="AQ290" s="57"/>
      <c r="AR290" s="73">
        <f t="shared" ca="1" si="24"/>
        <v>17</v>
      </c>
      <c r="AS290" s="61" t="str">
        <f ca="1">IF('База данных'!$AR290&gt;=18,"соверш.","несовер.")</f>
        <v>несовер.</v>
      </c>
      <c r="AT290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ТТ; нет</v>
      </c>
      <c r="AU290" s="2"/>
      <c r="AV290" s="2"/>
    </row>
    <row r="291" spans="2:48" ht="12.95" customHeight="1">
      <c r="B291" s="90">
        <f>IF(D290&lt;&gt;D291,MAX($B$4:B290)+1,B290)</f>
        <v>158</v>
      </c>
      <c r="C291" s="58">
        <v>43290</v>
      </c>
      <c r="D291" s="57" t="s">
        <v>343</v>
      </c>
      <c r="E291" s="59" t="s">
        <v>30</v>
      </c>
      <c r="F291" s="177" t="s">
        <v>186</v>
      </c>
      <c r="G291" s="59" t="s">
        <v>188</v>
      </c>
      <c r="H291" s="59">
        <v>1</v>
      </c>
      <c r="I291" s="57" t="str">
        <f t="shared" si="20"/>
        <v>158/18</v>
      </c>
      <c r="J291" s="61" t="str">
        <f t="shared" si="21"/>
        <v>158/18-ХТ нар./1</v>
      </c>
      <c r="K291" s="62" t="s">
        <v>73</v>
      </c>
      <c r="L291" s="62" t="s">
        <v>88</v>
      </c>
      <c r="M291" s="57" t="s">
        <v>31</v>
      </c>
      <c r="N291" s="62">
        <v>34299</v>
      </c>
      <c r="O291" s="59" t="s">
        <v>101</v>
      </c>
      <c r="P291" s="62"/>
      <c r="Q291" s="62" t="s">
        <v>160</v>
      </c>
      <c r="R291" s="57"/>
      <c r="S291" s="64"/>
      <c r="T291" s="59"/>
      <c r="U291" s="62" t="s">
        <v>32</v>
      </c>
      <c r="V291" s="57">
        <v>11</v>
      </c>
      <c r="W291" s="57"/>
      <c r="X291" s="57">
        <v>2011</v>
      </c>
      <c r="Y291" s="62" t="s">
        <v>94</v>
      </c>
      <c r="Z291" s="57" t="s">
        <v>33</v>
      </c>
      <c r="AA291" s="71" t="s">
        <v>33</v>
      </c>
      <c r="AB291" s="59"/>
      <c r="AC291" s="63" t="s">
        <v>88</v>
      </c>
      <c r="AD291" s="62" t="s">
        <v>71</v>
      </c>
      <c r="AE291" s="62" t="s">
        <v>88</v>
      </c>
      <c r="AF291" s="62" t="s">
        <v>33</v>
      </c>
      <c r="AG291" s="64">
        <v>4</v>
      </c>
      <c r="AH291" s="59"/>
      <c r="AI291" s="57"/>
      <c r="AJ291" s="59"/>
      <c r="AK291" s="65">
        <v>0</v>
      </c>
      <c r="AL291" s="66">
        <v>4.37</v>
      </c>
      <c r="AM291" s="67">
        <f t="shared" si="22"/>
        <v>4.37</v>
      </c>
      <c r="AN291" s="72">
        <v>4.5</v>
      </c>
      <c r="AO291" s="67">
        <f t="shared" si="23"/>
        <v>8.870000000000001</v>
      </c>
      <c r="AP291" s="59" t="s">
        <v>512</v>
      </c>
      <c r="AQ291" s="57"/>
      <c r="AR291" s="68">
        <f t="shared" ca="1" si="24"/>
        <v>26</v>
      </c>
      <c r="AS291" s="69" t="str">
        <f ca="1">IF('База данных'!$AR291&gt;=18,"соверш.","несовер.")</f>
        <v>соверш.</v>
      </c>
      <c r="AT291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нар.; да</v>
      </c>
      <c r="AU291" s="2"/>
      <c r="AV291" s="2"/>
    </row>
    <row r="292" spans="2:48" ht="12.95" customHeight="1">
      <c r="B292" s="90">
        <f>IF(D291&lt;&gt;D292,MAX($B$4:B291)+1,B291)</f>
        <v>158</v>
      </c>
      <c r="C292" s="58">
        <v>43279</v>
      </c>
      <c r="D292" s="57" t="s">
        <v>343</v>
      </c>
      <c r="E292" s="59" t="s">
        <v>30</v>
      </c>
      <c r="F292" s="177" t="s">
        <v>186</v>
      </c>
      <c r="G292" s="59" t="s">
        <v>190</v>
      </c>
      <c r="H292" s="59">
        <v>2</v>
      </c>
      <c r="I292" s="57" t="str">
        <f t="shared" si="20"/>
        <v>158/18</v>
      </c>
      <c r="J292" s="61" t="str">
        <f t="shared" si="21"/>
        <v>158/18-ХТ эстр./2</v>
      </c>
      <c r="K292" s="62" t="s">
        <v>73</v>
      </c>
      <c r="L292" s="62" t="s">
        <v>33</v>
      </c>
      <c r="M292" s="57" t="s">
        <v>31</v>
      </c>
      <c r="N292" s="62">
        <v>37421</v>
      </c>
      <c r="O292" s="59" t="s">
        <v>101</v>
      </c>
      <c r="P292" s="62"/>
      <c r="Q292" s="62" t="s">
        <v>126</v>
      </c>
      <c r="R292" s="57"/>
      <c r="S292" s="64"/>
      <c r="T292" s="59"/>
      <c r="U292" s="62" t="s">
        <v>32</v>
      </c>
      <c r="V292" s="57">
        <v>9</v>
      </c>
      <c r="W292" s="57"/>
      <c r="X292" s="57">
        <v>2018</v>
      </c>
      <c r="Y292" s="62" t="s">
        <v>94</v>
      </c>
      <c r="Z292" s="57" t="s">
        <v>33</v>
      </c>
      <c r="AA292" s="71" t="s">
        <v>88</v>
      </c>
      <c r="AB292" s="59"/>
      <c r="AC292" s="63" t="s">
        <v>88</v>
      </c>
      <c r="AD292" s="62" t="s">
        <v>71</v>
      </c>
      <c r="AE292" s="62" t="s">
        <v>33</v>
      </c>
      <c r="AF292" s="62" t="s">
        <v>92</v>
      </c>
      <c r="AG292" s="64">
        <v>4</v>
      </c>
      <c r="AH292" s="59"/>
      <c r="AI292" s="57"/>
      <c r="AJ292" s="59"/>
      <c r="AK292" s="65">
        <v>2</v>
      </c>
      <c r="AL292" s="66">
        <v>4.05</v>
      </c>
      <c r="AM292" s="67">
        <f t="shared" si="22"/>
        <v>6.05</v>
      </c>
      <c r="AN292" s="72">
        <v>3.66</v>
      </c>
      <c r="AO292" s="67">
        <f t="shared" si="23"/>
        <v>9.7100000000000009</v>
      </c>
      <c r="AP292" s="59" t="s">
        <v>512</v>
      </c>
      <c r="AQ292" s="57"/>
      <c r="AR292" s="73">
        <f t="shared" ca="1" si="24"/>
        <v>17</v>
      </c>
      <c r="AS292" s="61" t="str">
        <f ca="1">IF('База данных'!$AR292&gt;=18,"соверш.","несовер.")</f>
        <v>несовер.</v>
      </c>
      <c r="AT292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ХТ эстр.; да</v>
      </c>
      <c r="AU292" s="2"/>
      <c r="AV292" s="2"/>
    </row>
    <row r="293" spans="2:48" ht="12.95" customHeight="1">
      <c r="B293" s="90">
        <f>IF(D292&lt;&gt;D293,MAX($B$4:B292)+1,B292)</f>
        <v>158</v>
      </c>
      <c r="C293" s="58">
        <v>43283</v>
      </c>
      <c r="D293" s="57" t="s">
        <v>343</v>
      </c>
      <c r="E293" s="59" t="s">
        <v>30</v>
      </c>
      <c r="F293" s="177" t="s">
        <v>186</v>
      </c>
      <c r="G293" s="59" t="s">
        <v>115</v>
      </c>
      <c r="H293" s="59">
        <v>3</v>
      </c>
      <c r="I293" s="57" t="str">
        <f t="shared" si="20"/>
        <v>158/18</v>
      </c>
      <c r="J293" s="61" t="str">
        <f t="shared" si="21"/>
        <v>158/18-ТТ/3</v>
      </c>
      <c r="K293" s="62" t="s">
        <v>73</v>
      </c>
      <c r="L293" s="62" t="s">
        <v>88</v>
      </c>
      <c r="M293" s="57" t="s">
        <v>31</v>
      </c>
      <c r="N293" s="62">
        <v>36991</v>
      </c>
      <c r="O293" s="59" t="s">
        <v>101</v>
      </c>
      <c r="P293" s="62"/>
      <c r="Q293" s="62" t="s">
        <v>157</v>
      </c>
      <c r="R293" s="57"/>
      <c r="S293" s="64"/>
      <c r="T293" s="59"/>
      <c r="U293" s="62" t="s">
        <v>32</v>
      </c>
      <c r="V293" s="57">
        <v>9</v>
      </c>
      <c r="W293" s="57"/>
      <c r="X293" s="57">
        <v>2017</v>
      </c>
      <c r="Y293" s="62" t="s">
        <v>94</v>
      </c>
      <c r="Z293" s="57" t="s">
        <v>33</v>
      </c>
      <c r="AA293" s="71" t="s">
        <v>88</v>
      </c>
      <c r="AB293" s="59"/>
      <c r="AC293" s="63" t="s">
        <v>88</v>
      </c>
      <c r="AD293" s="62" t="s">
        <v>71</v>
      </c>
      <c r="AE293" s="62" t="s">
        <v>88</v>
      </c>
      <c r="AF293" s="62" t="s">
        <v>92</v>
      </c>
      <c r="AG293" s="64">
        <v>4</v>
      </c>
      <c r="AH293" s="59"/>
      <c r="AI293" s="57"/>
      <c r="AJ293" s="59"/>
      <c r="AK293" s="65">
        <v>5</v>
      </c>
      <c r="AL293" s="66">
        <v>3.7</v>
      </c>
      <c r="AM293" s="67">
        <f t="shared" si="22"/>
        <v>8.6999999999999993</v>
      </c>
      <c r="AN293" s="72">
        <v>3.66</v>
      </c>
      <c r="AO293" s="67">
        <f t="shared" si="23"/>
        <v>12.36</v>
      </c>
      <c r="AP293" s="59" t="s">
        <v>512</v>
      </c>
      <c r="AQ293" s="57"/>
      <c r="AR293" s="68">
        <f t="shared" ca="1" si="24"/>
        <v>19</v>
      </c>
      <c r="AS293" s="69" t="str">
        <f ca="1">IF('База данных'!$AR293&gt;=18,"соверш.","несовер.")</f>
        <v>соверш.</v>
      </c>
      <c r="AT293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ТТ; да</v>
      </c>
      <c r="AU293" s="2"/>
      <c r="AV293" s="2"/>
    </row>
    <row r="294" spans="2:48" ht="12.95" customHeight="1">
      <c r="B294" s="90">
        <f>IF(D293&lt;&gt;D294,MAX($B$4:B293)+1,B293)</f>
        <v>159</v>
      </c>
      <c r="C294" s="58">
        <v>43280</v>
      </c>
      <c r="D294" s="57" t="s">
        <v>344</v>
      </c>
      <c r="E294" s="59" t="s">
        <v>30</v>
      </c>
      <c r="F294" s="177" t="s">
        <v>186</v>
      </c>
      <c r="G294" s="59" t="s">
        <v>190</v>
      </c>
      <c r="H294" s="59">
        <v>1</v>
      </c>
      <c r="I294" s="57" t="str">
        <f t="shared" si="20"/>
        <v>159/18</v>
      </c>
      <c r="J294" s="61" t="str">
        <f t="shared" si="21"/>
        <v>159/18-ХТ эстр./1</v>
      </c>
      <c r="K294" s="62" t="s">
        <v>73</v>
      </c>
      <c r="L294" s="62" t="s">
        <v>88</v>
      </c>
      <c r="M294" s="57" t="s">
        <v>31</v>
      </c>
      <c r="N294" s="62">
        <v>37475</v>
      </c>
      <c r="O294" s="59" t="s">
        <v>101</v>
      </c>
      <c r="P294" s="62"/>
      <c r="Q294" s="62" t="s">
        <v>151</v>
      </c>
      <c r="R294" s="57"/>
      <c r="S294" s="64"/>
      <c r="T294" s="59"/>
      <c r="U294" s="62" t="s">
        <v>32</v>
      </c>
      <c r="V294" s="57">
        <v>9</v>
      </c>
      <c r="W294" s="57"/>
      <c r="X294" s="57">
        <v>2018</v>
      </c>
      <c r="Y294" s="62" t="s">
        <v>94</v>
      </c>
      <c r="Z294" s="57" t="s">
        <v>33</v>
      </c>
      <c r="AA294" s="71" t="s">
        <v>33</v>
      </c>
      <c r="AB294" s="59"/>
      <c r="AC294" s="63" t="s">
        <v>88</v>
      </c>
      <c r="AD294" s="62" t="s">
        <v>71</v>
      </c>
      <c r="AE294" s="62" t="s">
        <v>88</v>
      </c>
      <c r="AF294" s="62" t="s">
        <v>92</v>
      </c>
      <c r="AG294" s="64">
        <v>4</v>
      </c>
      <c r="AH294" s="59"/>
      <c r="AI294" s="57"/>
      <c r="AJ294" s="59"/>
      <c r="AK294" s="65">
        <v>0</v>
      </c>
      <c r="AL294" s="66">
        <v>3.88</v>
      </c>
      <c r="AM294" s="67">
        <f t="shared" si="22"/>
        <v>3.88</v>
      </c>
      <c r="AN294" s="72">
        <v>4.5</v>
      </c>
      <c r="AO294" s="67">
        <f t="shared" si="23"/>
        <v>8.379999999999999</v>
      </c>
      <c r="AP294" s="59" t="s">
        <v>510</v>
      </c>
      <c r="AQ294" s="57" t="s">
        <v>531</v>
      </c>
      <c r="AR294" s="73">
        <f t="shared" ca="1" si="24"/>
        <v>17</v>
      </c>
      <c r="AS294" s="61" t="str">
        <f ca="1">IF('База данных'!$AR294&gt;=18,"соверш.","несовер.")</f>
        <v>несовер.</v>
      </c>
      <c r="AT294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эстр.; да</v>
      </c>
      <c r="AU294" s="2"/>
      <c r="AV294" s="2"/>
    </row>
    <row r="295" spans="2:48" ht="12.95" customHeight="1">
      <c r="B295" s="90">
        <f>IF(D294&lt;&gt;D295,MAX($B$4:B294)+1,B294)</f>
        <v>159</v>
      </c>
      <c r="C295" s="58">
        <v>43297</v>
      </c>
      <c r="D295" s="57" t="s">
        <v>344</v>
      </c>
      <c r="E295" s="59" t="s">
        <v>30</v>
      </c>
      <c r="F295" s="177" t="s">
        <v>186</v>
      </c>
      <c r="G295" s="59" t="s">
        <v>188</v>
      </c>
      <c r="H295" s="59">
        <v>2</v>
      </c>
      <c r="I295" s="57" t="str">
        <f t="shared" si="20"/>
        <v>159/18</v>
      </c>
      <c r="J295" s="61" t="str">
        <f t="shared" si="21"/>
        <v>159/18-ХТ нар./2</v>
      </c>
      <c r="K295" s="62" t="s">
        <v>73</v>
      </c>
      <c r="L295" s="62" t="s">
        <v>88</v>
      </c>
      <c r="M295" s="57" t="s">
        <v>31</v>
      </c>
      <c r="N295" s="62">
        <v>36529</v>
      </c>
      <c r="O295" s="59" t="s">
        <v>101</v>
      </c>
      <c r="P295" s="62"/>
      <c r="Q295" s="62" t="s">
        <v>169</v>
      </c>
      <c r="R295" s="57"/>
      <c r="S295" s="64"/>
      <c r="T295" s="59"/>
      <c r="U295" s="62" t="s">
        <v>32</v>
      </c>
      <c r="V295" s="57">
        <v>9</v>
      </c>
      <c r="W295" s="57"/>
      <c r="X295" s="57">
        <v>2016</v>
      </c>
      <c r="Y295" s="62" t="s">
        <v>94</v>
      </c>
      <c r="Z295" s="57" t="s">
        <v>33</v>
      </c>
      <c r="AA295" s="71" t="s">
        <v>88</v>
      </c>
      <c r="AB295" s="59"/>
      <c r="AC295" s="63" t="s">
        <v>88</v>
      </c>
      <c r="AD295" s="62" t="s">
        <v>71</v>
      </c>
      <c r="AE295" s="62" t="s">
        <v>33</v>
      </c>
      <c r="AF295" s="62" t="s">
        <v>92</v>
      </c>
      <c r="AG295" s="64">
        <v>4</v>
      </c>
      <c r="AH295" s="59"/>
      <c r="AI295" s="57"/>
      <c r="AJ295" s="59"/>
      <c r="AK295" s="65">
        <v>0</v>
      </c>
      <c r="AL295" s="66">
        <v>3.93</v>
      </c>
      <c r="AM295" s="67">
        <f t="shared" si="22"/>
        <v>3.93</v>
      </c>
      <c r="AN295" s="72">
        <v>4.5</v>
      </c>
      <c r="AO295" s="67">
        <f t="shared" si="23"/>
        <v>8.43</v>
      </c>
      <c r="AP295" s="59" t="s">
        <v>512</v>
      </c>
      <c r="AQ295" s="57"/>
      <c r="AR295" s="68">
        <f t="shared" ca="1" si="24"/>
        <v>20</v>
      </c>
      <c r="AS295" s="69" t="str">
        <f ca="1">IF('База данных'!$AR295&gt;=18,"соверш.","несовер.")</f>
        <v>соверш.</v>
      </c>
      <c r="AT295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ХТ нар.; да</v>
      </c>
      <c r="AU295" s="2"/>
      <c r="AV295" s="2"/>
    </row>
    <row r="296" spans="2:48" ht="12.95" customHeight="1">
      <c r="B296" s="90">
        <f>IF(D295&lt;&gt;D296,MAX($B$4:B295)+1,B295)</f>
        <v>160</v>
      </c>
      <c r="C296" s="58">
        <v>43286</v>
      </c>
      <c r="D296" s="57" t="s">
        <v>345</v>
      </c>
      <c r="E296" s="59" t="s">
        <v>30</v>
      </c>
      <c r="F296" s="177" t="s">
        <v>186</v>
      </c>
      <c r="G296" s="59" t="s">
        <v>190</v>
      </c>
      <c r="H296" s="59">
        <v>1</v>
      </c>
      <c r="I296" s="57" t="str">
        <f t="shared" si="20"/>
        <v>160/18</v>
      </c>
      <c r="J296" s="61" t="str">
        <f t="shared" si="21"/>
        <v>160/18-ХТ эстр./1</v>
      </c>
      <c r="K296" s="62" t="s">
        <v>73</v>
      </c>
      <c r="L296" s="62" t="s">
        <v>33</v>
      </c>
      <c r="M296" s="57" t="s">
        <v>37</v>
      </c>
      <c r="N296" s="62">
        <v>37368</v>
      </c>
      <c r="O296" s="59" t="s">
        <v>101</v>
      </c>
      <c r="P296" s="62"/>
      <c r="Q296" s="62" t="s">
        <v>129</v>
      </c>
      <c r="R296" s="57"/>
      <c r="S296" s="64"/>
      <c r="T296" s="59"/>
      <c r="U296" s="62" t="s">
        <v>32</v>
      </c>
      <c r="V296" s="57">
        <v>9</v>
      </c>
      <c r="W296" s="57"/>
      <c r="X296" s="57">
        <v>2018</v>
      </c>
      <c r="Y296" s="62" t="s">
        <v>94</v>
      </c>
      <c r="Z296" s="57" t="s">
        <v>33</v>
      </c>
      <c r="AA296" s="71" t="s">
        <v>33</v>
      </c>
      <c r="AB296" s="59"/>
      <c r="AC296" s="63" t="s">
        <v>88</v>
      </c>
      <c r="AD296" s="62" t="s">
        <v>71</v>
      </c>
      <c r="AE296" s="62" t="s">
        <v>33</v>
      </c>
      <c r="AF296" s="62" t="s">
        <v>92</v>
      </c>
      <c r="AG296" s="64">
        <v>4</v>
      </c>
      <c r="AH296" s="59"/>
      <c r="AI296" s="57"/>
      <c r="AJ296" s="59"/>
      <c r="AK296" s="65">
        <v>0</v>
      </c>
      <c r="AL296" s="66">
        <v>3.27</v>
      </c>
      <c r="AM296" s="67">
        <f t="shared" si="22"/>
        <v>3.27</v>
      </c>
      <c r="AN296" s="72">
        <v>3.33</v>
      </c>
      <c r="AO296" s="67">
        <f t="shared" si="23"/>
        <v>6.6</v>
      </c>
      <c r="AP296" s="59" t="s">
        <v>512</v>
      </c>
      <c r="AQ296" s="57"/>
      <c r="AR296" s="73">
        <f t="shared" ca="1" si="24"/>
        <v>18</v>
      </c>
      <c r="AS296" s="61" t="str">
        <f ca="1">IF('База данных'!$AR296&gt;=18,"соверш.","несовер.")</f>
        <v>соверш.</v>
      </c>
      <c r="AT296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эстр.; да</v>
      </c>
      <c r="AU296" s="2"/>
      <c r="AV296" s="2"/>
    </row>
    <row r="297" spans="2:48" ht="12.75" customHeight="1">
      <c r="B297" s="90">
        <f>IF(D296&lt;&gt;D297,MAX($B$4:B296)+1,B296)</f>
        <v>161</v>
      </c>
      <c r="C297" s="58">
        <v>43287</v>
      </c>
      <c r="D297" s="57" t="s">
        <v>346</v>
      </c>
      <c r="E297" s="59" t="s">
        <v>30</v>
      </c>
      <c r="F297" s="177" t="s">
        <v>186</v>
      </c>
      <c r="G297" s="59" t="s">
        <v>190</v>
      </c>
      <c r="H297" s="59">
        <v>1</v>
      </c>
      <c r="I297" s="57" t="str">
        <f t="shared" si="20"/>
        <v>161/18</v>
      </c>
      <c r="J297" s="61" t="str">
        <f t="shared" si="21"/>
        <v>161/18-ХТ эстр./1</v>
      </c>
      <c r="K297" s="62" t="s">
        <v>73</v>
      </c>
      <c r="L297" s="62" t="s">
        <v>33</v>
      </c>
      <c r="M297" s="57" t="s">
        <v>31</v>
      </c>
      <c r="N297" s="62">
        <v>37330</v>
      </c>
      <c r="O297" s="59" t="s">
        <v>101</v>
      </c>
      <c r="P297" s="62"/>
      <c r="Q297" s="62" t="s">
        <v>126</v>
      </c>
      <c r="R297" s="57"/>
      <c r="S297" s="64"/>
      <c r="T297" s="59"/>
      <c r="U297" s="62" t="s">
        <v>32</v>
      </c>
      <c r="V297" s="57">
        <v>9</v>
      </c>
      <c r="W297" s="57"/>
      <c r="X297" s="57">
        <v>2018</v>
      </c>
      <c r="Y297" s="62" t="s">
        <v>94</v>
      </c>
      <c r="Z297" s="57" t="s">
        <v>33</v>
      </c>
      <c r="AA297" s="71" t="s">
        <v>33</v>
      </c>
      <c r="AB297" s="59"/>
      <c r="AC297" s="63" t="s">
        <v>33</v>
      </c>
      <c r="AD297" s="62" t="s">
        <v>71</v>
      </c>
      <c r="AE297" s="62" t="s">
        <v>88</v>
      </c>
      <c r="AF297" s="62" t="s">
        <v>99</v>
      </c>
      <c r="AG297" s="64">
        <v>4</v>
      </c>
      <c r="AH297" s="59"/>
      <c r="AI297" s="57"/>
      <c r="AJ297" s="59"/>
      <c r="AK297" s="65">
        <v>3</v>
      </c>
      <c r="AL297" s="66">
        <v>3.84</v>
      </c>
      <c r="AM297" s="67">
        <f t="shared" si="22"/>
        <v>6.84</v>
      </c>
      <c r="AN297" s="72">
        <v>4</v>
      </c>
      <c r="AO297" s="67">
        <f t="shared" si="23"/>
        <v>10.84</v>
      </c>
      <c r="AP297" s="59" t="s">
        <v>512</v>
      </c>
      <c r="AQ297" s="57"/>
      <c r="AR297" s="68">
        <f t="shared" ca="1" si="24"/>
        <v>18</v>
      </c>
      <c r="AS297" s="69" t="str">
        <f ca="1">IF('База данных'!$AR297&gt;=18,"соверш.","несовер.")</f>
        <v>соверш.</v>
      </c>
      <c r="AT297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эстр.; нет</v>
      </c>
      <c r="AU297" s="2"/>
      <c r="AV297" s="2"/>
    </row>
    <row r="298" spans="2:48" ht="12.95" customHeight="1">
      <c r="B298" s="90">
        <f>IF(D297&lt;&gt;D298,MAX($B$4:B297)+1,B297)</f>
        <v>162</v>
      </c>
      <c r="C298" s="58">
        <v>43284</v>
      </c>
      <c r="D298" s="57" t="s">
        <v>347</v>
      </c>
      <c r="E298" s="59" t="s">
        <v>30</v>
      </c>
      <c r="F298" s="178" t="s">
        <v>105</v>
      </c>
      <c r="G298" s="59" t="s">
        <v>106</v>
      </c>
      <c r="H298" s="59">
        <v>1</v>
      </c>
      <c r="I298" s="57" t="str">
        <f t="shared" si="20"/>
        <v>162/18</v>
      </c>
      <c r="J298" s="61" t="str">
        <f t="shared" si="21"/>
        <v>162/18-ХОД/1</v>
      </c>
      <c r="K298" s="62" t="s">
        <v>73</v>
      </c>
      <c r="L298" s="62" t="s">
        <v>33</v>
      </c>
      <c r="M298" s="57" t="s">
        <v>31</v>
      </c>
      <c r="N298" s="62">
        <v>37680</v>
      </c>
      <c r="O298" s="59" t="s">
        <v>101</v>
      </c>
      <c r="P298" s="62"/>
      <c r="Q298" s="62" t="s">
        <v>126</v>
      </c>
      <c r="R298" s="57"/>
      <c r="S298" s="64"/>
      <c r="T298" s="59"/>
      <c r="U298" s="62" t="s">
        <v>32</v>
      </c>
      <c r="V298" s="57">
        <v>9</v>
      </c>
      <c r="W298" s="57"/>
      <c r="X298" s="57">
        <v>2018</v>
      </c>
      <c r="Y298" s="62" t="s">
        <v>94</v>
      </c>
      <c r="Z298" s="57" t="s">
        <v>33</v>
      </c>
      <c r="AA298" s="71" t="s">
        <v>88</v>
      </c>
      <c r="AB298" s="59"/>
      <c r="AC298" s="63" t="s">
        <v>88</v>
      </c>
      <c r="AD298" s="62" t="s">
        <v>71</v>
      </c>
      <c r="AE298" s="62" t="s">
        <v>88</v>
      </c>
      <c r="AF298" s="62" t="s">
        <v>92</v>
      </c>
      <c r="AG298" s="64">
        <v>4</v>
      </c>
      <c r="AH298" s="59"/>
      <c r="AI298" s="57"/>
      <c r="AJ298" s="58"/>
      <c r="AK298" s="65">
        <v>5</v>
      </c>
      <c r="AL298" s="66">
        <v>4</v>
      </c>
      <c r="AM298" s="67">
        <f t="shared" si="22"/>
        <v>9</v>
      </c>
      <c r="AN298" s="72">
        <v>4.33</v>
      </c>
      <c r="AO298" s="67">
        <f t="shared" si="23"/>
        <v>13.33</v>
      </c>
      <c r="AP298" s="59" t="s">
        <v>512</v>
      </c>
      <c r="AQ298" s="57"/>
      <c r="AR298" s="73">
        <f t="shared" ca="1" si="24"/>
        <v>17</v>
      </c>
      <c r="AS298" s="61" t="str">
        <f ca="1">IF('База данных'!$AR298&gt;=18,"соверш.","несовер.")</f>
        <v>несовер.</v>
      </c>
      <c r="AT298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ХОД; да</v>
      </c>
      <c r="AU298" s="2"/>
      <c r="AV298" s="2"/>
    </row>
    <row r="299" spans="2:48" ht="12.95" customHeight="1">
      <c r="B299" s="90">
        <f>IF(D298&lt;&gt;D299,MAX($B$4:B298)+1,B298)</f>
        <v>162</v>
      </c>
      <c r="C299" s="58">
        <v>43280</v>
      </c>
      <c r="D299" s="57" t="s">
        <v>347</v>
      </c>
      <c r="E299" s="59" t="s">
        <v>30</v>
      </c>
      <c r="F299" s="177" t="s">
        <v>107</v>
      </c>
      <c r="G299" s="59" t="s">
        <v>108</v>
      </c>
      <c r="H299" s="59">
        <v>2</v>
      </c>
      <c r="I299" s="57" t="str">
        <f t="shared" si="20"/>
        <v>162/18</v>
      </c>
      <c r="J299" s="61" t="str">
        <f t="shared" si="21"/>
        <v>162/18-ТДЖ/2</v>
      </c>
      <c r="K299" s="62" t="s">
        <v>73</v>
      </c>
      <c r="L299" s="62" t="s">
        <v>33</v>
      </c>
      <c r="M299" s="57" t="s">
        <v>31</v>
      </c>
      <c r="N299" s="62">
        <v>37629</v>
      </c>
      <c r="O299" s="59" t="s">
        <v>101</v>
      </c>
      <c r="P299" s="62"/>
      <c r="Q299" s="62" t="s">
        <v>126</v>
      </c>
      <c r="R299" s="57"/>
      <c r="S299" s="64"/>
      <c r="T299" s="73"/>
      <c r="U299" s="62" t="s">
        <v>32</v>
      </c>
      <c r="V299" s="57">
        <v>9</v>
      </c>
      <c r="W299" s="57"/>
      <c r="X299" s="57">
        <v>2018</v>
      </c>
      <c r="Y299" s="62" t="s">
        <v>94</v>
      </c>
      <c r="Z299" s="57" t="s">
        <v>33</v>
      </c>
      <c r="AA299" s="71" t="s">
        <v>88</v>
      </c>
      <c r="AB299" s="59"/>
      <c r="AC299" s="63" t="s">
        <v>88</v>
      </c>
      <c r="AD299" s="62" t="s">
        <v>71</v>
      </c>
      <c r="AE299" s="62" t="s">
        <v>33</v>
      </c>
      <c r="AF299" s="62" t="s">
        <v>92</v>
      </c>
      <c r="AG299" s="64">
        <v>4</v>
      </c>
      <c r="AH299" s="73"/>
      <c r="AI299" s="57"/>
      <c r="AJ299" s="59"/>
      <c r="AK299" s="65">
        <v>5</v>
      </c>
      <c r="AL299" s="66">
        <v>4.09</v>
      </c>
      <c r="AM299" s="67">
        <f t="shared" si="22"/>
        <v>9.09</v>
      </c>
      <c r="AN299" s="72">
        <v>4</v>
      </c>
      <c r="AO299" s="67">
        <f t="shared" si="23"/>
        <v>13.09</v>
      </c>
      <c r="AP299" s="59" t="s">
        <v>512</v>
      </c>
      <c r="AQ299" s="61"/>
      <c r="AR299" s="68">
        <f t="shared" ca="1" si="24"/>
        <v>17</v>
      </c>
      <c r="AS299" s="69" t="str">
        <f ca="1">IF('База данных'!$AR299&gt;=18,"соверш.","несовер.")</f>
        <v>несовер.</v>
      </c>
      <c r="AT299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ТДЖ; да</v>
      </c>
      <c r="AU299" s="2"/>
      <c r="AV299" s="2"/>
    </row>
    <row r="300" spans="2:48" ht="12.95" customHeight="1">
      <c r="B300" s="90">
        <f>IF(D299&lt;&gt;D300,MAX($B$4:B299)+1,B299)</f>
        <v>163</v>
      </c>
      <c r="C300" s="58">
        <v>43304</v>
      </c>
      <c r="D300" s="57" t="s">
        <v>348</v>
      </c>
      <c r="E300" s="59" t="s">
        <v>30</v>
      </c>
      <c r="F300" s="177" t="s">
        <v>186</v>
      </c>
      <c r="G300" s="59" t="s">
        <v>190</v>
      </c>
      <c r="H300" s="59">
        <v>1</v>
      </c>
      <c r="I300" s="57" t="str">
        <f t="shared" si="20"/>
        <v>163/18</v>
      </c>
      <c r="J300" s="61" t="str">
        <f t="shared" si="21"/>
        <v>163/18-ХТ эстр./1</v>
      </c>
      <c r="K300" s="62" t="s">
        <v>73</v>
      </c>
      <c r="L300" s="62" t="s">
        <v>88</v>
      </c>
      <c r="M300" s="57" t="s">
        <v>31</v>
      </c>
      <c r="N300" s="62">
        <v>36497</v>
      </c>
      <c r="O300" s="59" t="s">
        <v>507</v>
      </c>
      <c r="P300" s="62"/>
      <c r="Q300" s="62" t="s">
        <v>132</v>
      </c>
      <c r="R300" s="57"/>
      <c r="S300" s="64"/>
      <c r="T300" s="59"/>
      <c r="U300" s="62" t="s">
        <v>32</v>
      </c>
      <c r="V300" s="57">
        <v>11</v>
      </c>
      <c r="W300" s="57"/>
      <c r="X300" s="57">
        <v>2017</v>
      </c>
      <c r="Y300" s="62" t="s">
        <v>94</v>
      </c>
      <c r="Z300" s="57" t="s">
        <v>33</v>
      </c>
      <c r="AA300" s="71" t="s">
        <v>33</v>
      </c>
      <c r="AB300" s="59"/>
      <c r="AC300" s="63" t="s">
        <v>33</v>
      </c>
      <c r="AD300" s="62" t="s">
        <v>71</v>
      </c>
      <c r="AE300" s="62" t="s">
        <v>88</v>
      </c>
      <c r="AF300" s="62" t="s">
        <v>99</v>
      </c>
      <c r="AG300" s="64">
        <v>4</v>
      </c>
      <c r="AH300" s="59"/>
      <c r="AI300" s="57"/>
      <c r="AJ300" s="59"/>
      <c r="AK300" s="65">
        <v>4</v>
      </c>
      <c r="AL300" s="66">
        <v>3.61</v>
      </c>
      <c r="AM300" s="67">
        <f t="shared" si="22"/>
        <v>7.6099999999999994</v>
      </c>
      <c r="AN300" s="72">
        <v>4</v>
      </c>
      <c r="AO300" s="67">
        <f t="shared" si="23"/>
        <v>11.61</v>
      </c>
      <c r="AP300" s="59" t="s">
        <v>511</v>
      </c>
      <c r="AQ300" s="57" t="s">
        <v>532</v>
      </c>
      <c r="AR300" s="73">
        <f t="shared" ca="1" si="24"/>
        <v>20</v>
      </c>
      <c r="AS300" s="61" t="str">
        <f ca="1">IF('База данных'!$AR300&gt;=18,"соверш.","несовер.")</f>
        <v>соверш.</v>
      </c>
      <c r="AT300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эстр.; нет</v>
      </c>
      <c r="AU300" s="2"/>
      <c r="AV300" s="2"/>
    </row>
    <row r="301" spans="2:48" ht="12.95" customHeight="1">
      <c r="B301" s="90">
        <f>IF(D300&lt;&gt;D301,MAX($B$4:B300)+1,B300)</f>
        <v>164</v>
      </c>
      <c r="C301" s="58">
        <v>43301</v>
      </c>
      <c r="D301" s="57" t="s">
        <v>349</v>
      </c>
      <c r="E301" s="59" t="s">
        <v>30</v>
      </c>
      <c r="F301" s="177" t="s">
        <v>105</v>
      </c>
      <c r="G301" s="59" t="s">
        <v>106</v>
      </c>
      <c r="H301" s="59">
        <v>1</v>
      </c>
      <c r="I301" s="57" t="str">
        <f t="shared" si="20"/>
        <v>164/18</v>
      </c>
      <c r="J301" s="61" t="str">
        <f t="shared" si="21"/>
        <v>164/18-ХОД/1</v>
      </c>
      <c r="K301" s="62" t="s">
        <v>73</v>
      </c>
      <c r="L301" s="62" t="s">
        <v>33</v>
      </c>
      <c r="M301" s="57" t="s">
        <v>31</v>
      </c>
      <c r="N301" s="62">
        <v>36569</v>
      </c>
      <c r="O301" s="59" t="s">
        <v>101</v>
      </c>
      <c r="P301" s="62"/>
      <c r="Q301" s="62" t="s">
        <v>125</v>
      </c>
      <c r="R301" s="57"/>
      <c r="S301" s="64"/>
      <c r="T301" s="59"/>
      <c r="U301" s="62" t="s">
        <v>32</v>
      </c>
      <c r="V301" s="57">
        <v>11</v>
      </c>
      <c r="W301" s="57"/>
      <c r="X301" s="57">
        <v>2018</v>
      </c>
      <c r="Y301" s="62" t="s">
        <v>94</v>
      </c>
      <c r="Z301" s="57" t="s">
        <v>33</v>
      </c>
      <c r="AA301" s="71" t="s">
        <v>33</v>
      </c>
      <c r="AB301" s="59"/>
      <c r="AC301" s="63" t="s">
        <v>33</v>
      </c>
      <c r="AD301" s="62" t="s">
        <v>71</v>
      </c>
      <c r="AE301" s="62" t="s">
        <v>88</v>
      </c>
      <c r="AF301" s="62" t="s">
        <v>99</v>
      </c>
      <c r="AG301" s="64">
        <v>4</v>
      </c>
      <c r="AH301" s="59"/>
      <c r="AI301" s="57"/>
      <c r="AJ301" s="59"/>
      <c r="AK301" s="65">
        <v>2</v>
      </c>
      <c r="AL301" s="66">
        <v>4.6399999999999997</v>
      </c>
      <c r="AM301" s="67">
        <f t="shared" si="22"/>
        <v>6.64</v>
      </c>
      <c r="AN301" s="72">
        <v>5</v>
      </c>
      <c r="AO301" s="67">
        <f t="shared" si="23"/>
        <v>11.64</v>
      </c>
      <c r="AP301" s="59" t="s">
        <v>512</v>
      </c>
      <c r="AQ301" s="57"/>
      <c r="AR301" s="68">
        <f t="shared" ca="1" si="24"/>
        <v>20</v>
      </c>
      <c r="AS301" s="69" t="str">
        <f ca="1">IF('База данных'!$AR301&gt;=18,"соверш.","несовер.")</f>
        <v>соверш.</v>
      </c>
      <c r="AT301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ХОД; нет</v>
      </c>
      <c r="AU301" s="2"/>
      <c r="AV301" s="2"/>
    </row>
    <row r="302" spans="2:48" ht="12.95" customHeight="1">
      <c r="B302" s="90">
        <f>IF(D301&lt;&gt;D302,MAX($B$4:B301)+1,B301)</f>
        <v>164</v>
      </c>
      <c r="C302" s="58">
        <v>43320</v>
      </c>
      <c r="D302" s="57" t="s">
        <v>349</v>
      </c>
      <c r="E302" s="59" t="s">
        <v>30</v>
      </c>
      <c r="F302" s="178" t="s">
        <v>107</v>
      </c>
      <c r="G302" s="59" t="s">
        <v>108</v>
      </c>
      <c r="H302" s="59">
        <v>2</v>
      </c>
      <c r="I302" s="57" t="str">
        <f t="shared" si="20"/>
        <v>164/18</v>
      </c>
      <c r="J302" s="61" t="str">
        <f t="shared" si="21"/>
        <v>164/18-ТДЖ/2</v>
      </c>
      <c r="K302" s="62" t="s">
        <v>73</v>
      </c>
      <c r="L302" s="62" t="s">
        <v>33</v>
      </c>
      <c r="M302" s="57" t="s">
        <v>31</v>
      </c>
      <c r="N302" s="62">
        <v>36855</v>
      </c>
      <c r="O302" s="59" t="s">
        <v>101</v>
      </c>
      <c r="P302" s="62"/>
      <c r="Q302" s="62" t="s">
        <v>126</v>
      </c>
      <c r="R302" s="57"/>
      <c r="S302" s="64"/>
      <c r="T302" s="59"/>
      <c r="U302" s="62" t="s">
        <v>32</v>
      </c>
      <c r="V302" s="57">
        <v>11</v>
      </c>
      <c r="W302" s="57"/>
      <c r="X302" s="57">
        <v>2018</v>
      </c>
      <c r="Y302" s="62" t="s">
        <v>95</v>
      </c>
      <c r="Z302" s="57" t="s">
        <v>33</v>
      </c>
      <c r="AA302" s="71" t="s">
        <v>33</v>
      </c>
      <c r="AB302" s="59"/>
      <c r="AC302" s="63" t="s">
        <v>88</v>
      </c>
      <c r="AD302" s="62" t="s">
        <v>71</v>
      </c>
      <c r="AE302" s="62" t="s">
        <v>33</v>
      </c>
      <c r="AF302" s="62" t="s">
        <v>92</v>
      </c>
      <c r="AG302" s="64">
        <v>4</v>
      </c>
      <c r="AH302" s="59"/>
      <c r="AI302" s="57"/>
      <c r="AJ302" s="59"/>
      <c r="AK302" s="65">
        <v>2</v>
      </c>
      <c r="AL302" s="66">
        <v>4.26</v>
      </c>
      <c r="AM302" s="67">
        <f t="shared" si="22"/>
        <v>6.26</v>
      </c>
      <c r="AN302" s="72">
        <v>4.33</v>
      </c>
      <c r="AO302" s="67">
        <f t="shared" si="23"/>
        <v>10.59</v>
      </c>
      <c r="AP302" s="59" t="s">
        <v>512</v>
      </c>
      <c r="AQ302" s="57"/>
      <c r="AR302" s="73">
        <f t="shared" ca="1" si="24"/>
        <v>19</v>
      </c>
      <c r="AS302" s="61" t="str">
        <f ca="1">IF('База данных'!$AR302&gt;=18,"соверш.","несовер.")</f>
        <v>соверш.</v>
      </c>
      <c r="AT302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ТДЖ; да</v>
      </c>
      <c r="AU302" s="2"/>
      <c r="AV302" s="2"/>
    </row>
    <row r="303" spans="2:48" ht="12.95" customHeight="1">
      <c r="B303" s="90">
        <f>IF(D302&lt;&gt;D303,MAX($B$4:B302)+1,B302)</f>
        <v>165</v>
      </c>
      <c r="C303" s="58">
        <v>43291</v>
      </c>
      <c r="D303" s="57" t="s">
        <v>350</v>
      </c>
      <c r="E303" s="59" t="s">
        <v>30</v>
      </c>
      <c r="F303" s="177" t="s">
        <v>103</v>
      </c>
      <c r="G303" s="59" t="s">
        <v>104</v>
      </c>
      <c r="H303" s="59">
        <v>1</v>
      </c>
      <c r="I303" s="57" t="str">
        <f t="shared" si="20"/>
        <v>165/18</v>
      </c>
      <c r="J303" s="61" t="str">
        <f t="shared" si="21"/>
        <v>165/18-АДТиК/1</v>
      </c>
      <c r="K303" s="62" t="s">
        <v>73</v>
      </c>
      <c r="L303" s="62" t="s">
        <v>33</v>
      </c>
      <c r="M303" s="57" t="s">
        <v>31</v>
      </c>
      <c r="N303" s="62">
        <v>37493</v>
      </c>
      <c r="O303" s="59" t="s">
        <v>101</v>
      </c>
      <c r="P303" s="62"/>
      <c r="Q303" s="62" t="s">
        <v>166</v>
      </c>
      <c r="R303" s="57"/>
      <c r="S303" s="64"/>
      <c r="T303" s="59"/>
      <c r="U303" s="62" t="s">
        <v>32</v>
      </c>
      <c r="V303" s="57">
        <v>9</v>
      </c>
      <c r="W303" s="57"/>
      <c r="X303" s="57">
        <v>2018</v>
      </c>
      <c r="Y303" s="62" t="s">
        <v>94</v>
      </c>
      <c r="Z303" s="57" t="s">
        <v>33</v>
      </c>
      <c r="AA303" s="71" t="s">
        <v>33</v>
      </c>
      <c r="AB303" s="59"/>
      <c r="AC303" s="63" t="s">
        <v>33</v>
      </c>
      <c r="AD303" s="62" t="s">
        <v>71</v>
      </c>
      <c r="AE303" s="62" t="s">
        <v>88</v>
      </c>
      <c r="AF303" s="62" t="s">
        <v>99</v>
      </c>
      <c r="AG303" s="64">
        <v>2</v>
      </c>
      <c r="AH303" s="59"/>
      <c r="AI303" s="57"/>
      <c r="AJ303" s="59"/>
      <c r="AK303" s="65">
        <v>5</v>
      </c>
      <c r="AL303" s="66">
        <v>4.05</v>
      </c>
      <c r="AM303" s="67">
        <f t="shared" si="22"/>
        <v>9.0500000000000007</v>
      </c>
      <c r="AN303" s="72">
        <v>4</v>
      </c>
      <c r="AO303" s="67">
        <f t="shared" si="23"/>
        <v>13.05</v>
      </c>
      <c r="AP303" s="59" t="s">
        <v>512</v>
      </c>
      <c r="AQ303" s="57"/>
      <c r="AR303" s="68">
        <f t="shared" ca="1" si="24"/>
        <v>17</v>
      </c>
      <c r="AS303" s="69" t="str">
        <f ca="1">IF('База данных'!$AR303&gt;=18,"соверш.","несовер.")</f>
        <v>несовер.</v>
      </c>
      <c r="AT303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нет</v>
      </c>
      <c r="AU303" s="2"/>
      <c r="AV303" s="2"/>
    </row>
    <row r="304" spans="2:48" ht="12.95" customHeight="1">
      <c r="B304" s="90">
        <f>IF(D303&lt;&gt;D304,MAX($B$4:B303)+1,B303)</f>
        <v>165</v>
      </c>
      <c r="C304" s="58">
        <v>43311</v>
      </c>
      <c r="D304" s="57" t="s">
        <v>350</v>
      </c>
      <c r="E304" s="59" t="s">
        <v>30</v>
      </c>
      <c r="F304" s="177" t="s">
        <v>186</v>
      </c>
      <c r="G304" s="59" t="s">
        <v>115</v>
      </c>
      <c r="H304" s="59">
        <v>2</v>
      </c>
      <c r="I304" s="57" t="str">
        <f t="shared" si="20"/>
        <v>165/18</v>
      </c>
      <c r="J304" s="61" t="str">
        <f t="shared" si="21"/>
        <v>165/18-ТТ/2</v>
      </c>
      <c r="K304" s="62" t="s">
        <v>73</v>
      </c>
      <c r="L304" s="62" t="s">
        <v>88</v>
      </c>
      <c r="M304" s="57" t="s">
        <v>31</v>
      </c>
      <c r="N304" s="62">
        <v>37129</v>
      </c>
      <c r="O304" s="59" t="s">
        <v>507</v>
      </c>
      <c r="P304" s="62"/>
      <c r="Q304" s="62" t="s">
        <v>132</v>
      </c>
      <c r="R304" s="57"/>
      <c r="S304" s="64"/>
      <c r="T304" s="59"/>
      <c r="U304" s="62" t="s">
        <v>32</v>
      </c>
      <c r="V304" s="57">
        <v>11</v>
      </c>
      <c r="W304" s="57"/>
      <c r="X304" s="57">
        <v>2018</v>
      </c>
      <c r="Y304" s="62" t="s">
        <v>94</v>
      </c>
      <c r="Z304" s="57" t="s">
        <v>33</v>
      </c>
      <c r="AA304" s="71" t="s">
        <v>33</v>
      </c>
      <c r="AB304" s="59"/>
      <c r="AC304" s="63" t="s">
        <v>88</v>
      </c>
      <c r="AD304" s="62" t="s">
        <v>71</v>
      </c>
      <c r="AE304" s="62" t="s">
        <v>33</v>
      </c>
      <c r="AF304" s="62" t="s">
        <v>92</v>
      </c>
      <c r="AG304" s="64">
        <v>4</v>
      </c>
      <c r="AH304" s="59"/>
      <c r="AI304" s="57"/>
      <c r="AJ304" s="59"/>
      <c r="AK304" s="65">
        <v>3</v>
      </c>
      <c r="AL304" s="66">
        <v>4.2699999999999996</v>
      </c>
      <c r="AM304" s="67">
        <f t="shared" si="22"/>
        <v>7.27</v>
      </c>
      <c r="AN304" s="72">
        <v>4.33</v>
      </c>
      <c r="AO304" s="67">
        <f t="shared" si="23"/>
        <v>11.6</v>
      </c>
      <c r="AP304" s="59" t="s">
        <v>512</v>
      </c>
      <c r="AQ304" s="57"/>
      <c r="AR304" s="73">
        <f t="shared" ca="1" si="24"/>
        <v>18</v>
      </c>
      <c r="AS304" s="61" t="str">
        <f ca="1">IF('База данных'!$AR304&gt;=18,"соверш.","несовер.")</f>
        <v>соверш.</v>
      </c>
      <c r="AT304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ТТ; да</v>
      </c>
      <c r="AU304" s="2"/>
      <c r="AV304" s="2"/>
    </row>
    <row r="305" spans="2:48" ht="12.95" customHeight="1">
      <c r="B305" s="90">
        <f>IF(D304&lt;&gt;D305,MAX($B$4:B304)+1,B304)</f>
        <v>166</v>
      </c>
      <c r="C305" s="58">
        <v>43292</v>
      </c>
      <c r="D305" s="57" t="s">
        <v>351</v>
      </c>
      <c r="E305" s="59" t="s">
        <v>30</v>
      </c>
      <c r="F305" s="177" t="s">
        <v>103</v>
      </c>
      <c r="G305" s="59" t="s">
        <v>104</v>
      </c>
      <c r="H305" s="59">
        <v>1</v>
      </c>
      <c r="I305" s="57" t="str">
        <f t="shared" si="20"/>
        <v>166/18</v>
      </c>
      <c r="J305" s="61" t="str">
        <f t="shared" si="21"/>
        <v>166/18-АДТиК/1</v>
      </c>
      <c r="K305" s="62" t="s">
        <v>73</v>
      </c>
      <c r="L305" s="62" t="s">
        <v>33</v>
      </c>
      <c r="M305" s="57" t="s">
        <v>31</v>
      </c>
      <c r="N305" s="62">
        <v>36809</v>
      </c>
      <c r="O305" s="59" t="s">
        <v>101</v>
      </c>
      <c r="P305" s="62"/>
      <c r="Q305" s="62" t="s">
        <v>168</v>
      </c>
      <c r="R305" s="57"/>
      <c r="S305" s="64"/>
      <c r="T305" s="59"/>
      <c r="U305" s="62" t="s">
        <v>32</v>
      </c>
      <c r="V305" s="57">
        <v>9</v>
      </c>
      <c r="W305" s="57"/>
      <c r="X305" s="57">
        <v>2016</v>
      </c>
      <c r="Y305" s="62" t="s">
        <v>94</v>
      </c>
      <c r="Z305" s="57" t="s">
        <v>88</v>
      </c>
      <c r="AA305" s="71" t="s">
        <v>33</v>
      </c>
      <c r="AB305" s="59"/>
      <c r="AC305" s="63" t="s">
        <v>88</v>
      </c>
      <c r="AD305" s="62" t="s">
        <v>71</v>
      </c>
      <c r="AE305" s="62" t="s">
        <v>88</v>
      </c>
      <c r="AF305" s="62" t="s">
        <v>92</v>
      </c>
      <c r="AG305" s="64">
        <v>4</v>
      </c>
      <c r="AH305" s="59"/>
      <c r="AI305" s="57"/>
      <c r="AJ305" s="59"/>
      <c r="AK305" s="65">
        <v>0</v>
      </c>
      <c r="AL305" s="66">
        <v>4.41</v>
      </c>
      <c r="AM305" s="67">
        <f t="shared" si="22"/>
        <v>4.41</v>
      </c>
      <c r="AN305" s="72">
        <v>4</v>
      </c>
      <c r="AO305" s="67">
        <f t="shared" si="23"/>
        <v>8.41</v>
      </c>
      <c r="AP305" s="59" t="s">
        <v>512</v>
      </c>
      <c r="AQ305" s="57"/>
      <c r="AR305" s="68">
        <f t="shared" ca="1" si="24"/>
        <v>19</v>
      </c>
      <c r="AS305" s="69" t="str">
        <f ca="1">IF('База данных'!$AR305&gt;=18,"соверш.","несовер.")</f>
        <v>соверш.</v>
      </c>
      <c r="AT305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да</v>
      </c>
      <c r="AU305" s="2"/>
      <c r="AV305" s="2"/>
    </row>
    <row r="306" spans="2:48" ht="12.95" customHeight="1">
      <c r="B306" s="90">
        <f>IF(D305&lt;&gt;D306,MAX($B$4:B305)+1,B305)</f>
        <v>166</v>
      </c>
      <c r="C306" s="58">
        <v>43321</v>
      </c>
      <c r="D306" s="57" t="s">
        <v>351</v>
      </c>
      <c r="E306" s="59" t="s">
        <v>30</v>
      </c>
      <c r="F306" s="177" t="s">
        <v>186</v>
      </c>
      <c r="G306" s="59" t="s">
        <v>115</v>
      </c>
      <c r="H306" s="59">
        <v>2</v>
      </c>
      <c r="I306" s="57" t="str">
        <f t="shared" si="20"/>
        <v>166/18</v>
      </c>
      <c r="J306" s="61" t="str">
        <f t="shared" si="21"/>
        <v>166/18-ТТ/2</v>
      </c>
      <c r="K306" s="62" t="s">
        <v>73</v>
      </c>
      <c r="L306" s="62" t="s">
        <v>88</v>
      </c>
      <c r="M306" s="57" t="s">
        <v>31</v>
      </c>
      <c r="N306" s="62">
        <v>36861</v>
      </c>
      <c r="O306" s="59" t="s">
        <v>507</v>
      </c>
      <c r="P306" s="62"/>
      <c r="Q306" s="62" t="s">
        <v>132</v>
      </c>
      <c r="R306" s="57"/>
      <c r="S306" s="64"/>
      <c r="T306" s="59"/>
      <c r="U306" s="62" t="s">
        <v>32</v>
      </c>
      <c r="V306" s="57">
        <v>11</v>
      </c>
      <c r="W306" s="57"/>
      <c r="X306" s="57">
        <v>2018</v>
      </c>
      <c r="Y306" s="62" t="s">
        <v>94</v>
      </c>
      <c r="Z306" s="57" t="s">
        <v>33</v>
      </c>
      <c r="AA306" s="71" t="s">
        <v>88</v>
      </c>
      <c r="AB306" s="59"/>
      <c r="AC306" s="63" t="s">
        <v>33</v>
      </c>
      <c r="AD306" s="62" t="s">
        <v>71</v>
      </c>
      <c r="AE306" s="62" t="s">
        <v>88</v>
      </c>
      <c r="AF306" s="62" t="s">
        <v>99</v>
      </c>
      <c r="AG306" s="64">
        <v>4</v>
      </c>
      <c r="AH306" s="59"/>
      <c r="AI306" s="57"/>
      <c r="AJ306" s="59"/>
      <c r="AK306" s="65">
        <v>3</v>
      </c>
      <c r="AL306" s="66">
        <v>4.22</v>
      </c>
      <c r="AM306" s="67">
        <f t="shared" si="22"/>
        <v>7.22</v>
      </c>
      <c r="AN306" s="72">
        <v>4.33</v>
      </c>
      <c r="AO306" s="67">
        <f t="shared" si="23"/>
        <v>11.55</v>
      </c>
      <c r="AP306" s="59" t="s">
        <v>512</v>
      </c>
      <c r="AQ306" s="57"/>
      <c r="AR306" s="73">
        <f t="shared" ca="1" si="24"/>
        <v>19</v>
      </c>
      <c r="AS306" s="61" t="str">
        <f ca="1">IF('База данных'!$AR306&gt;=18,"соверш.","несовер.")</f>
        <v>соверш.</v>
      </c>
      <c r="AT306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ТТ; нет</v>
      </c>
      <c r="AU306" s="2"/>
      <c r="AV306" s="2"/>
    </row>
    <row r="307" spans="2:48" ht="12.95" customHeight="1">
      <c r="B307" s="90">
        <f>IF(D306&lt;&gt;D307,MAX($B$4:B306)+1,B306)</f>
        <v>167</v>
      </c>
      <c r="C307" s="58">
        <v>43284</v>
      </c>
      <c r="D307" s="57" t="s">
        <v>352</v>
      </c>
      <c r="E307" s="59" t="s">
        <v>30</v>
      </c>
      <c r="F307" s="177" t="s">
        <v>103</v>
      </c>
      <c r="G307" s="59" t="s">
        <v>104</v>
      </c>
      <c r="H307" s="59">
        <v>1</v>
      </c>
      <c r="I307" s="57" t="str">
        <f t="shared" si="20"/>
        <v>167/18</v>
      </c>
      <c r="J307" s="61" t="str">
        <f t="shared" si="21"/>
        <v>167/18-АДТиК/1</v>
      </c>
      <c r="K307" s="62" t="s">
        <v>73</v>
      </c>
      <c r="L307" s="62" t="s">
        <v>88</v>
      </c>
      <c r="M307" s="57" t="s">
        <v>37</v>
      </c>
      <c r="N307" s="62">
        <v>36564</v>
      </c>
      <c r="O307" s="59" t="s">
        <v>101</v>
      </c>
      <c r="P307" s="62"/>
      <c r="Q307" s="62" t="s">
        <v>125</v>
      </c>
      <c r="R307" s="57"/>
      <c r="S307" s="64"/>
      <c r="T307" s="59"/>
      <c r="U307" s="62" t="s">
        <v>32</v>
      </c>
      <c r="V307" s="57">
        <v>9</v>
      </c>
      <c r="W307" s="57"/>
      <c r="X307" s="57">
        <v>2018</v>
      </c>
      <c r="Y307" s="62" t="s">
        <v>94</v>
      </c>
      <c r="Z307" s="57" t="s">
        <v>33</v>
      </c>
      <c r="AA307" s="71" t="s">
        <v>33</v>
      </c>
      <c r="AB307" s="59"/>
      <c r="AC307" s="63" t="s">
        <v>88</v>
      </c>
      <c r="AD307" s="62" t="s">
        <v>71</v>
      </c>
      <c r="AE307" s="62" t="s">
        <v>33</v>
      </c>
      <c r="AF307" s="62" t="s">
        <v>99</v>
      </c>
      <c r="AG307" s="64">
        <v>4</v>
      </c>
      <c r="AH307" s="59"/>
      <c r="AI307" s="57"/>
      <c r="AJ307" s="59"/>
      <c r="AK307" s="65">
        <v>4</v>
      </c>
      <c r="AL307" s="66">
        <v>3.66</v>
      </c>
      <c r="AM307" s="67">
        <f t="shared" si="22"/>
        <v>7.66</v>
      </c>
      <c r="AN307" s="72">
        <v>3.66</v>
      </c>
      <c r="AO307" s="67">
        <f t="shared" si="23"/>
        <v>11.32</v>
      </c>
      <c r="AP307" s="59" t="s">
        <v>512</v>
      </c>
      <c r="AQ307" s="57"/>
      <c r="AR307" s="68">
        <f t="shared" ca="1" si="24"/>
        <v>20</v>
      </c>
      <c r="AS307" s="69" t="str">
        <f ca="1">IF('База данных'!$AR307&gt;=18,"соверш.","несовер.")</f>
        <v>соверш.</v>
      </c>
      <c r="AT307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да</v>
      </c>
      <c r="AU307" s="2"/>
      <c r="AV307" s="2"/>
    </row>
    <row r="308" spans="2:48" ht="12.95" customHeight="1">
      <c r="B308" s="90">
        <f>IF(D307&lt;&gt;D308,MAX($B$4:B307)+1,B307)</f>
        <v>167</v>
      </c>
      <c r="C308" s="58">
        <v>43280</v>
      </c>
      <c r="D308" s="57" t="s">
        <v>352</v>
      </c>
      <c r="E308" s="59" t="s">
        <v>30</v>
      </c>
      <c r="F308" s="177" t="s">
        <v>186</v>
      </c>
      <c r="G308" s="59" t="s">
        <v>115</v>
      </c>
      <c r="H308" s="59">
        <v>2</v>
      </c>
      <c r="I308" s="57" t="str">
        <f t="shared" si="20"/>
        <v>167/18</v>
      </c>
      <c r="J308" s="61" t="str">
        <f t="shared" si="21"/>
        <v>167/18-ТТ/2</v>
      </c>
      <c r="K308" s="62" t="s">
        <v>73</v>
      </c>
      <c r="L308" s="62" t="s">
        <v>88</v>
      </c>
      <c r="M308" s="57" t="s">
        <v>31</v>
      </c>
      <c r="N308" s="62">
        <v>37475</v>
      </c>
      <c r="O308" s="59" t="s">
        <v>101</v>
      </c>
      <c r="P308" s="62"/>
      <c r="Q308" s="62" t="s">
        <v>151</v>
      </c>
      <c r="R308" s="57"/>
      <c r="S308" s="64"/>
      <c r="T308" s="59"/>
      <c r="U308" s="62" t="s">
        <v>32</v>
      </c>
      <c r="V308" s="57">
        <v>9</v>
      </c>
      <c r="W308" s="57"/>
      <c r="X308" s="57">
        <v>2018</v>
      </c>
      <c r="Y308" s="62" t="s">
        <v>94</v>
      </c>
      <c r="Z308" s="57" t="s">
        <v>33</v>
      </c>
      <c r="AA308" s="71" t="s">
        <v>33</v>
      </c>
      <c r="AB308" s="59"/>
      <c r="AC308" s="63" t="s">
        <v>88</v>
      </c>
      <c r="AD308" s="62" t="s">
        <v>71</v>
      </c>
      <c r="AE308" s="62" t="s">
        <v>88</v>
      </c>
      <c r="AF308" s="62" t="s">
        <v>92</v>
      </c>
      <c r="AG308" s="64">
        <v>4</v>
      </c>
      <c r="AH308" s="59"/>
      <c r="AI308" s="57"/>
      <c r="AJ308" s="59"/>
      <c r="AK308" s="65">
        <v>0</v>
      </c>
      <c r="AL308" s="66">
        <v>3.88</v>
      </c>
      <c r="AM308" s="67">
        <f t="shared" si="22"/>
        <v>3.88</v>
      </c>
      <c r="AN308" s="72">
        <v>4.5</v>
      </c>
      <c r="AO308" s="67">
        <f t="shared" si="23"/>
        <v>8.379999999999999</v>
      </c>
      <c r="AP308" s="59" t="s">
        <v>512</v>
      </c>
      <c r="AQ308" s="57"/>
      <c r="AR308" s="73">
        <f t="shared" ca="1" si="24"/>
        <v>17</v>
      </c>
      <c r="AS308" s="61" t="str">
        <f ca="1">IF('База данных'!$AR308&gt;=18,"соверш.","несовер.")</f>
        <v>несовер.</v>
      </c>
      <c r="AT308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ТТ; да</v>
      </c>
      <c r="AU308" s="2"/>
      <c r="AV308" s="2"/>
    </row>
    <row r="309" spans="2:48" ht="12.95" customHeight="1">
      <c r="B309" s="90">
        <f>IF(D308&lt;&gt;D309,MAX($B$4:B308)+1,B308)</f>
        <v>167</v>
      </c>
      <c r="C309" s="58">
        <v>43290</v>
      </c>
      <c r="D309" s="57" t="s">
        <v>352</v>
      </c>
      <c r="E309" s="59" t="s">
        <v>30</v>
      </c>
      <c r="F309" s="177" t="s">
        <v>119</v>
      </c>
      <c r="G309" s="59" t="s">
        <v>120</v>
      </c>
      <c r="H309" s="59">
        <v>3</v>
      </c>
      <c r="I309" s="57" t="str">
        <f t="shared" si="20"/>
        <v>167/18</v>
      </c>
      <c r="J309" s="61" t="str">
        <f t="shared" si="21"/>
        <v>167/18-ОиПКММиТП/3</v>
      </c>
      <c r="K309" s="62" t="s">
        <v>73</v>
      </c>
      <c r="L309" s="62" t="s">
        <v>33</v>
      </c>
      <c r="M309" s="57" t="s">
        <v>37</v>
      </c>
      <c r="N309" s="62">
        <v>34863</v>
      </c>
      <c r="O309" s="59" t="s">
        <v>101</v>
      </c>
      <c r="P309" s="62"/>
      <c r="Q309" s="62" t="s">
        <v>125</v>
      </c>
      <c r="R309" s="57"/>
      <c r="S309" s="64"/>
      <c r="T309" s="59"/>
      <c r="U309" s="62" t="s">
        <v>32</v>
      </c>
      <c r="V309" s="57">
        <v>9</v>
      </c>
      <c r="W309" s="57"/>
      <c r="X309" s="57">
        <v>2011</v>
      </c>
      <c r="Y309" s="62" t="s">
        <v>94</v>
      </c>
      <c r="Z309" s="57" t="s">
        <v>33</v>
      </c>
      <c r="AA309" s="71" t="s">
        <v>33</v>
      </c>
      <c r="AB309" s="59"/>
      <c r="AC309" s="63" t="s">
        <v>88</v>
      </c>
      <c r="AD309" s="62" t="s">
        <v>71</v>
      </c>
      <c r="AE309" s="62" t="s">
        <v>33</v>
      </c>
      <c r="AF309" s="62" t="s">
        <v>33</v>
      </c>
      <c r="AG309" s="64">
        <v>4</v>
      </c>
      <c r="AH309" s="59"/>
      <c r="AI309" s="57"/>
      <c r="AJ309" s="59"/>
      <c r="AK309" s="65">
        <v>0</v>
      </c>
      <c r="AL309" s="66">
        <v>3.33</v>
      </c>
      <c r="AM309" s="67">
        <f t="shared" si="22"/>
        <v>3.33</v>
      </c>
      <c r="AN309" s="72">
        <v>3.5</v>
      </c>
      <c r="AO309" s="67">
        <f t="shared" si="23"/>
        <v>6.83</v>
      </c>
      <c r="AP309" s="59" t="s">
        <v>512</v>
      </c>
      <c r="AQ309" s="57"/>
      <c r="AR309" s="68">
        <f t="shared" ca="1" si="24"/>
        <v>24</v>
      </c>
      <c r="AS309" s="69" t="str">
        <f ca="1">IF('База данных'!$AR309&gt;=18,"соверш.","несовер.")</f>
        <v>соверш.</v>
      </c>
      <c r="AT309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ОиПКММиТП; да</v>
      </c>
      <c r="AU309" s="2"/>
      <c r="AV309" s="2"/>
    </row>
    <row r="310" spans="2:48" ht="12.95" customHeight="1">
      <c r="B310" s="90">
        <f>IF(D309&lt;&gt;D310,MAX($B$4:B309)+1,B309)</f>
        <v>168</v>
      </c>
      <c r="C310" s="58">
        <v>43290</v>
      </c>
      <c r="D310" s="57" t="s">
        <v>353</v>
      </c>
      <c r="E310" s="59" t="s">
        <v>34</v>
      </c>
      <c r="F310" s="178" t="s">
        <v>119</v>
      </c>
      <c r="G310" s="59" t="s">
        <v>120</v>
      </c>
      <c r="H310" s="59">
        <v>1</v>
      </c>
      <c r="I310" s="57" t="str">
        <f t="shared" si="20"/>
        <v>168/18</v>
      </c>
      <c r="J310" s="61" t="str">
        <f t="shared" si="21"/>
        <v>168/18-ОиПКММиТП/1</v>
      </c>
      <c r="K310" s="62" t="s">
        <v>73</v>
      </c>
      <c r="L310" s="62" t="s">
        <v>33</v>
      </c>
      <c r="M310" s="57" t="s">
        <v>37</v>
      </c>
      <c r="N310" s="62">
        <v>34863</v>
      </c>
      <c r="O310" s="59" t="s">
        <v>101</v>
      </c>
      <c r="P310" s="62"/>
      <c r="Q310" s="62" t="s">
        <v>125</v>
      </c>
      <c r="R310" s="57"/>
      <c r="S310" s="64"/>
      <c r="T310" s="59"/>
      <c r="U310" s="62" t="s">
        <v>32</v>
      </c>
      <c r="V310" s="57">
        <v>9</v>
      </c>
      <c r="W310" s="57"/>
      <c r="X310" s="57">
        <v>2011</v>
      </c>
      <c r="Y310" s="62" t="s">
        <v>94</v>
      </c>
      <c r="Z310" s="57" t="s">
        <v>33</v>
      </c>
      <c r="AA310" s="71" t="s">
        <v>33</v>
      </c>
      <c r="AB310" s="59"/>
      <c r="AC310" s="63" t="s">
        <v>88</v>
      </c>
      <c r="AD310" s="62" t="s">
        <v>71</v>
      </c>
      <c r="AE310" s="62" t="s">
        <v>33</v>
      </c>
      <c r="AF310" s="62" t="s">
        <v>33</v>
      </c>
      <c r="AG310" s="64">
        <v>4</v>
      </c>
      <c r="AH310" s="59"/>
      <c r="AI310" s="57"/>
      <c r="AJ310" s="59"/>
      <c r="AK310" s="65">
        <v>0</v>
      </c>
      <c r="AL310" s="66">
        <v>3.33</v>
      </c>
      <c r="AM310" s="67">
        <f t="shared" si="22"/>
        <v>3.33</v>
      </c>
      <c r="AN310" s="72">
        <v>3.5</v>
      </c>
      <c r="AO310" s="67">
        <f t="shared" si="23"/>
        <v>6.83</v>
      </c>
      <c r="AP310" s="59" t="s">
        <v>512</v>
      </c>
      <c r="AQ310" s="57"/>
      <c r="AR310" s="73">
        <f t="shared" ca="1" si="24"/>
        <v>24</v>
      </c>
      <c r="AS310" s="61" t="str">
        <f ca="1">IF('База данных'!$AR310&gt;=18,"соверш.","несовер.")</f>
        <v>соверш.</v>
      </c>
      <c r="AT310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ОиПКММиТП; да</v>
      </c>
      <c r="AU310" s="2"/>
      <c r="AV310" s="2"/>
    </row>
    <row r="311" spans="2:48" ht="12.95" customHeight="1">
      <c r="B311" s="90">
        <f>IF(D310&lt;&gt;D311,MAX($B$4:B310)+1,B310)</f>
        <v>169</v>
      </c>
      <c r="C311" s="58">
        <v>43287</v>
      </c>
      <c r="D311" s="57" t="s">
        <v>354</v>
      </c>
      <c r="E311" s="59" t="s">
        <v>30</v>
      </c>
      <c r="F311" s="177" t="s">
        <v>186</v>
      </c>
      <c r="G311" s="59" t="s">
        <v>188</v>
      </c>
      <c r="H311" s="59">
        <v>1</v>
      </c>
      <c r="I311" s="57" t="str">
        <f t="shared" si="20"/>
        <v>169/18</v>
      </c>
      <c r="J311" s="61" t="str">
        <f t="shared" si="21"/>
        <v>169/18-ХТ нар./1</v>
      </c>
      <c r="K311" s="62" t="s">
        <v>73</v>
      </c>
      <c r="L311" s="62" t="s">
        <v>88</v>
      </c>
      <c r="M311" s="57" t="s">
        <v>31</v>
      </c>
      <c r="N311" s="62">
        <v>35956</v>
      </c>
      <c r="O311" s="59" t="s">
        <v>101</v>
      </c>
      <c r="P311" s="62"/>
      <c r="Q311" s="62" t="s">
        <v>163</v>
      </c>
      <c r="R311" s="57"/>
      <c r="S311" s="64"/>
      <c r="T311" s="59"/>
      <c r="U311" s="62" t="s">
        <v>32</v>
      </c>
      <c r="V311" s="57">
        <v>9</v>
      </c>
      <c r="W311" s="57"/>
      <c r="X311" s="57">
        <v>2014</v>
      </c>
      <c r="Y311" s="62" t="s">
        <v>94</v>
      </c>
      <c r="Z311" s="57" t="s">
        <v>33</v>
      </c>
      <c r="AA311" s="71" t="s">
        <v>33</v>
      </c>
      <c r="AB311" s="59"/>
      <c r="AC311" s="63" t="s">
        <v>33</v>
      </c>
      <c r="AD311" s="62" t="s">
        <v>71</v>
      </c>
      <c r="AE311" s="62" t="s">
        <v>88</v>
      </c>
      <c r="AF311" s="62" t="s">
        <v>99</v>
      </c>
      <c r="AG311" s="64">
        <v>1</v>
      </c>
      <c r="AH311" s="59"/>
      <c r="AI311" s="57"/>
      <c r="AJ311" s="59"/>
      <c r="AK311" s="65">
        <v>0</v>
      </c>
      <c r="AL311" s="66">
        <v>3.88</v>
      </c>
      <c r="AM311" s="67">
        <f t="shared" si="22"/>
        <v>3.88</v>
      </c>
      <c r="AN311" s="72">
        <v>4.5</v>
      </c>
      <c r="AO311" s="67">
        <f t="shared" si="23"/>
        <v>8.379999999999999</v>
      </c>
      <c r="AP311" s="59" t="s">
        <v>512</v>
      </c>
      <c r="AQ311" s="57"/>
      <c r="AR311" s="68">
        <f t="shared" ca="1" si="24"/>
        <v>21</v>
      </c>
      <c r="AS311" s="69" t="str">
        <f ca="1">IF('База данных'!$AR311&gt;=18,"соверш.","несовер.")</f>
        <v>соверш.</v>
      </c>
      <c r="AT311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нар.; нет</v>
      </c>
      <c r="AU311" s="2"/>
      <c r="AV311" s="2"/>
    </row>
    <row r="312" spans="2:48" ht="12.95" customHeight="1">
      <c r="B312" s="90">
        <f>IF(D311&lt;&gt;D312,MAX($B$4:B311)+1,B311)</f>
        <v>169</v>
      </c>
      <c r="C312" s="58">
        <v>43327</v>
      </c>
      <c r="D312" s="57" t="s">
        <v>354</v>
      </c>
      <c r="E312" s="59" t="s">
        <v>30</v>
      </c>
      <c r="F312" s="177" t="s">
        <v>186</v>
      </c>
      <c r="G312" s="59" t="s">
        <v>190</v>
      </c>
      <c r="H312" s="59">
        <v>2</v>
      </c>
      <c r="I312" s="57" t="str">
        <f t="shared" si="20"/>
        <v>169/18</v>
      </c>
      <c r="J312" s="61" t="str">
        <f t="shared" si="21"/>
        <v>169/18-ХТ эстр./2</v>
      </c>
      <c r="K312" s="62" t="s">
        <v>73</v>
      </c>
      <c r="L312" s="62" t="s">
        <v>33</v>
      </c>
      <c r="M312" s="57" t="s">
        <v>31</v>
      </c>
      <c r="N312" s="62">
        <v>36539</v>
      </c>
      <c r="O312" s="59" t="s">
        <v>101</v>
      </c>
      <c r="P312" s="62"/>
      <c r="Q312" s="62" t="s">
        <v>140</v>
      </c>
      <c r="R312" s="57"/>
      <c r="S312" s="64"/>
      <c r="T312" s="59"/>
      <c r="U312" s="62" t="s">
        <v>32</v>
      </c>
      <c r="V312" s="57">
        <v>9</v>
      </c>
      <c r="W312" s="57"/>
      <c r="X312" s="57">
        <v>2016</v>
      </c>
      <c r="Y312" s="62" t="s">
        <v>95</v>
      </c>
      <c r="Z312" s="57" t="s">
        <v>33</v>
      </c>
      <c r="AA312" s="71" t="s">
        <v>33</v>
      </c>
      <c r="AB312" s="59"/>
      <c r="AC312" s="63" t="s">
        <v>88</v>
      </c>
      <c r="AD312" s="62" t="s">
        <v>71</v>
      </c>
      <c r="AE312" s="62" t="s">
        <v>33</v>
      </c>
      <c r="AF312" s="62" t="s">
        <v>92</v>
      </c>
      <c r="AG312" s="64">
        <v>4</v>
      </c>
      <c r="AH312" s="59"/>
      <c r="AI312" s="57"/>
      <c r="AJ312" s="59"/>
      <c r="AK312" s="65">
        <v>0</v>
      </c>
      <c r="AL312" s="66">
        <v>3.88</v>
      </c>
      <c r="AM312" s="67">
        <f t="shared" si="22"/>
        <v>3.88</v>
      </c>
      <c r="AN312" s="72">
        <v>4.5</v>
      </c>
      <c r="AO312" s="67">
        <f t="shared" si="23"/>
        <v>8.379999999999999</v>
      </c>
      <c r="AP312" s="59" t="s">
        <v>510</v>
      </c>
      <c r="AQ312" s="57" t="s">
        <v>531</v>
      </c>
      <c r="AR312" s="73">
        <f t="shared" ca="1" si="24"/>
        <v>20</v>
      </c>
      <c r="AS312" s="61" t="str">
        <f ca="1">IF('База данных'!$AR312&gt;=18,"соверш.","несовер.")</f>
        <v>соверш.</v>
      </c>
      <c r="AT312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ХТ эстр.; да</v>
      </c>
      <c r="AU312" s="2"/>
      <c r="AV312" s="2"/>
    </row>
    <row r="313" spans="2:48" ht="12.95" customHeight="1">
      <c r="B313" s="90">
        <f>IF(D312&lt;&gt;D313,MAX($B$4:B312)+1,B312)</f>
        <v>170</v>
      </c>
      <c r="C313" s="58">
        <v>43287</v>
      </c>
      <c r="D313" s="57" t="s">
        <v>355</v>
      </c>
      <c r="E313" s="59" t="s">
        <v>30</v>
      </c>
      <c r="F313" s="177" t="s">
        <v>111</v>
      </c>
      <c r="G313" s="59" t="s">
        <v>112</v>
      </c>
      <c r="H313" s="59">
        <v>1</v>
      </c>
      <c r="I313" s="57" t="str">
        <f t="shared" si="20"/>
        <v>170/18</v>
      </c>
      <c r="J313" s="61" t="str">
        <f t="shared" si="21"/>
        <v>170/18-ЭП/1</v>
      </c>
      <c r="K313" s="62" t="s">
        <v>73</v>
      </c>
      <c r="L313" s="62" t="s">
        <v>88</v>
      </c>
      <c r="M313" s="57" t="s">
        <v>31</v>
      </c>
      <c r="N313" s="62">
        <v>37546</v>
      </c>
      <c r="O313" s="59" t="s">
        <v>101</v>
      </c>
      <c r="P313" s="62"/>
      <c r="Q313" s="62" t="s">
        <v>125</v>
      </c>
      <c r="R313" s="57"/>
      <c r="S313" s="64"/>
      <c r="T313" s="59"/>
      <c r="U313" s="62" t="s">
        <v>32</v>
      </c>
      <c r="V313" s="57">
        <v>9</v>
      </c>
      <c r="W313" s="57"/>
      <c r="X313" s="57">
        <v>2018</v>
      </c>
      <c r="Y313" s="62" t="s">
        <v>95</v>
      </c>
      <c r="Z313" s="57" t="s">
        <v>33</v>
      </c>
      <c r="AA313" s="71" t="s">
        <v>33</v>
      </c>
      <c r="AB313" s="59"/>
      <c r="AC313" s="63" t="s">
        <v>88</v>
      </c>
      <c r="AD313" s="62" t="s">
        <v>71</v>
      </c>
      <c r="AE313" s="62" t="s">
        <v>33</v>
      </c>
      <c r="AF313" s="62" t="s">
        <v>92</v>
      </c>
      <c r="AG313" s="64">
        <v>4</v>
      </c>
      <c r="AH313" s="59"/>
      <c r="AI313" s="57"/>
      <c r="AJ313" s="59"/>
      <c r="AK313" s="65">
        <v>3</v>
      </c>
      <c r="AL313" s="66">
        <v>4.1100000000000003</v>
      </c>
      <c r="AM313" s="67">
        <f t="shared" si="22"/>
        <v>7.11</v>
      </c>
      <c r="AN313" s="72">
        <v>4.33</v>
      </c>
      <c r="AO313" s="67">
        <f t="shared" si="23"/>
        <v>11.440000000000001</v>
      </c>
      <c r="AP313" s="59" t="s">
        <v>512</v>
      </c>
      <c r="AQ313" s="57"/>
      <c r="AR313" s="68">
        <f t="shared" ca="1" si="24"/>
        <v>17</v>
      </c>
      <c r="AS313" s="69" t="str">
        <f ca="1">IF('База данных'!$AR313&gt;=18,"соверш.","несовер.")</f>
        <v>несовер.</v>
      </c>
      <c r="AT313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ЭП; да</v>
      </c>
      <c r="AU313" s="2"/>
      <c r="AV313" s="2"/>
    </row>
    <row r="314" spans="2:48" ht="12.95" customHeight="1">
      <c r="B314" s="90">
        <f>IF(D313&lt;&gt;D314,MAX($B$4:B313)+1,B313)</f>
        <v>171</v>
      </c>
      <c r="C314" s="58">
        <v>43283</v>
      </c>
      <c r="D314" s="57" t="s">
        <v>356</v>
      </c>
      <c r="E314" s="59" t="s">
        <v>30</v>
      </c>
      <c r="F314" s="178" t="s">
        <v>111</v>
      </c>
      <c r="G314" s="59" t="s">
        <v>112</v>
      </c>
      <c r="H314" s="59">
        <v>1</v>
      </c>
      <c r="I314" s="57" t="str">
        <f t="shared" si="20"/>
        <v>171/18</v>
      </c>
      <c r="J314" s="61" t="str">
        <f t="shared" si="21"/>
        <v>171/18-ЭП/1</v>
      </c>
      <c r="K314" s="62" t="s">
        <v>73</v>
      </c>
      <c r="L314" s="62" t="s">
        <v>88</v>
      </c>
      <c r="M314" s="57" t="s">
        <v>31</v>
      </c>
      <c r="N314" s="62">
        <v>37655</v>
      </c>
      <c r="O314" s="59" t="s">
        <v>101</v>
      </c>
      <c r="P314" s="62"/>
      <c r="Q314" s="62" t="s">
        <v>154</v>
      </c>
      <c r="R314" s="57"/>
      <c r="S314" s="64"/>
      <c r="T314" s="59"/>
      <c r="U314" s="62" t="s">
        <v>32</v>
      </c>
      <c r="V314" s="57">
        <v>9</v>
      </c>
      <c r="W314" s="57"/>
      <c r="X314" s="57">
        <v>2018</v>
      </c>
      <c r="Y314" s="62" t="s">
        <v>94</v>
      </c>
      <c r="Z314" s="57" t="s">
        <v>33</v>
      </c>
      <c r="AA314" s="71" t="s">
        <v>33</v>
      </c>
      <c r="AB314" s="59"/>
      <c r="AC314" s="63" t="s">
        <v>33</v>
      </c>
      <c r="AD314" s="62" t="s">
        <v>71</v>
      </c>
      <c r="AE314" s="62" t="s">
        <v>88</v>
      </c>
      <c r="AF314" s="62" t="s">
        <v>92</v>
      </c>
      <c r="AG314" s="64">
        <v>4</v>
      </c>
      <c r="AH314" s="59"/>
      <c r="AI314" s="57"/>
      <c r="AJ314" s="59"/>
      <c r="AK314" s="65">
        <v>0</v>
      </c>
      <c r="AL314" s="66">
        <v>4.33</v>
      </c>
      <c r="AM314" s="67">
        <f t="shared" si="22"/>
        <v>4.33</v>
      </c>
      <c r="AN314" s="72">
        <v>4</v>
      </c>
      <c r="AO314" s="67">
        <f t="shared" si="23"/>
        <v>8.33</v>
      </c>
      <c r="AP314" s="59" t="s">
        <v>512</v>
      </c>
      <c r="AQ314" s="57"/>
      <c r="AR314" s="73">
        <f t="shared" ca="1" si="24"/>
        <v>17</v>
      </c>
      <c r="AS314" s="61" t="str">
        <f ca="1">IF('База данных'!$AR314&gt;=18,"соверш.","несовер.")</f>
        <v>несовер.</v>
      </c>
      <c r="AT314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ЭП; нет</v>
      </c>
      <c r="AU314" s="2"/>
      <c r="AV314" s="2"/>
    </row>
    <row r="315" spans="2:48" ht="12.95" customHeight="1">
      <c r="B315" s="90">
        <f>IF(D314&lt;&gt;D315,MAX($B$4:B314)+1,B314)</f>
        <v>171</v>
      </c>
      <c r="C315" s="58">
        <v>43291</v>
      </c>
      <c r="D315" s="57" t="s">
        <v>356</v>
      </c>
      <c r="E315" s="59" t="s">
        <v>30</v>
      </c>
      <c r="F315" s="177" t="s">
        <v>119</v>
      </c>
      <c r="G315" s="59" t="s">
        <v>121</v>
      </c>
      <c r="H315" s="59">
        <v>2</v>
      </c>
      <c r="I315" s="57" t="str">
        <f t="shared" si="20"/>
        <v>171/18</v>
      </c>
      <c r="J315" s="61" t="str">
        <f t="shared" si="21"/>
        <v>171/18-ОКДД/2</v>
      </c>
      <c r="K315" s="62" t="s">
        <v>73</v>
      </c>
      <c r="L315" s="62" t="s">
        <v>88</v>
      </c>
      <c r="M315" s="57" t="s">
        <v>31</v>
      </c>
      <c r="N315" s="62">
        <v>37234</v>
      </c>
      <c r="O315" s="59" t="s">
        <v>507</v>
      </c>
      <c r="P315" s="62"/>
      <c r="Q315" s="62" t="s">
        <v>132</v>
      </c>
      <c r="R315" s="57"/>
      <c r="S315" s="64"/>
      <c r="T315" s="59"/>
      <c r="U315" s="62" t="s">
        <v>32</v>
      </c>
      <c r="V315" s="57">
        <v>9</v>
      </c>
      <c r="W315" s="57"/>
      <c r="X315" s="57">
        <v>2018</v>
      </c>
      <c r="Y315" s="62" t="s">
        <v>94</v>
      </c>
      <c r="Z315" s="57" t="s">
        <v>33</v>
      </c>
      <c r="AA315" s="71" t="s">
        <v>33</v>
      </c>
      <c r="AB315" s="59"/>
      <c r="AC315" s="63" t="s">
        <v>88</v>
      </c>
      <c r="AD315" s="62" t="s">
        <v>71</v>
      </c>
      <c r="AE315" s="62" t="s">
        <v>88</v>
      </c>
      <c r="AF315" s="62" t="s">
        <v>92</v>
      </c>
      <c r="AG315" s="64">
        <v>4</v>
      </c>
      <c r="AH315" s="59"/>
      <c r="AI315" s="57"/>
      <c r="AJ315" s="59"/>
      <c r="AK315" s="65">
        <v>0</v>
      </c>
      <c r="AL315" s="66">
        <v>4.05</v>
      </c>
      <c r="AM315" s="67">
        <f t="shared" si="22"/>
        <v>4.05</v>
      </c>
      <c r="AN315" s="72">
        <v>4.33</v>
      </c>
      <c r="AO315" s="67">
        <f t="shared" si="23"/>
        <v>8.379999999999999</v>
      </c>
      <c r="AP315" s="59" t="s">
        <v>512</v>
      </c>
      <c r="AQ315" s="57"/>
      <c r="AR315" s="68">
        <f t="shared" ca="1" si="24"/>
        <v>18</v>
      </c>
      <c r="AS315" s="69" t="str">
        <f ca="1">IF('База данных'!$AR315&gt;=18,"соверш.","несовер.")</f>
        <v>соверш.</v>
      </c>
      <c r="AT315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ОКДД; да</v>
      </c>
      <c r="AU315" s="2"/>
      <c r="AV315" s="2"/>
    </row>
    <row r="316" spans="2:48" ht="12.95" customHeight="1">
      <c r="B316" s="90">
        <f>IF(D315&lt;&gt;D316,MAX($B$4:B315)+1,B315)</f>
        <v>172</v>
      </c>
      <c r="C316" s="58">
        <v>43287</v>
      </c>
      <c r="D316" s="57" t="s">
        <v>357</v>
      </c>
      <c r="E316" s="59" t="s">
        <v>30</v>
      </c>
      <c r="F316" s="178" t="s">
        <v>111</v>
      </c>
      <c r="G316" s="59" t="s">
        <v>113</v>
      </c>
      <c r="H316" s="59">
        <v>1</v>
      </c>
      <c r="I316" s="57" t="str">
        <f t="shared" si="20"/>
        <v>172/18</v>
      </c>
      <c r="J316" s="61" t="str">
        <f t="shared" si="21"/>
        <v>172/18-ИЭО/1</v>
      </c>
      <c r="K316" s="62" t="s">
        <v>73</v>
      </c>
      <c r="L316" s="62" t="s">
        <v>33</v>
      </c>
      <c r="M316" s="57" t="s">
        <v>31</v>
      </c>
      <c r="N316" s="62">
        <v>37133</v>
      </c>
      <c r="O316" s="59" t="s">
        <v>101</v>
      </c>
      <c r="P316" s="62"/>
      <c r="Q316" s="62" t="s">
        <v>126</v>
      </c>
      <c r="R316" s="57"/>
      <c r="S316" s="64"/>
      <c r="T316" s="59"/>
      <c r="U316" s="62" t="s">
        <v>32</v>
      </c>
      <c r="V316" s="57">
        <v>11</v>
      </c>
      <c r="W316" s="57"/>
      <c r="X316" s="57">
        <v>2018</v>
      </c>
      <c r="Y316" s="62" t="s">
        <v>94</v>
      </c>
      <c r="Z316" s="57" t="s">
        <v>33</v>
      </c>
      <c r="AA316" s="71" t="s">
        <v>33</v>
      </c>
      <c r="AB316" s="59"/>
      <c r="AC316" s="63" t="s">
        <v>33</v>
      </c>
      <c r="AD316" s="62" t="s">
        <v>71</v>
      </c>
      <c r="AE316" s="62" t="s">
        <v>88</v>
      </c>
      <c r="AF316" s="62" t="s">
        <v>99</v>
      </c>
      <c r="AG316" s="64">
        <v>4</v>
      </c>
      <c r="AH316" s="59"/>
      <c r="AI316" s="57"/>
      <c r="AJ316" s="59"/>
      <c r="AK316" s="65">
        <v>0</v>
      </c>
      <c r="AL316" s="66">
        <v>4.4000000000000004</v>
      </c>
      <c r="AM316" s="67">
        <f t="shared" si="22"/>
        <v>4.4000000000000004</v>
      </c>
      <c r="AN316" s="72">
        <v>4.66</v>
      </c>
      <c r="AO316" s="67">
        <f t="shared" si="23"/>
        <v>9.06</v>
      </c>
      <c r="AP316" s="59" t="s">
        <v>512</v>
      </c>
      <c r="AQ316" s="57"/>
      <c r="AR316" s="73">
        <f t="shared" ca="1" si="24"/>
        <v>18</v>
      </c>
      <c r="AS316" s="61" t="str">
        <f ca="1">IF('База данных'!$AR316&gt;=18,"соверш.","несовер.")</f>
        <v>соверш.</v>
      </c>
      <c r="AT316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ИЭО; нет</v>
      </c>
      <c r="AU316" s="2"/>
      <c r="AV316" s="2"/>
    </row>
    <row r="317" spans="2:48" ht="12.95" customHeight="1">
      <c r="B317" s="90">
        <f>IF(D316&lt;&gt;D317,MAX($B$4:B316)+1,B316)</f>
        <v>172</v>
      </c>
      <c r="C317" s="58">
        <v>43291</v>
      </c>
      <c r="D317" s="57" t="s">
        <v>357</v>
      </c>
      <c r="E317" s="59" t="s">
        <v>30</v>
      </c>
      <c r="F317" s="177" t="s">
        <v>119</v>
      </c>
      <c r="G317" s="59" t="s">
        <v>120</v>
      </c>
      <c r="H317" s="59">
        <v>2</v>
      </c>
      <c r="I317" s="57" t="str">
        <f t="shared" si="20"/>
        <v>172/18</v>
      </c>
      <c r="J317" s="61" t="str">
        <f t="shared" si="21"/>
        <v>172/18-ОиПКММиТП/2</v>
      </c>
      <c r="K317" s="62" t="s">
        <v>73</v>
      </c>
      <c r="L317" s="62" t="s">
        <v>88</v>
      </c>
      <c r="M317" s="57" t="s">
        <v>31</v>
      </c>
      <c r="N317" s="62">
        <v>37234</v>
      </c>
      <c r="O317" s="59" t="s">
        <v>507</v>
      </c>
      <c r="P317" s="62"/>
      <c r="Q317" s="62" t="s">
        <v>132</v>
      </c>
      <c r="R317" s="57"/>
      <c r="S317" s="64"/>
      <c r="T317" s="59"/>
      <c r="U317" s="62" t="s">
        <v>32</v>
      </c>
      <c r="V317" s="57">
        <v>9</v>
      </c>
      <c r="W317" s="57"/>
      <c r="X317" s="57">
        <v>2018</v>
      </c>
      <c r="Y317" s="62" t="s">
        <v>94</v>
      </c>
      <c r="Z317" s="57" t="s">
        <v>33</v>
      </c>
      <c r="AA317" s="71" t="s">
        <v>33</v>
      </c>
      <c r="AB317" s="59"/>
      <c r="AC317" s="63" t="s">
        <v>88</v>
      </c>
      <c r="AD317" s="62" t="s">
        <v>71</v>
      </c>
      <c r="AE317" s="62" t="s">
        <v>88</v>
      </c>
      <c r="AF317" s="62" t="s">
        <v>92</v>
      </c>
      <c r="AG317" s="64">
        <v>4</v>
      </c>
      <c r="AH317" s="59"/>
      <c r="AI317" s="57"/>
      <c r="AJ317" s="59"/>
      <c r="AK317" s="65">
        <v>2</v>
      </c>
      <c r="AL317" s="66">
        <v>4.05</v>
      </c>
      <c r="AM317" s="67">
        <f t="shared" si="22"/>
        <v>6.05</v>
      </c>
      <c r="AN317" s="72">
        <v>4.33</v>
      </c>
      <c r="AO317" s="67">
        <f t="shared" si="23"/>
        <v>10.379999999999999</v>
      </c>
      <c r="AP317" s="59" t="s">
        <v>512</v>
      </c>
      <c r="AQ317" s="57"/>
      <c r="AR317" s="68">
        <f t="shared" ca="1" si="24"/>
        <v>18</v>
      </c>
      <c r="AS317" s="69" t="str">
        <f ca="1">IF('База данных'!$AR317&gt;=18,"соверш.","несовер.")</f>
        <v>соверш.</v>
      </c>
      <c r="AT317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ОиПКММиТП; да</v>
      </c>
      <c r="AU317" s="2"/>
      <c r="AV317" s="2"/>
    </row>
    <row r="318" spans="2:48" ht="12.95" customHeight="1">
      <c r="B318" s="90">
        <f>IF(D317&lt;&gt;D318,MAX($B$4:B317)+1,B317)</f>
        <v>172</v>
      </c>
      <c r="C318" s="58">
        <v>43287</v>
      </c>
      <c r="D318" s="57" t="s">
        <v>357</v>
      </c>
      <c r="E318" s="59" t="s">
        <v>30</v>
      </c>
      <c r="F318" s="178" t="s">
        <v>119</v>
      </c>
      <c r="G318" s="59" t="s">
        <v>121</v>
      </c>
      <c r="H318" s="59">
        <v>3</v>
      </c>
      <c r="I318" s="57" t="str">
        <f t="shared" si="20"/>
        <v>172/18</v>
      </c>
      <c r="J318" s="61" t="str">
        <f t="shared" si="21"/>
        <v>172/18-ОКДД/3</v>
      </c>
      <c r="K318" s="62" t="s">
        <v>73</v>
      </c>
      <c r="L318" s="62" t="s">
        <v>33</v>
      </c>
      <c r="M318" s="57" t="s">
        <v>31</v>
      </c>
      <c r="N318" s="62">
        <v>37330</v>
      </c>
      <c r="O318" s="59" t="s">
        <v>101</v>
      </c>
      <c r="P318" s="62"/>
      <c r="Q318" s="62" t="s">
        <v>126</v>
      </c>
      <c r="R318" s="57"/>
      <c r="S318" s="64"/>
      <c r="T318" s="59"/>
      <c r="U318" s="62" t="s">
        <v>32</v>
      </c>
      <c r="V318" s="57">
        <v>9</v>
      </c>
      <c r="W318" s="57"/>
      <c r="X318" s="57">
        <v>2018</v>
      </c>
      <c r="Y318" s="62" t="s">
        <v>94</v>
      </c>
      <c r="Z318" s="57" t="s">
        <v>33</v>
      </c>
      <c r="AA318" s="71" t="s">
        <v>33</v>
      </c>
      <c r="AB318" s="59"/>
      <c r="AC318" s="63" t="s">
        <v>33</v>
      </c>
      <c r="AD318" s="62" t="s">
        <v>71</v>
      </c>
      <c r="AE318" s="62" t="s">
        <v>88</v>
      </c>
      <c r="AF318" s="62" t="s">
        <v>99</v>
      </c>
      <c r="AG318" s="64">
        <v>4</v>
      </c>
      <c r="AH318" s="59"/>
      <c r="AI318" s="57"/>
      <c r="AJ318" s="59"/>
      <c r="AK318" s="65">
        <v>5</v>
      </c>
      <c r="AL318" s="66">
        <v>3.84</v>
      </c>
      <c r="AM318" s="67">
        <f t="shared" si="22"/>
        <v>8.84</v>
      </c>
      <c r="AN318" s="72">
        <v>4</v>
      </c>
      <c r="AO318" s="67">
        <f t="shared" si="23"/>
        <v>12.84</v>
      </c>
      <c r="AP318" s="59" t="s">
        <v>512</v>
      </c>
      <c r="AQ318" s="57"/>
      <c r="AR318" s="73">
        <f t="shared" ca="1" si="24"/>
        <v>18</v>
      </c>
      <c r="AS318" s="61" t="str">
        <f ca="1">IF('База данных'!$AR318&gt;=18,"соверш.","несовер.")</f>
        <v>соверш.</v>
      </c>
      <c r="AT318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ОКДД; нет</v>
      </c>
      <c r="AU318" s="2"/>
      <c r="AV318" s="2"/>
    </row>
    <row r="319" spans="2:48" ht="12.95" customHeight="1">
      <c r="B319" s="90">
        <f>IF(D318&lt;&gt;D319,MAX($B$4:B318)+1,B318)</f>
        <v>173</v>
      </c>
      <c r="C319" s="58">
        <v>43327</v>
      </c>
      <c r="D319" s="57" t="s">
        <v>358</v>
      </c>
      <c r="E319" s="59" t="s">
        <v>30</v>
      </c>
      <c r="F319" s="177" t="s">
        <v>117</v>
      </c>
      <c r="G319" s="59" t="s">
        <v>118</v>
      </c>
      <c r="H319" s="59">
        <v>1</v>
      </c>
      <c r="I319" s="57" t="str">
        <f t="shared" si="20"/>
        <v>173/18</v>
      </c>
      <c r="J319" s="61" t="str">
        <f t="shared" si="21"/>
        <v>173/18-ХНП/1</v>
      </c>
      <c r="K319" s="62" t="s">
        <v>73</v>
      </c>
      <c r="L319" s="62" t="s">
        <v>33</v>
      </c>
      <c r="M319" s="57" t="s">
        <v>31</v>
      </c>
      <c r="N319" s="62">
        <v>36539</v>
      </c>
      <c r="O319" s="59" t="s">
        <v>101</v>
      </c>
      <c r="P319" s="62"/>
      <c r="Q319" s="62" t="s">
        <v>140</v>
      </c>
      <c r="R319" s="57"/>
      <c r="S319" s="64"/>
      <c r="T319" s="59"/>
      <c r="U319" s="62" t="s">
        <v>32</v>
      </c>
      <c r="V319" s="57">
        <v>9</v>
      </c>
      <c r="W319" s="57"/>
      <c r="X319" s="57">
        <v>2016</v>
      </c>
      <c r="Y319" s="62" t="s">
        <v>95</v>
      </c>
      <c r="Z319" s="57" t="s">
        <v>33</v>
      </c>
      <c r="AA319" s="71" t="s">
        <v>33</v>
      </c>
      <c r="AB319" s="59"/>
      <c r="AC319" s="63" t="s">
        <v>88</v>
      </c>
      <c r="AD319" s="62" t="s">
        <v>71</v>
      </c>
      <c r="AE319" s="62" t="s">
        <v>33</v>
      </c>
      <c r="AF319" s="62" t="s">
        <v>92</v>
      </c>
      <c r="AG319" s="64">
        <v>4</v>
      </c>
      <c r="AH319" s="59"/>
      <c r="AI319" s="57"/>
      <c r="AJ319" s="59"/>
      <c r="AK319" s="65">
        <v>0</v>
      </c>
      <c r="AL319" s="66">
        <v>3.88</v>
      </c>
      <c r="AM319" s="67">
        <f t="shared" si="22"/>
        <v>3.88</v>
      </c>
      <c r="AN319" s="72">
        <v>4.5</v>
      </c>
      <c r="AO319" s="67">
        <f t="shared" si="23"/>
        <v>8.379999999999999</v>
      </c>
      <c r="AP319" s="59" t="s">
        <v>512</v>
      </c>
      <c r="AQ319" s="57"/>
      <c r="AR319" s="68">
        <f t="shared" ca="1" si="24"/>
        <v>20</v>
      </c>
      <c r="AS319" s="69" t="str">
        <f ca="1">IF('База данных'!$AR319&gt;=18,"соверш.","несовер.")</f>
        <v>соверш.</v>
      </c>
      <c r="AT319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ХНП; да</v>
      </c>
      <c r="AU319" s="2"/>
      <c r="AV319" s="2"/>
    </row>
    <row r="320" spans="2:48" ht="12.95" customHeight="1">
      <c r="B320" s="90">
        <f>IF(D319&lt;&gt;D320,MAX($B$4:B319)+1,B319)</f>
        <v>174</v>
      </c>
      <c r="C320" s="58">
        <v>43285</v>
      </c>
      <c r="D320" s="57" t="s">
        <v>359</v>
      </c>
      <c r="E320" s="59" t="s">
        <v>30</v>
      </c>
      <c r="F320" s="178" t="s">
        <v>117</v>
      </c>
      <c r="G320" s="59" t="s">
        <v>118</v>
      </c>
      <c r="H320" s="59">
        <v>1</v>
      </c>
      <c r="I320" s="57" t="str">
        <f t="shared" si="20"/>
        <v>174/18</v>
      </c>
      <c r="J320" s="61" t="str">
        <f t="shared" si="21"/>
        <v>174/18-ХНП/1</v>
      </c>
      <c r="K320" s="62" t="s">
        <v>73</v>
      </c>
      <c r="L320" s="62" t="s">
        <v>88</v>
      </c>
      <c r="M320" s="57" t="s">
        <v>31</v>
      </c>
      <c r="N320" s="62">
        <v>37511</v>
      </c>
      <c r="O320" s="59" t="s">
        <v>101</v>
      </c>
      <c r="P320" s="62"/>
      <c r="Q320" s="62" t="s">
        <v>159</v>
      </c>
      <c r="R320" s="57"/>
      <c r="S320" s="64"/>
      <c r="T320" s="59"/>
      <c r="U320" s="62" t="s">
        <v>32</v>
      </c>
      <c r="V320" s="57">
        <v>9</v>
      </c>
      <c r="W320" s="57"/>
      <c r="X320" s="57">
        <v>2018</v>
      </c>
      <c r="Y320" s="62" t="s">
        <v>94</v>
      </c>
      <c r="Z320" s="57" t="s">
        <v>33</v>
      </c>
      <c r="AA320" s="71" t="s">
        <v>33</v>
      </c>
      <c r="AB320" s="59"/>
      <c r="AC320" s="63" t="s">
        <v>88</v>
      </c>
      <c r="AD320" s="62" t="s">
        <v>71</v>
      </c>
      <c r="AE320" s="62" t="s">
        <v>33</v>
      </c>
      <c r="AF320" s="62" t="s">
        <v>92</v>
      </c>
      <c r="AG320" s="64">
        <v>6</v>
      </c>
      <c r="AH320" s="59"/>
      <c r="AI320" s="57"/>
      <c r="AJ320" s="59"/>
      <c r="AK320" s="65">
        <v>3</v>
      </c>
      <c r="AL320" s="66">
        <v>4.2699999999999996</v>
      </c>
      <c r="AM320" s="67">
        <f t="shared" si="22"/>
        <v>7.27</v>
      </c>
      <c r="AN320" s="72">
        <v>4</v>
      </c>
      <c r="AO320" s="67">
        <f t="shared" si="23"/>
        <v>11.27</v>
      </c>
      <c r="AP320" s="59" t="s">
        <v>512</v>
      </c>
      <c r="AQ320" s="57"/>
      <c r="AR320" s="73">
        <f t="shared" ca="1" si="24"/>
        <v>17</v>
      </c>
      <c r="AS320" s="61" t="str">
        <f ca="1">IF('База данных'!$AR320&gt;=18,"соверш.","несовер.")</f>
        <v>несовер.</v>
      </c>
      <c r="AT320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ХНП; да</v>
      </c>
      <c r="AU320" s="2"/>
      <c r="AV320" s="2"/>
    </row>
    <row r="321" spans="2:48" ht="12.95" customHeight="1">
      <c r="B321" s="90">
        <f>IF(D320&lt;&gt;D321,MAX($B$4:B320)+1,B320)</f>
        <v>175</v>
      </c>
      <c r="C321" s="58">
        <v>43271</v>
      </c>
      <c r="D321" s="57" t="s">
        <v>360</v>
      </c>
      <c r="E321" s="59" t="s">
        <v>30</v>
      </c>
      <c r="F321" s="177" t="s">
        <v>186</v>
      </c>
      <c r="G321" s="59" t="s">
        <v>115</v>
      </c>
      <c r="H321" s="59">
        <v>1</v>
      </c>
      <c r="I321" s="57" t="str">
        <f t="shared" si="20"/>
        <v>175/18</v>
      </c>
      <c r="J321" s="61" t="str">
        <f t="shared" si="21"/>
        <v>175/18-ТТ/1</v>
      </c>
      <c r="K321" s="62" t="s">
        <v>73</v>
      </c>
      <c r="L321" s="62" t="s">
        <v>33</v>
      </c>
      <c r="M321" s="57" t="s">
        <v>37</v>
      </c>
      <c r="N321" s="62">
        <v>36876</v>
      </c>
      <c r="O321" s="59" t="s">
        <v>101</v>
      </c>
      <c r="P321" s="62"/>
      <c r="Q321" s="62" t="s">
        <v>126</v>
      </c>
      <c r="R321" s="57"/>
      <c r="S321" s="64"/>
      <c r="T321" s="59"/>
      <c r="U321" s="62" t="s">
        <v>32</v>
      </c>
      <c r="V321" s="57">
        <v>9</v>
      </c>
      <c r="W321" s="57"/>
      <c r="X321" s="57">
        <v>2016</v>
      </c>
      <c r="Y321" s="62" t="s">
        <v>94</v>
      </c>
      <c r="Z321" s="57" t="s">
        <v>33</v>
      </c>
      <c r="AA321" s="71" t="s">
        <v>33</v>
      </c>
      <c r="AB321" s="59"/>
      <c r="AC321" s="63" t="s">
        <v>88</v>
      </c>
      <c r="AD321" s="62" t="s">
        <v>71</v>
      </c>
      <c r="AE321" s="62" t="s">
        <v>33</v>
      </c>
      <c r="AF321" s="62" t="s">
        <v>92</v>
      </c>
      <c r="AG321" s="64">
        <v>6</v>
      </c>
      <c r="AH321" s="59"/>
      <c r="AI321" s="57"/>
      <c r="AJ321" s="59"/>
      <c r="AK321" s="65">
        <v>2</v>
      </c>
      <c r="AL321" s="66">
        <v>3.69</v>
      </c>
      <c r="AM321" s="67">
        <f t="shared" si="22"/>
        <v>5.6899999999999995</v>
      </c>
      <c r="AN321" s="72">
        <v>4.33</v>
      </c>
      <c r="AO321" s="67">
        <f t="shared" si="23"/>
        <v>10.02</v>
      </c>
      <c r="AP321" s="59" t="s">
        <v>512</v>
      </c>
      <c r="AQ321" s="57"/>
      <c r="AR321" s="68">
        <f t="shared" ca="1" si="24"/>
        <v>19</v>
      </c>
      <c r="AS321" s="69" t="str">
        <f ca="1">IF('База данных'!$AR321&gt;=18,"соверш.","несовер.")</f>
        <v>соверш.</v>
      </c>
      <c r="AT321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ТТ; да</v>
      </c>
      <c r="AU321" s="2"/>
      <c r="AV321" s="2"/>
    </row>
    <row r="322" spans="2:48" ht="12.95" customHeight="1">
      <c r="B322" s="90">
        <f>IF(D321&lt;&gt;D322,MAX($B$4:B321)+1,B321)</f>
        <v>175</v>
      </c>
      <c r="C322" s="58">
        <v>43291</v>
      </c>
      <c r="D322" s="57" t="s">
        <v>360</v>
      </c>
      <c r="E322" s="59" t="s">
        <v>30</v>
      </c>
      <c r="F322" s="178" t="s">
        <v>119</v>
      </c>
      <c r="G322" s="59" t="s">
        <v>120</v>
      </c>
      <c r="H322" s="59">
        <v>2</v>
      </c>
      <c r="I322" s="57" t="str">
        <f t="shared" si="20"/>
        <v>175/18</v>
      </c>
      <c r="J322" s="61" t="str">
        <f t="shared" si="21"/>
        <v>175/18-ОиПКММиТП/2</v>
      </c>
      <c r="K322" s="62" t="s">
        <v>73</v>
      </c>
      <c r="L322" s="62" t="s">
        <v>88</v>
      </c>
      <c r="M322" s="57" t="s">
        <v>31</v>
      </c>
      <c r="N322" s="62">
        <v>37138</v>
      </c>
      <c r="O322" s="59" t="s">
        <v>101</v>
      </c>
      <c r="P322" s="62"/>
      <c r="Q322" s="62" t="s">
        <v>159</v>
      </c>
      <c r="R322" s="57"/>
      <c r="S322" s="64"/>
      <c r="T322" s="59"/>
      <c r="U322" s="62" t="s">
        <v>32</v>
      </c>
      <c r="V322" s="57">
        <v>11</v>
      </c>
      <c r="W322" s="57"/>
      <c r="X322" s="57">
        <v>2018</v>
      </c>
      <c r="Y322" s="62" t="s">
        <v>94</v>
      </c>
      <c r="Z322" s="57" t="s">
        <v>33</v>
      </c>
      <c r="AA322" s="71" t="s">
        <v>33</v>
      </c>
      <c r="AB322" s="59"/>
      <c r="AC322" s="63" t="s">
        <v>88</v>
      </c>
      <c r="AD322" s="62" t="s">
        <v>71</v>
      </c>
      <c r="AE322" s="62" t="s">
        <v>33</v>
      </c>
      <c r="AF322" s="62" t="s">
        <v>92</v>
      </c>
      <c r="AG322" s="64">
        <v>4</v>
      </c>
      <c r="AH322" s="59"/>
      <c r="AI322" s="57"/>
      <c r="AJ322" s="59"/>
      <c r="AK322" s="65">
        <v>4</v>
      </c>
      <c r="AL322" s="66">
        <v>4.26</v>
      </c>
      <c r="AM322" s="67">
        <f t="shared" si="22"/>
        <v>8.26</v>
      </c>
      <c r="AN322" s="72">
        <v>4.33</v>
      </c>
      <c r="AO322" s="67">
        <f t="shared" si="23"/>
        <v>12.59</v>
      </c>
      <c r="AP322" s="59" t="s">
        <v>512</v>
      </c>
      <c r="AQ322" s="57"/>
      <c r="AR322" s="73">
        <f t="shared" ca="1" si="24"/>
        <v>18</v>
      </c>
      <c r="AS322" s="61" t="str">
        <f ca="1">IF('База данных'!$AR322&gt;=18,"соверш.","несовер.")</f>
        <v>соверш.</v>
      </c>
      <c r="AT322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ОиПКММиТП; да</v>
      </c>
      <c r="AU322" s="2"/>
      <c r="AV322" s="2"/>
    </row>
    <row r="323" spans="2:48" ht="12.95" customHeight="1">
      <c r="B323" s="90">
        <f>IF(D322&lt;&gt;D323,MAX($B$4:B322)+1,B322)</f>
        <v>175</v>
      </c>
      <c r="C323" s="58">
        <v>43272</v>
      </c>
      <c r="D323" s="57" t="s">
        <v>360</v>
      </c>
      <c r="E323" s="59" t="s">
        <v>30</v>
      </c>
      <c r="F323" s="177" t="s">
        <v>186</v>
      </c>
      <c r="G323" s="59" t="s">
        <v>190</v>
      </c>
      <c r="H323" s="59">
        <v>3</v>
      </c>
      <c r="I323" s="57" t="str">
        <f t="shared" si="20"/>
        <v>175/18</v>
      </c>
      <c r="J323" s="61" t="str">
        <f t="shared" si="21"/>
        <v>175/18-ХТ эстр./3</v>
      </c>
      <c r="K323" s="62" t="s">
        <v>73</v>
      </c>
      <c r="L323" s="62" t="s">
        <v>88</v>
      </c>
      <c r="M323" s="57" t="s">
        <v>31</v>
      </c>
      <c r="N323" s="62">
        <v>37459</v>
      </c>
      <c r="O323" s="59" t="s">
        <v>101</v>
      </c>
      <c r="P323" s="62"/>
      <c r="Q323" s="62" t="s">
        <v>138</v>
      </c>
      <c r="R323" s="57"/>
      <c r="S323" s="64"/>
      <c r="T323" s="59"/>
      <c r="U323" s="62" t="s">
        <v>32</v>
      </c>
      <c r="V323" s="57">
        <v>9</v>
      </c>
      <c r="W323" s="57"/>
      <c r="X323" s="57">
        <v>2017</v>
      </c>
      <c r="Y323" s="62" t="s">
        <v>94</v>
      </c>
      <c r="Z323" s="57" t="s">
        <v>33</v>
      </c>
      <c r="AA323" s="71" t="s">
        <v>33</v>
      </c>
      <c r="AB323" s="59"/>
      <c r="AC323" s="63" t="s">
        <v>88</v>
      </c>
      <c r="AD323" s="62" t="s">
        <v>71</v>
      </c>
      <c r="AE323" s="62" t="s">
        <v>33</v>
      </c>
      <c r="AF323" s="62" t="s">
        <v>92</v>
      </c>
      <c r="AG323" s="64">
        <v>3</v>
      </c>
      <c r="AH323" s="59"/>
      <c r="AI323" s="57"/>
      <c r="AJ323" s="59"/>
      <c r="AK323" s="65">
        <v>2</v>
      </c>
      <c r="AL323" s="66">
        <v>4.22</v>
      </c>
      <c r="AM323" s="67">
        <f t="shared" si="22"/>
        <v>6.22</v>
      </c>
      <c r="AN323" s="72">
        <v>4.33</v>
      </c>
      <c r="AO323" s="67">
        <f t="shared" si="23"/>
        <v>10.55</v>
      </c>
      <c r="AP323" s="59" t="s">
        <v>512</v>
      </c>
      <c r="AQ323" s="57"/>
      <c r="AR323" s="68">
        <f t="shared" ca="1" si="24"/>
        <v>17</v>
      </c>
      <c r="AS323" s="69" t="str">
        <f ca="1">IF('База данных'!$AR323&gt;=18,"соверш.","несовер.")</f>
        <v>несовер.</v>
      </c>
      <c r="AT323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ХТ эстр.; да</v>
      </c>
      <c r="AU323" s="2"/>
      <c r="AV323" s="2"/>
    </row>
    <row r="324" spans="2:48" ht="12.95" customHeight="1">
      <c r="B324" s="90">
        <f>IF(D323&lt;&gt;D324,MAX($B$4:B323)+1,B323)</f>
        <v>176</v>
      </c>
      <c r="C324" s="58">
        <v>43290</v>
      </c>
      <c r="D324" s="57" t="s">
        <v>361</v>
      </c>
      <c r="E324" s="59" t="s">
        <v>30</v>
      </c>
      <c r="F324" s="178" t="s">
        <v>103</v>
      </c>
      <c r="G324" s="59" t="s">
        <v>104</v>
      </c>
      <c r="H324" s="59">
        <v>1</v>
      </c>
      <c r="I324" s="57" t="str">
        <f t="shared" si="20"/>
        <v>176/18</v>
      </c>
      <c r="J324" s="61" t="str">
        <f t="shared" si="21"/>
        <v>176/18-АДТиК/1</v>
      </c>
      <c r="K324" s="62" t="s">
        <v>73</v>
      </c>
      <c r="L324" s="62" t="s">
        <v>33</v>
      </c>
      <c r="M324" s="57" t="s">
        <v>31</v>
      </c>
      <c r="N324" s="62">
        <v>33157</v>
      </c>
      <c r="O324" s="59" t="s">
        <v>101</v>
      </c>
      <c r="P324" s="62"/>
      <c r="Q324" s="62" t="s">
        <v>160</v>
      </c>
      <c r="R324" s="57"/>
      <c r="S324" s="64"/>
      <c r="T324" s="59"/>
      <c r="U324" s="62" t="s">
        <v>32</v>
      </c>
      <c r="V324" s="57">
        <v>11</v>
      </c>
      <c r="W324" s="57"/>
      <c r="X324" s="57">
        <v>2008</v>
      </c>
      <c r="Y324" s="62" t="s">
        <v>95</v>
      </c>
      <c r="Z324" s="57" t="s">
        <v>33</v>
      </c>
      <c r="AA324" s="71" t="s">
        <v>33</v>
      </c>
      <c r="AB324" s="59"/>
      <c r="AC324" s="63" t="s">
        <v>88</v>
      </c>
      <c r="AD324" s="62" t="s">
        <v>71</v>
      </c>
      <c r="AE324" s="62" t="s">
        <v>88</v>
      </c>
      <c r="AF324" s="62" t="s">
        <v>33</v>
      </c>
      <c r="AG324" s="64">
        <v>4</v>
      </c>
      <c r="AH324" s="59"/>
      <c r="AI324" s="57"/>
      <c r="AJ324" s="59"/>
      <c r="AK324" s="65">
        <v>0</v>
      </c>
      <c r="AL324" s="66">
        <v>4.3499999999999996</v>
      </c>
      <c r="AM324" s="67">
        <f t="shared" si="22"/>
        <v>4.3499999999999996</v>
      </c>
      <c r="AN324" s="72">
        <v>4</v>
      </c>
      <c r="AO324" s="67">
        <f t="shared" si="23"/>
        <v>8.35</v>
      </c>
      <c r="AP324" s="59" t="s">
        <v>512</v>
      </c>
      <c r="AQ324" s="57"/>
      <c r="AR324" s="73">
        <f t="shared" ca="1" si="24"/>
        <v>29</v>
      </c>
      <c r="AS324" s="61" t="str">
        <f ca="1">IF('База данных'!$AR324&gt;=18,"соверш.","несовер.")</f>
        <v>соверш.</v>
      </c>
      <c r="AT324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да</v>
      </c>
      <c r="AU324" s="2"/>
      <c r="AV324" s="2"/>
    </row>
    <row r="325" spans="2:48" ht="12.95" customHeight="1">
      <c r="B325" s="90">
        <f>IF(D324&lt;&gt;D325,MAX($B$4:B324)+1,B324)</f>
        <v>176</v>
      </c>
      <c r="C325" s="58">
        <v>43290</v>
      </c>
      <c r="D325" s="57" t="s">
        <v>361</v>
      </c>
      <c r="E325" s="59" t="s">
        <v>30</v>
      </c>
      <c r="F325" s="177" t="s">
        <v>186</v>
      </c>
      <c r="G325" s="59" t="s">
        <v>115</v>
      </c>
      <c r="H325" s="59">
        <v>2</v>
      </c>
      <c r="I325" s="57" t="str">
        <f t="shared" ref="I325:I388" si="25">B325&amp;"/"&amp;RIGHT(YEAR(C325),2)</f>
        <v>176/18</v>
      </c>
      <c r="J325" s="61" t="str">
        <f t="shared" ref="J325:J388" si="26">B325&amp;"/"&amp;RIGHT(YEAR(C325),2)&amp;"-"&amp;G325&amp;"/"&amp;H325</f>
        <v>176/18-ТТ/2</v>
      </c>
      <c r="K325" s="62" t="s">
        <v>73</v>
      </c>
      <c r="L325" s="62" t="s">
        <v>33</v>
      </c>
      <c r="M325" s="57" t="s">
        <v>31</v>
      </c>
      <c r="N325" s="62">
        <v>36715</v>
      </c>
      <c r="O325" s="59" t="s">
        <v>101</v>
      </c>
      <c r="P325" s="62"/>
      <c r="Q325" s="62" t="s">
        <v>158</v>
      </c>
      <c r="R325" s="57"/>
      <c r="S325" s="64"/>
      <c r="T325" s="59"/>
      <c r="U325" s="62" t="s">
        <v>32</v>
      </c>
      <c r="V325" s="57">
        <v>11</v>
      </c>
      <c r="W325" s="57"/>
      <c r="X325" s="57">
        <v>2018</v>
      </c>
      <c r="Y325" s="62" t="s">
        <v>94</v>
      </c>
      <c r="Z325" s="57" t="s">
        <v>33</v>
      </c>
      <c r="AA325" s="71" t="s">
        <v>33</v>
      </c>
      <c r="AB325" s="59"/>
      <c r="AC325" s="63" t="s">
        <v>33</v>
      </c>
      <c r="AD325" s="62" t="s">
        <v>71</v>
      </c>
      <c r="AE325" s="62" t="s">
        <v>88</v>
      </c>
      <c r="AF325" s="62" t="s">
        <v>99</v>
      </c>
      <c r="AG325" s="64">
        <v>4</v>
      </c>
      <c r="AH325" s="59"/>
      <c r="AI325" s="57"/>
      <c r="AJ325" s="59"/>
      <c r="AK325" s="65">
        <v>0</v>
      </c>
      <c r="AL325" s="66">
        <v>4.07</v>
      </c>
      <c r="AM325" s="67">
        <f t="shared" ref="AM325:AM388" si="27">AK325+AL325</f>
        <v>4.07</v>
      </c>
      <c r="AN325" s="72">
        <v>4</v>
      </c>
      <c r="AO325" s="67">
        <f t="shared" ref="AO325:AO388" si="28">AK325+AL325+AN325</f>
        <v>8.07</v>
      </c>
      <c r="AP325" s="59" t="s">
        <v>512</v>
      </c>
      <c r="AQ325" s="57"/>
      <c r="AR325" s="68">
        <f t="shared" ref="AR325:AR388" ca="1" si="29">DATEDIF(N325,$AV$4,"Y")</f>
        <v>19</v>
      </c>
      <c r="AS325" s="69" t="str">
        <f ca="1">IF('База данных'!$AR325&gt;=18,"соверш.","несовер.")</f>
        <v>соверш.</v>
      </c>
      <c r="AT325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ТТ; нет</v>
      </c>
      <c r="AU325" s="2"/>
      <c r="AV325" s="2"/>
    </row>
    <row r="326" spans="2:48" ht="12.95" customHeight="1">
      <c r="B326" s="90">
        <f>IF(D325&lt;&gt;D326,MAX($B$4:B325)+1,B325)</f>
        <v>177</v>
      </c>
      <c r="C326" s="58">
        <v>43320</v>
      </c>
      <c r="D326" s="57" t="s">
        <v>362</v>
      </c>
      <c r="E326" s="59" t="s">
        <v>30</v>
      </c>
      <c r="F326" s="177" t="s">
        <v>186</v>
      </c>
      <c r="G326" s="59" t="s">
        <v>190</v>
      </c>
      <c r="H326" s="59">
        <v>1</v>
      </c>
      <c r="I326" s="57" t="str">
        <f t="shared" si="25"/>
        <v>177/18</v>
      </c>
      <c r="J326" s="61" t="str">
        <f t="shared" si="26"/>
        <v>177/18-ХТ эстр./1</v>
      </c>
      <c r="K326" s="62" t="s">
        <v>73</v>
      </c>
      <c r="L326" s="62" t="s">
        <v>33</v>
      </c>
      <c r="M326" s="57" t="s">
        <v>31</v>
      </c>
      <c r="N326" s="62">
        <v>36397</v>
      </c>
      <c r="O326" s="59" t="s">
        <v>101</v>
      </c>
      <c r="P326" s="62"/>
      <c r="Q326" s="62" t="s">
        <v>168</v>
      </c>
      <c r="R326" s="57"/>
      <c r="S326" s="64"/>
      <c r="T326" s="59"/>
      <c r="U326" s="62" t="s">
        <v>32</v>
      </c>
      <c r="V326" s="57">
        <v>11</v>
      </c>
      <c r="W326" s="57"/>
      <c r="X326" s="57">
        <v>2017</v>
      </c>
      <c r="Y326" s="62" t="s">
        <v>94</v>
      </c>
      <c r="Z326" s="57" t="s">
        <v>33</v>
      </c>
      <c r="AA326" s="71" t="s">
        <v>33</v>
      </c>
      <c r="AB326" s="59"/>
      <c r="AC326" s="63" t="s">
        <v>88</v>
      </c>
      <c r="AD326" s="62" t="s">
        <v>71</v>
      </c>
      <c r="AE326" s="62" t="s">
        <v>33</v>
      </c>
      <c r="AF326" s="62" t="s">
        <v>92</v>
      </c>
      <c r="AG326" s="64">
        <v>4</v>
      </c>
      <c r="AH326" s="59"/>
      <c r="AI326" s="57"/>
      <c r="AJ326" s="59"/>
      <c r="AK326" s="65">
        <v>4</v>
      </c>
      <c r="AL326" s="66">
        <v>3.87</v>
      </c>
      <c r="AM326" s="67">
        <f t="shared" si="27"/>
        <v>7.87</v>
      </c>
      <c r="AN326" s="72">
        <v>4.33</v>
      </c>
      <c r="AO326" s="67">
        <f t="shared" si="28"/>
        <v>12.2</v>
      </c>
      <c r="AP326" s="59" t="s">
        <v>512</v>
      </c>
      <c r="AQ326" s="57"/>
      <c r="AR326" s="73">
        <f t="shared" ca="1" si="29"/>
        <v>20</v>
      </c>
      <c r="AS326" s="61" t="str">
        <f ca="1">IF('База данных'!$AR326&gt;=18,"соверш.","несовер.")</f>
        <v>соверш.</v>
      </c>
      <c r="AT326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эстр.; да</v>
      </c>
      <c r="AU326" s="2"/>
      <c r="AV326" s="2"/>
    </row>
    <row r="327" spans="2:48" ht="12.95" customHeight="1">
      <c r="B327" s="90">
        <f>IF(D326&lt;&gt;D327,MAX($B$4:B326)+1,B326)</f>
        <v>178</v>
      </c>
      <c r="C327" s="58">
        <v>43270</v>
      </c>
      <c r="D327" s="57" t="s">
        <v>363</v>
      </c>
      <c r="E327" s="59" t="s">
        <v>30</v>
      </c>
      <c r="F327" s="177" t="s">
        <v>103</v>
      </c>
      <c r="G327" s="59" t="s">
        <v>104</v>
      </c>
      <c r="H327" s="59">
        <v>1</v>
      </c>
      <c r="I327" s="57" t="str">
        <f t="shared" si="25"/>
        <v>178/18</v>
      </c>
      <c r="J327" s="61" t="str">
        <f t="shared" si="26"/>
        <v>178/18-АДТиК/1</v>
      </c>
      <c r="K327" s="62" t="s">
        <v>73</v>
      </c>
      <c r="L327" s="62" t="s">
        <v>88</v>
      </c>
      <c r="M327" s="57" t="s">
        <v>37</v>
      </c>
      <c r="N327" s="62">
        <v>36188</v>
      </c>
      <c r="O327" s="59" t="s">
        <v>507</v>
      </c>
      <c r="P327" s="62"/>
      <c r="Q327" s="62" t="s">
        <v>132</v>
      </c>
      <c r="R327" s="57"/>
      <c r="S327" s="64"/>
      <c r="T327" s="59"/>
      <c r="U327" s="62" t="s">
        <v>32</v>
      </c>
      <c r="V327" s="57">
        <v>11</v>
      </c>
      <c r="W327" s="57"/>
      <c r="X327" s="57">
        <v>2016</v>
      </c>
      <c r="Y327" s="62" t="s">
        <v>94</v>
      </c>
      <c r="Z327" s="57" t="s">
        <v>33</v>
      </c>
      <c r="AA327" s="71" t="s">
        <v>33</v>
      </c>
      <c r="AB327" s="59"/>
      <c r="AC327" s="63" t="s">
        <v>88</v>
      </c>
      <c r="AD327" s="62" t="s">
        <v>71</v>
      </c>
      <c r="AE327" s="62" t="s">
        <v>88</v>
      </c>
      <c r="AF327" s="62" t="s">
        <v>92</v>
      </c>
      <c r="AG327" s="64">
        <v>4</v>
      </c>
      <c r="AH327" s="59"/>
      <c r="AI327" s="57"/>
      <c r="AJ327" s="59"/>
      <c r="AK327" s="65">
        <v>5</v>
      </c>
      <c r="AL327" s="66">
        <v>3.88</v>
      </c>
      <c r="AM327" s="67">
        <f t="shared" si="27"/>
        <v>8.879999999999999</v>
      </c>
      <c r="AN327" s="72">
        <v>4.33</v>
      </c>
      <c r="AO327" s="67">
        <f t="shared" si="28"/>
        <v>13.209999999999999</v>
      </c>
      <c r="AP327" s="59" t="s">
        <v>510</v>
      </c>
      <c r="AQ327" s="57" t="s">
        <v>531</v>
      </c>
      <c r="AR327" s="68">
        <f t="shared" ca="1" si="29"/>
        <v>21</v>
      </c>
      <c r="AS327" s="69" t="str">
        <f ca="1">IF('База данных'!$AR327&gt;=18,"соверш.","несовер.")</f>
        <v>соверш.</v>
      </c>
      <c r="AT327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да</v>
      </c>
      <c r="AU327" s="2"/>
      <c r="AV327" s="2"/>
    </row>
    <row r="328" spans="2:48" ht="12.95" customHeight="1">
      <c r="B328" s="90">
        <f>IF(D327&lt;&gt;D328,MAX($B$4:B327)+1,B327)</f>
        <v>178</v>
      </c>
      <c r="C328" s="58">
        <v>43286</v>
      </c>
      <c r="D328" s="57" t="s">
        <v>363</v>
      </c>
      <c r="E328" s="59" t="s">
        <v>30</v>
      </c>
      <c r="F328" s="177" t="s">
        <v>186</v>
      </c>
      <c r="G328" s="59" t="s">
        <v>115</v>
      </c>
      <c r="H328" s="59">
        <v>2</v>
      </c>
      <c r="I328" s="57" t="str">
        <f t="shared" si="25"/>
        <v>178/18</v>
      </c>
      <c r="J328" s="61" t="str">
        <f t="shared" si="26"/>
        <v>178/18-ТТ/2</v>
      </c>
      <c r="K328" s="62" t="s">
        <v>73</v>
      </c>
      <c r="L328" s="62" t="s">
        <v>33</v>
      </c>
      <c r="M328" s="57" t="s">
        <v>31</v>
      </c>
      <c r="N328" s="62">
        <v>37621</v>
      </c>
      <c r="O328" s="59" t="s">
        <v>101</v>
      </c>
      <c r="P328" s="62"/>
      <c r="Q328" s="62" t="s">
        <v>126</v>
      </c>
      <c r="R328" s="57"/>
      <c r="S328" s="64"/>
      <c r="T328" s="59"/>
      <c r="U328" s="62" t="s">
        <v>32</v>
      </c>
      <c r="V328" s="57">
        <v>9</v>
      </c>
      <c r="W328" s="57"/>
      <c r="X328" s="57">
        <v>2018</v>
      </c>
      <c r="Y328" s="62" t="s">
        <v>94</v>
      </c>
      <c r="Z328" s="57" t="s">
        <v>33</v>
      </c>
      <c r="AA328" s="71" t="s">
        <v>33</v>
      </c>
      <c r="AB328" s="59"/>
      <c r="AC328" s="63" t="s">
        <v>88</v>
      </c>
      <c r="AD328" s="62" t="s">
        <v>71</v>
      </c>
      <c r="AE328" s="62" t="s">
        <v>88</v>
      </c>
      <c r="AF328" s="62" t="s">
        <v>92</v>
      </c>
      <c r="AG328" s="64">
        <v>4</v>
      </c>
      <c r="AH328" s="59"/>
      <c r="AI328" s="57"/>
      <c r="AJ328" s="59"/>
      <c r="AK328" s="65">
        <v>5</v>
      </c>
      <c r="AL328" s="66">
        <v>3.55</v>
      </c>
      <c r="AM328" s="67">
        <f t="shared" si="27"/>
        <v>8.5500000000000007</v>
      </c>
      <c r="AN328" s="72">
        <v>3.66</v>
      </c>
      <c r="AO328" s="67">
        <f t="shared" si="28"/>
        <v>12.21</v>
      </c>
      <c r="AP328" s="59" t="s">
        <v>512</v>
      </c>
      <c r="AQ328" s="57"/>
      <c r="AR328" s="73">
        <f t="shared" ca="1" si="29"/>
        <v>17</v>
      </c>
      <c r="AS328" s="61" t="str">
        <f ca="1">IF('База данных'!$AR328&gt;=18,"соверш.","несовер.")</f>
        <v>несовер.</v>
      </c>
      <c r="AT328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ТТ; да</v>
      </c>
      <c r="AU328" s="2"/>
      <c r="AV328" s="2"/>
    </row>
    <row r="329" spans="2:48" ht="12.95" customHeight="1">
      <c r="B329" s="90">
        <f>IF(D328&lt;&gt;D329,MAX($B$4:B328)+1,B328)</f>
        <v>179</v>
      </c>
      <c r="C329" s="58">
        <v>43286</v>
      </c>
      <c r="D329" s="57" t="s">
        <v>364</v>
      </c>
      <c r="E329" s="59" t="s">
        <v>30</v>
      </c>
      <c r="F329" s="177" t="s">
        <v>107</v>
      </c>
      <c r="G329" s="59" t="s">
        <v>108</v>
      </c>
      <c r="H329" s="59">
        <v>1</v>
      </c>
      <c r="I329" s="57" t="str">
        <f t="shared" si="25"/>
        <v>179/18</v>
      </c>
      <c r="J329" s="61" t="str">
        <f t="shared" si="26"/>
        <v>179/18-ТДЖ/1</v>
      </c>
      <c r="K329" s="62" t="s">
        <v>73</v>
      </c>
      <c r="L329" s="62" t="s">
        <v>88</v>
      </c>
      <c r="M329" s="57" t="s">
        <v>31</v>
      </c>
      <c r="N329" s="62">
        <v>37415</v>
      </c>
      <c r="O329" s="59" t="s">
        <v>507</v>
      </c>
      <c r="P329" s="62"/>
      <c r="Q329" s="62" t="s">
        <v>161</v>
      </c>
      <c r="R329" s="57"/>
      <c r="S329" s="64"/>
      <c r="T329" s="59"/>
      <c r="U329" s="62" t="s">
        <v>32</v>
      </c>
      <c r="V329" s="57">
        <v>9</v>
      </c>
      <c r="W329" s="57"/>
      <c r="X329" s="57">
        <v>2018</v>
      </c>
      <c r="Y329" s="62" t="s">
        <v>94</v>
      </c>
      <c r="Z329" s="57" t="s">
        <v>88</v>
      </c>
      <c r="AA329" s="71" t="s">
        <v>88</v>
      </c>
      <c r="AB329" s="59"/>
      <c r="AC329" s="63" t="s">
        <v>88</v>
      </c>
      <c r="AD329" s="62" t="s">
        <v>71</v>
      </c>
      <c r="AE329" s="62" t="s">
        <v>88</v>
      </c>
      <c r="AF329" s="62" t="s">
        <v>99</v>
      </c>
      <c r="AG329" s="64">
        <v>4</v>
      </c>
      <c r="AH329" s="59"/>
      <c r="AI329" s="57"/>
      <c r="AJ329" s="59"/>
      <c r="AK329" s="65">
        <v>5</v>
      </c>
      <c r="AL329" s="66">
        <v>4.2</v>
      </c>
      <c r="AM329" s="67">
        <f t="shared" si="27"/>
        <v>9.1999999999999993</v>
      </c>
      <c r="AN329" s="72">
        <v>4.3</v>
      </c>
      <c r="AO329" s="67">
        <f t="shared" si="28"/>
        <v>13.5</v>
      </c>
      <c r="AP329" s="59" t="s">
        <v>512</v>
      </c>
      <c r="AQ329" s="57"/>
      <c r="AR329" s="68">
        <f t="shared" ca="1" si="29"/>
        <v>17</v>
      </c>
      <c r="AS329" s="69" t="str">
        <f ca="1">IF('База данных'!$AR329&gt;=18,"соверш.","несовер.")</f>
        <v>несовер.</v>
      </c>
      <c r="AT329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ТДЖ; да</v>
      </c>
      <c r="AU329" s="2"/>
      <c r="AV329" s="2"/>
    </row>
    <row r="330" spans="2:48" ht="12.95" customHeight="1">
      <c r="B330" s="90">
        <f>IF(D329&lt;&gt;D330,MAX($B$4:B329)+1,B329)</f>
        <v>180</v>
      </c>
      <c r="C330" s="58">
        <v>43286</v>
      </c>
      <c r="D330" s="57" t="s">
        <v>365</v>
      </c>
      <c r="E330" s="59" t="s">
        <v>30</v>
      </c>
      <c r="F330" s="178" t="s">
        <v>103</v>
      </c>
      <c r="G330" s="59" t="s">
        <v>104</v>
      </c>
      <c r="H330" s="59">
        <v>1</v>
      </c>
      <c r="I330" s="57" t="str">
        <f t="shared" si="25"/>
        <v>180/18</v>
      </c>
      <c r="J330" s="61" t="str">
        <f t="shared" si="26"/>
        <v>180/18-АДТиК/1</v>
      </c>
      <c r="K330" s="62" t="s">
        <v>73</v>
      </c>
      <c r="L330" s="62" t="s">
        <v>88</v>
      </c>
      <c r="M330" s="57" t="s">
        <v>31</v>
      </c>
      <c r="N330" s="62">
        <v>37607</v>
      </c>
      <c r="O330" s="59" t="s">
        <v>101</v>
      </c>
      <c r="P330" s="62"/>
      <c r="Q330" s="62" t="s">
        <v>145</v>
      </c>
      <c r="R330" s="57"/>
      <c r="S330" s="64"/>
      <c r="T330" s="59"/>
      <c r="U330" s="62" t="s">
        <v>32</v>
      </c>
      <c r="V330" s="57">
        <v>9</v>
      </c>
      <c r="W330" s="57"/>
      <c r="X330" s="57">
        <v>2018</v>
      </c>
      <c r="Y330" s="62" t="s">
        <v>95</v>
      </c>
      <c r="Z330" s="57" t="s">
        <v>33</v>
      </c>
      <c r="AA330" s="71" t="s">
        <v>33</v>
      </c>
      <c r="AB330" s="59"/>
      <c r="AC330" s="63" t="s">
        <v>33</v>
      </c>
      <c r="AD330" s="62" t="s">
        <v>71</v>
      </c>
      <c r="AE330" s="62" t="s">
        <v>88</v>
      </c>
      <c r="AF330" s="62" t="s">
        <v>99</v>
      </c>
      <c r="AG330" s="64">
        <v>4</v>
      </c>
      <c r="AH330" s="59"/>
      <c r="AI330" s="57"/>
      <c r="AJ330" s="59"/>
      <c r="AK330" s="65">
        <v>2</v>
      </c>
      <c r="AL330" s="66">
        <v>4.41</v>
      </c>
      <c r="AM330" s="67">
        <f t="shared" si="27"/>
        <v>6.41</v>
      </c>
      <c r="AN330" s="72">
        <v>4.66</v>
      </c>
      <c r="AO330" s="67">
        <f t="shared" si="28"/>
        <v>11.07</v>
      </c>
      <c r="AP330" s="59" t="s">
        <v>512</v>
      </c>
      <c r="AQ330" s="57"/>
      <c r="AR330" s="73">
        <f t="shared" ca="1" si="29"/>
        <v>17</v>
      </c>
      <c r="AS330" s="61" t="str">
        <f ca="1">IF('База данных'!$AR330&gt;=18,"соверш.","несовер.")</f>
        <v>несовер.</v>
      </c>
      <c r="AT330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нет</v>
      </c>
      <c r="AU330" s="2"/>
      <c r="AV330" s="2"/>
    </row>
    <row r="331" spans="2:48" ht="12.95" customHeight="1">
      <c r="B331" s="90">
        <f>IF(D330&lt;&gt;D331,MAX($B$4:B330)+1,B330)</f>
        <v>180</v>
      </c>
      <c r="C331" s="58">
        <v>43321</v>
      </c>
      <c r="D331" s="57" t="s">
        <v>365</v>
      </c>
      <c r="E331" s="59" t="s">
        <v>30</v>
      </c>
      <c r="F331" s="177" t="s">
        <v>186</v>
      </c>
      <c r="G331" s="59" t="s">
        <v>115</v>
      </c>
      <c r="H331" s="59">
        <v>2</v>
      </c>
      <c r="I331" s="57" t="str">
        <f t="shared" si="25"/>
        <v>180/18</v>
      </c>
      <c r="J331" s="61" t="str">
        <f t="shared" si="26"/>
        <v>180/18-ТТ/2</v>
      </c>
      <c r="K331" s="62" t="s">
        <v>73</v>
      </c>
      <c r="L331" s="62" t="s">
        <v>33</v>
      </c>
      <c r="M331" s="57" t="s">
        <v>31</v>
      </c>
      <c r="N331" s="62">
        <v>35893</v>
      </c>
      <c r="O331" s="59" t="s">
        <v>101</v>
      </c>
      <c r="P331" s="62"/>
      <c r="Q331" s="62" t="s">
        <v>125</v>
      </c>
      <c r="R331" s="57"/>
      <c r="S331" s="64"/>
      <c r="T331" s="59"/>
      <c r="U331" s="62" t="s">
        <v>32</v>
      </c>
      <c r="V331" s="57">
        <v>9</v>
      </c>
      <c r="W331" s="57"/>
      <c r="X331" s="57">
        <v>2014</v>
      </c>
      <c r="Y331" s="62" t="s">
        <v>95</v>
      </c>
      <c r="Z331" s="57" t="s">
        <v>33</v>
      </c>
      <c r="AA331" s="71" t="s">
        <v>33</v>
      </c>
      <c r="AB331" s="59"/>
      <c r="AC331" s="63" t="s">
        <v>33</v>
      </c>
      <c r="AD331" s="62" t="s">
        <v>71</v>
      </c>
      <c r="AE331" s="62" t="s">
        <v>88</v>
      </c>
      <c r="AF331" s="62" t="s">
        <v>33</v>
      </c>
      <c r="AG331" s="64">
        <v>4</v>
      </c>
      <c r="AH331" s="59"/>
      <c r="AI331" s="57"/>
      <c r="AJ331" s="59"/>
      <c r="AK331" s="65">
        <v>0</v>
      </c>
      <c r="AL331" s="66">
        <v>5</v>
      </c>
      <c r="AM331" s="67">
        <f t="shared" si="27"/>
        <v>5</v>
      </c>
      <c r="AN331" s="72">
        <v>5</v>
      </c>
      <c r="AO331" s="67">
        <f t="shared" si="28"/>
        <v>10</v>
      </c>
      <c r="AP331" s="59" t="s">
        <v>512</v>
      </c>
      <c r="AQ331" s="57"/>
      <c r="AR331" s="68">
        <f t="shared" ca="1" si="29"/>
        <v>22</v>
      </c>
      <c r="AS331" s="69" t="str">
        <f ca="1">IF('База данных'!$AR331&gt;=18,"соверш.","несовер.")</f>
        <v>соверш.</v>
      </c>
      <c r="AT331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ТТ; нет</v>
      </c>
      <c r="AU331" s="2"/>
      <c r="AV331" s="2"/>
    </row>
    <row r="332" spans="2:48" ht="12.95" customHeight="1">
      <c r="B332" s="90">
        <f>IF(D331&lt;&gt;D332,MAX($B$4:B331)+1,B331)</f>
        <v>180</v>
      </c>
      <c r="C332" s="58">
        <v>43283</v>
      </c>
      <c r="D332" s="57" t="s">
        <v>365</v>
      </c>
      <c r="E332" s="59" t="s">
        <v>30</v>
      </c>
      <c r="F332" s="178" t="s">
        <v>107</v>
      </c>
      <c r="G332" s="59" t="s">
        <v>108</v>
      </c>
      <c r="H332" s="59">
        <v>3</v>
      </c>
      <c r="I332" s="57" t="str">
        <f t="shared" si="25"/>
        <v>180/18</v>
      </c>
      <c r="J332" s="61" t="str">
        <f t="shared" si="26"/>
        <v>180/18-ТДЖ/3</v>
      </c>
      <c r="K332" s="62" t="s">
        <v>73</v>
      </c>
      <c r="L332" s="62" t="s">
        <v>88</v>
      </c>
      <c r="M332" s="57" t="s">
        <v>31</v>
      </c>
      <c r="N332" s="62">
        <v>37655</v>
      </c>
      <c r="O332" s="59" t="s">
        <v>101</v>
      </c>
      <c r="P332" s="62"/>
      <c r="Q332" s="62" t="s">
        <v>154</v>
      </c>
      <c r="R332" s="57"/>
      <c r="S332" s="64"/>
      <c r="T332" s="59"/>
      <c r="U332" s="62" t="s">
        <v>32</v>
      </c>
      <c r="V332" s="57">
        <v>9</v>
      </c>
      <c r="W332" s="57"/>
      <c r="X332" s="57">
        <v>2018</v>
      </c>
      <c r="Y332" s="62" t="s">
        <v>94</v>
      </c>
      <c r="Z332" s="57" t="s">
        <v>33</v>
      </c>
      <c r="AA332" s="71" t="s">
        <v>33</v>
      </c>
      <c r="AB332" s="59"/>
      <c r="AC332" s="63" t="s">
        <v>33</v>
      </c>
      <c r="AD332" s="62" t="s">
        <v>71</v>
      </c>
      <c r="AE332" s="62" t="s">
        <v>88</v>
      </c>
      <c r="AF332" s="62" t="s">
        <v>92</v>
      </c>
      <c r="AG332" s="64">
        <v>4</v>
      </c>
      <c r="AH332" s="59"/>
      <c r="AI332" s="57"/>
      <c r="AJ332" s="59"/>
      <c r="AK332" s="65">
        <v>0</v>
      </c>
      <c r="AL332" s="66">
        <v>4.33</v>
      </c>
      <c r="AM332" s="67">
        <f t="shared" si="27"/>
        <v>4.33</v>
      </c>
      <c r="AN332" s="72">
        <v>4</v>
      </c>
      <c r="AO332" s="67">
        <f t="shared" si="28"/>
        <v>8.33</v>
      </c>
      <c r="AP332" s="59" t="s">
        <v>512</v>
      </c>
      <c r="AQ332" s="57"/>
      <c r="AR332" s="73">
        <f t="shared" ca="1" si="29"/>
        <v>17</v>
      </c>
      <c r="AS332" s="61" t="str">
        <f ca="1">IF('База данных'!$AR332&gt;=18,"соверш.","несовер.")</f>
        <v>несовер.</v>
      </c>
      <c r="AT332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ТДЖ; нет</v>
      </c>
      <c r="AU332" s="2"/>
      <c r="AV332" s="2"/>
    </row>
    <row r="333" spans="2:48" ht="12.95" customHeight="1">
      <c r="B333" s="90">
        <f>IF(D332&lt;&gt;D333,MAX($B$4:B332)+1,B332)</f>
        <v>181</v>
      </c>
      <c r="C333" s="58">
        <v>43280</v>
      </c>
      <c r="D333" s="57" t="s">
        <v>366</v>
      </c>
      <c r="E333" s="59" t="s">
        <v>30</v>
      </c>
      <c r="F333" s="177" t="s">
        <v>186</v>
      </c>
      <c r="G333" s="59" t="s">
        <v>190</v>
      </c>
      <c r="H333" s="59">
        <v>1</v>
      </c>
      <c r="I333" s="57" t="str">
        <f t="shared" si="25"/>
        <v>181/18</v>
      </c>
      <c r="J333" s="61" t="str">
        <f t="shared" si="26"/>
        <v>181/18-ХТ эстр./1</v>
      </c>
      <c r="K333" s="62" t="s">
        <v>73</v>
      </c>
      <c r="L333" s="62" t="s">
        <v>88</v>
      </c>
      <c r="M333" s="57" t="s">
        <v>31</v>
      </c>
      <c r="N333" s="62">
        <v>37430</v>
      </c>
      <c r="O333" s="59" t="s">
        <v>101</v>
      </c>
      <c r="P333" s="62"/>
      <c r="Q333" s="62" t="s">
        <v>125</v>
      </c>
      <c r="R333" s="57"/>
      <c r="S333" s="64"/>
      <c r="T333" s="59" t="s">
        <v>184</v>
      </c>
      <c r="U333" s="62" t="s">
        <v>32</v>
      </c>
      <c r="V333" s="57">
        <v>9</v>
      </c>
      <c r="W333" s="57"/>
      <c r="X333" s="57">
        <v>2018</v>
      </c>
      <c r="Y333" s="62" t="s">
        <v>94</v>
      </c>
      <c r="Z333" s="57" t="s">
        <v>33</v>
      </c>
      <c r="AA333" s="71" t="s">
        <v>33</v>
      </c>
      <c r="AB333" s="59"/>
      <c r="AC333" s="63" t="s">
        <v>88</v>
      </c>
      <c r="AD333" s="62" t="s">
        <v>71</v>
      </c>
      <c r="AE333" s="62" t="s">
        <v>33</v>
      </c>
      <c r="AF333" s="62" t="s">
        <v>92</v>
      </c>
      <c r="AG333" s="64">
        <v>4</v>
      </c>
      <c r="AH333" s="59"/>
      <c r="AI333" s="57"/>
      <c r="AJ333" s="59"/>
      <c r="AK333" s="65">
        <v>5</v>
      </c>
      <c r="AL333" s="66">
        <v>3.61</v>
      </c>
      <c r="AM333" s="67">
        <f t="shared" si="27"/>
        <v>8.61</v>
      </c>
      <c r="AN333" s="72">
        <v>3.33</v>
      </c>
      <c r="AO333" s="67">
        <f t="shared" si="28"/>
        <v>11.94</v>
      </c>
      <c r="AP333" s="59" t="s">
        <v>512</v>
      </c>
      <c r="AQ333" s="57"/>
      <c r="AR333" s="68">
        <f t="shared" ca="1" si="29"/>
        <v>17</v>
      </c>
      <c r="AS333" s="69" t="str">
        <f ca="1">IF('База данных'!$AR333&gt;=18,"соверш.","несовер.")</f>
        <v>несовер.</v>
      </c>
      <c r="AT333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эстр.; да</v>
      </c>
      <c r="AU333" s="2"/>
      <c r="AV333" s="2"/>
    </row>
    <row r="334" spans="2:48" ht="12.95" customHeight="1">
      <c r="B334" s="90">
        <f>IF(D333&lt;&gt;D334,MAX($B$4:B333)+1,B333)</f>
        <v>182</v>
      </c>
      <c r="C334" s="58">
        <v>43280</v>
      </c>
      <c r="D334" s="57" t="s">
        <v>367</v>
      </c>
      <c r="E334" s="59" t="s">
        <v>30</v>
      </c>
      <c r="F334" s="178" t="s">
        <v>103</v>
      </c>
      <c r="G334" s="59" t="s">
        <v>104</v>
      </c>
      <c r="H334" s="59">
        <v>1</v>
      </c>
      <c r="I334" s="57" t="str">
        <f t="shared" si="25"/>
        <v>182/18</v>
      </c>
      <c r="J334" s="61" t="str">
        <f t="shared" si="26"/>
        <v>182/18-АДТиК/1</v>
      </c>
      <c r="K334" s="62" t="s">
        <v>73</v>
      </c>
      <c r="L334" s="62" t="s">
        <v>88</v>
      </c>
      <c r="M334" s="57" t="s">
        <v>31</v>
      </c>
      <c r="N334" s="62">
        <v>37430</v>
      </c>
      <c r="O334" s="59" t="s">
        <v>101</v>
      </c>
      <c r="P334" s="62"/>
      <c r="Q334" s="62" t="s">
        <v>125</v>
      </c>
      <c r="R334" s="57"/>
      <c r="S334" s="64"/>
      <c r="T334" s="59" t="s">
        <v>184</v>
      </c>
      <c r="U334" s="62" t="s">
        <v>32</v>
      </c>
      <c r="V334" s="57">
        <v>9</v>
      </c>
      <c r="W334" s="57"/>
      <c r="X334" s="57">
        <v>2018</v>
      </c>
      <c r="Y334" s="62" t="s">
        <v>94</v>
      </c>
      <c r="Z334" s="57" t="s">
        <v>33</v>
      </c>
      <c r="AA334" s="71" t="s">
        <v>33</v>
      </c>
      <c r="AB334" s="59"/>
      <c r="AC334" s="63" t="s">
        <v>88</v>
      </c>
      <c r="AD334" s="62" t="s">
        <v>71</v>
      </c>
      <c r="AE334" s="62" t="s">
        <v>33</v>
      </c>
      <c r="AF334" s="62" t="s">
        <v>92</v>
      </c>
      <c r="AG334" s="64">
        <v>4</v>
      </c>
      <c r="AH334" s="59"/>
      <c r="AI334" s="57"/>
      <c r="AJ334" s="59"/>
      <c r="AK334" s="65">
        <v>6</v>
      </c>
      <c r="AL334" s="66">
        <v>3.61</v>
      </c>
      <c r="AM334" s="67">
        <f t="shared" si="27"/>
        <v>9.61</v>
      </c>
      <c r="AN334" s="72">
        <v>3.33</v>
      </c>
      <c r="AO334" s="67">
        <f t="shared" si="28"/>
        <v>12.94</v>
      </c>
      <c r="AP334" s="59" t="s">
        <v>512</v>
      </c>
      <c r="AQ334" s="57"/>
      <c r="AR334" s="73">
        <f t="shared" ca="1" si="29"/>
        <v>17</v>
      </c>
      <c r="AS334" s="61" t="str">
        <f ca="1">IF('База данных'!$AR334&gt;=18,"соверш.","несовер.")</f>
        <v>несовер.</v>
      </c>
      <c r="AT334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да</v>
      </c>
      <c r="AU334" s="2"/>
      <c r="AV334" s="2"/>
    </row>
    <row r="335" spans="2:48" ht="12.95" customHeight="1">
      <c r="B335" s="90">
        <f>IF(D334&lt;&gt;D335,MAX($B$4:B334)+1,B334)</f>
        <v>182</v>
      </c>
      <c r="C335" s="58">
        <v>43284</v>
      </c>
      <c r="D335" s="57" t="s">
        <v>367</v>
      </c>
      <c r="E335" s="59" t="s">
        <v>30</v>
      </c>
      <c r="F335" s="177" t="s">
        <v>186</v>
      </c>
      <c r="G335" s="59" t="s">
        <v>115</v>
      </c>
      <c r="H335" s="59">
        <v>2</v>
      </c>
      <c r="I335" s="57" t="str">
        <f t="shared" si="25"/>
        <v>182/18</v>
      </c>
      <c r="J335" s="61" t="str">
        <f t="shared" si="26"/>
        <v>182/18-ТТ/2</v>
      </c>
      <c r="K335" s="62" t="s">
        <v>73</v>
      </c>
      <c r="L335" s="62" t="s">
        <v>33</v>
      </c>
      <c r="M335" s="57" t="s">
        <v>31</v>
      </c>
      <c r="N335" s="62">
        <v>36835</v>
      </c>
      <c r="O335" s="59" t="s">
        <v>101</v>
      </c>
      <c r="P335" s="62"/>
      <c r="Q335" s="62" t="s">
        <v>141</v>
      </c>
      <c r="R335" s="57"/>
      <c r="S335" s="64"/>
      <c r="T335" s="59"/>
      <c r="U335" s="62" t="s">
        <v>32</v>
      </c>
      <c r="V335" s="57">
        <v>9</v>
      </c>
      <c r="W335" s="57"/>
      <c r="X335" s="57">
        <v>2018</v>
      </c>
      <c r="Y335" s="62" t="s">
        <v>96</v>
      </c>
      <c r="Z335" s="57" t="s">
        <v>33</v>
      </c>
      <c r="AA335" s="71" t="s">
        <v>33</v>
      </c>
      <c r="AB335" s="59"/>
      <c r="AC335" s="63" t="s">
        <v>33</v>
      </c>
      <c r="AD335" s="62" t="s">
        <v>71</v>
      </c>
      <c r="AE335" s="62" t="s">
        <v>88</v>
      </c>
      <c r="AF335" s="62" t="s">
        <v>99</v>
      </c>
      <c r="AG335" s="64">
        <v>6</v>
      </c>
      <c r="AH335" s="59"/>
      <c r="AI335" s="57"/>
      <c r="AJ335" s="59"/>
      <c r="AK335" s="65">
        <v>0</v>
      </c>
      <c r="AL335" s="66">
        <v>3.81</v>
      </c>
      <c r="AM335" s="67">
        <f t="shared" si="27"/>
        <v>3.81</v>
      </c>
      <c r="AN335" s="72">
        <v>4.5</v>
      </c>
      <c r="AO335" s="67">
        <f t="shared" si="28"/>
        <v>8.31</v>
      </c>
      <c r="AP335" s="59" t="s">
        <v>512</v>
      </c>
      <c r="AQ335" s="57"/>
      <c r="AR335" s="68">
        <f t="shared" ca="1" si="29"/>
        <v>19</v>
      </c>
      <c r="AS335" s="69" t="str">
        <f ca="1">IF('База данных'!$AR335&gt;=18,"соверш.","несовер.")</f>
        <v>соверш.</v>
      </c>
      <c r="AT335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ТТ; нет</v>
      </c>
      <c r="AU335" s="2"/>
      <c r="AV335" s="2"/>
    </row>
    <row r="336" spans="2:48" ht="12.95" customHeight="1">
      <c r="B336" s="90">
        <f>IF(D335&lt;&gt;D336,MAX($B$4:B335)+1,B335)</f>
        <v>182</v>
      </c>
      <c r="C336" s="58">
        <v>43299</v>
      </c>
      <c r="D336" s="57" t="s">
        <v>367</v>
      </c>
      <c r="E336" s="59" t="s">
        <v>30</v>
      </c>
      <c r="F336" s="178" t="s">
        <v>119</v>
      </c>
      <c r="G336" s="59" t="s">
        <v>120</v>
      </c>
      <c r="H336" s="59">
        <v>3</v>
      </c>
      <c r="I336" s="57" t="str">
        <f t="shared" si="25"/>
        <v>182/18</v>
      </c>
      <c r="J336" s="61" t="str">
        <f t="shared" si="26"/>
        <v>182/18-ОиПКММиТП/3</v>
      </c>
      <c r="K336" s="62" t="s">
        <v>73</v>
      </c>
      <c r="L336" s="62" t="s">
        <v>88</v>
      </c>
      <c r="M336" s="57" t="s">
        <v>31</v>
      </c>
      <c r="N336" s="62">
        <v>37329</v>
      </c>
      <c r="O336" s="59" t="s">
        <v>101</v>
      </c>
      <c r="P336" s="62"/>
      <c r="Q336" s="62" t="s">
        <v>169</v>
      </c>
      <c r="R336" s="57"/>
      <c r="S336" s="64"/>
      <c r="T336" s="59"/>
      <c r="U336" s="62" t="s">
        <v>32</v>
      </c>
      <c r="V336" s="57">
        <v>9</v>
      </c>
      <c r="W336" s="57"/>
      <c r="X336" s="57">
        <v>2018</v>
      </c>
      <c r="Y336" s="62" t="s">
        <v>95</v>
      </c>
      <c r="Z336" s="57" t="s">
        <v>33</v>
      </c>
      <c r="AA336" s="71" t="s">
        <v>88</v>
      </c>
      <c r="AB336" s="59"/>
      <c r="AC336" s="63" t="s">
        <v>88</v>
      </c>
      <c r="AD336" s="62" t="s">
        <v>71</v>
      </c>
      <c r="AE336" s="62" t="s">
        <v>88</v>
      </c>
      <c r="AF336" s="62" t="s">
        <v>92</v>
      </c>
      <c r="AG336" s="64">
        <v>4</v>
      </c>
      <c r="AH336" s="59"/>
      <c r="AI336" s="57"/>
      <c r="AJ336" s="59"/>
      <c r="AK336" s="65">
        <v>3</v>
      </c>
      <c r="AL336" s="66">
        <v>4</v>
      </c>
      <c r="AM336" s="67">
        <f t="shared" si="27"/>
        <v>7</v>
      </c>
      <c r="AN336" s="72">
        <v>4</v>
      </c>
      <c r="AO336" s="67">
        <f t="shared" si="28"/>
        <v>11</v>
      </c>
      <c r="AP336" s="59" t="s">
        <v>512</v>
      </c>
      <c r="AQ336" s="57"/>
      <c r="AR336" s="73">
        <f t="shared" ca="1" si="29"/>
        <v>18</v>
      </c>
      <c r="AS336" s="61" t="str">
        <f ca="1">IF('База данных'!$AR336&gt;=18,"соверш.","несовер.")</f>
        <v>соверш.</v>
      </c>
      <c r="AT336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ОиПКММиТП; да</v>
      </c>
      <c r="AU336" s="2"/>
      <c r="AV336" s="2"/>
    </row>
    <row r="337" spans="1:48" ht="12.95" customHeight="1">
      <c r="B337" s="90">
        <f>IF(D336&lt;&gt;D337,MAX($B$4:B336)+1,B336)</f>
        <v>183</v>
      </c>
      <c r="C337" s="58">
        <v>43321</v>
      </c>
      <c r="D337" s="57" t="s">
        <v>368</v>
      </c>
      <c r="E337" s="59" t="s">
        <v>30</v>
      </c>
      <c r="F337" s="177" t="s">
        <v>111</v>
      </c>
      <c r="G337" s="59" t="s">
        <v>112</v>
      </c>
      <c r="H337" s="59">
        <v>1</v>
      </c>
      <c r="I337" s="57" t="str">
        <f t="shared" si="25"/>
        <v>183/18</v>
      </c>
      <c r="J337" s="61" t="str">
        <f t="shared" si="26"/>
        <v>183/18-ЭП/1</v>
      </c>
      <c r="K337" s="62" t="s">
        <v>73</v>
      </c>
      <c r="L337" s="62" t="s">
        <v>88</v>
      </c>
      <c r="M337" s="57" t="s">
        <v>31</v>
      </c>
      <c r="N337" s="62">
        <v>37252</v>
      </c>
      <c r="O337" s="59" t="s">
        <v>101</v>
      </c>
      <c r="P337" s="62"/>
      <c r="Q337" s="62" t="s">
        <v>137</v>
      </c>
      <c r="R337" s="57"/>
      <c r="S337" s="64"/>
      <c r="T337" s="59"/>
      <c r="U337" s="62" t="s">
        <v>32</v>
      </c>
      <c r="V337" s="57">
        <v>9</v>
      </c>
      <c r="W337" s="57"/>
      <c r="X337" s="57">
        <v>2018</v>
      </c>
      <c r="Y337" s="62" t="s">
        <v>94</v>
      </c>
      <c r="Z337" s="57" t="s">
        <v>33</v>
      </c>
      <c r="AA337" s="71" t="s">
        <v>33</v>
      </c>
      <c r="AB337" s="59"/>
      <c r="AC337" s="63" t="s">
        <v>33</v>
      </c>
      <c r="AD337" s="62" t="s">
        <v>71</v>
      </c>
      <c r="AE337" s="62" t="s">
        <v>88</v>
      </c>
      <c r="AF337" s="62" t="s">
        <v>99</v>
      </c>
      <c r="AG337" s="64">
        <v>4</v>
      </c>
      <c r="AH337" s="59"/>
      <c r="AI337" s="57"/>
      <c r="AJ337" s="59"/>
      <c r="AK337" s="65">
        <v>2</v>
      </c>
      <c r="AL337" s="66">
        <v>3.75</v>
      </c>
      <c r="AM337" s="67">
        <f t="shared" si="27"/>
        <v>5.75</v>
      </c>
      <c r="AN337" s="72">
        <v>4</v>
      </c>
      <c r="AO337" s="67">
        <f t="shared" si="28"/>
        <v>9.75</v>
      </c>
      <c r="AP337" s="59" t="s">
        <v>512</v>
      </c>
      <c r="AQ337" s="57"/>
      <c r="AR337" s="68">
        <f t="shared" ca="1" si="29"/>
        <v>18</v>
      </c>
      <c r="AS337" s="69" t="str">
        <f ca="1">IF('База данных'!$AR337&gt;=18,"соверш.","несовер.")</f>
        <v>соверш.</v>
      </c>
      <c r="AT337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ЭП; нет</v>
      </c>
      <c r="AU337" s="2"/>
      <c r="AV337" s="2"/>
    </row>
    <row r="338" spans="1:48" ht="12.95" customHeight="1">
      <c r="B338" s="90">
        <f>IF(D337&lt;&gt;D338,MAX($B$4:B337)+1,B337)</f>
        <v>183</v>
      </c>
      <c r="C338" s="58">
        <v>43284</v>
      </c>
      <c r="D338" s="57" t="s">
        <v>368</v>
      </c>
      <c r="E338" s="59" t="s">
        <v>30</v>
      </c>
      <c r="F338" s="178" t="s">
        <v>119</v>
      </c>
      <c r="G338" s="59" t="s">
        <v>121</v>
      </c>
      <c r="H338" s="59">
        <v>2</v>
      </c>
      <c r="I338" s="57" t="str">
        <f t="shared" si="25"/>
        <v>183/18</v>
      </c>
      <c r="J338" s="61" t="str">
        <f t="shared" si="26"/>
        <v>183/18-ОКДД/2</v>
      </c>
      <c r="K338" s="62" t="s">
        <v>73</v>
      </c>
      <c r="L338" s="62" t="s">
        <v>33</v>
      </c>
      <c r="M338" s="57" t="s">
        <v>31</v>
      </c>
      <c r="N338" s="62">
        <v>36835</v>
      </c>
      <c r="O338" s="59" t="s">
        <v>101</v>
      </c>
      <c r="P338" s="62"/>
      <c r="Q338" s="62" t="s">
        <v>141</v>
      </c>
      <c r="R338" s="57"/>
      <c r="S338" s="64"/>
      <c r="T338" s="59"/>
      <c r="U338" s="62" t="s">
        <v>32</v>
      </c>
      <c r="V338" s="57">
        <v>9</v>
      </c>
      <c r="W338" s="57"/>
      <c r="X338" s="57">
        <v>2018</v>
      </c>
      <c r="Y338" s="62" t="s">
        <v>96</v>
      </c>
      <c r="Z338" s="57" t="s">
        <v>33</v>
      </c>
      <c r="AA338" s="71" t="s">
        <v>33</v>
      </c>
      <c r="AB338" s="59"/>
      <c r="AC338" s="63" t="s">
        <v>33</v>
      </c>
      <c r="AD338" s="62" t="s">
        <v>71</v>
      </c>
      <c r="AE338" s="62" t="s">
        <v>88</v>
      </c>
      <c r="AF338" s="62" t="s">
        <v>99</v>
      </c>
      <c r="AG338" s="64">
        <v>6</v>
      </c>
      <c r="AH338" s="59"/>
      <c r="AI338" s="57"/>
      <c r="AJ338" s="59"/>
      <c r="AK338" s="65">
        <v>0</v>
      </c>
      <c r="AL338" s="66">
        <v>3.81</v>
      </c>
      <c r="AM338" s="67">
        <f t="shared" si="27"/>
        <v>3.81</v>
      </c>
      <c r="AN338" s="72">
        <v>4.5</v>
      </c>
      <c r="AO338" s="67">
        <f t="shared" si="28"/>
        <v>8.31</v>
      </c>
      <c r="AP338" s="59" t="s">
        <v>512</v>
      </c>
      <c r="AQ338" s="57"/>
      <c r="AR338" s="73">
        <f t="shared" ca="1" si="29"/>
        <v>19</v>
      </c>
      <c r="AS338" s="61" t="str">
        <f ca="1">IF('База данных'!$AR338&gt;=18,"соверш.","несовер.")</f>
        <v>соверш.</v>
      </c>
      <c r="AT338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ОКДД; нет</v>
      </c>
      <c r="AU338" s="2"/>
      <c r="AV338" s="2"/>
    </row>
    <row r="339" spans="1:48" ht="12.95" customHeight="1">
      <c r="B339" s="90">
        <f>IF(D338&lt;&gt;D339,MAX($B$4:B338)+1,B338)</f>
        <v>184</v>
      </c>
      <c r="C339" s="58">
        <v>43284</v>
      </c>
      <c r="D339" s="57" t="s">
        <v>369</v>
      </c>
      <c r="E339" s="59" t="s">
        <v>34</v>
      </c>
      <c r="F339" s="177" t="s">
        <v>119</v>
      </c>
      <c r="G339" s="59" t="s">
        <v>120</v>
      </c>
      <c r="H339" s="59">
        <v>1</v>
      </c>
      <c r="I339" s="57" t="str">
        <f t="shared" si="25"/>
        <v>184/18</v>
      </c>
      <c r="J339" s="61" t="str">
        <f t="shared" si="26"/>
        <v>184/18-ОиПКММиТП/1</v>
      </c>
      <c r="K339" s="62" t="s">
        <v>73</v>
      </c>
      <c r="L339" s="62" t="s">
        <v>33</v>
      </c>
      <c r="M339" s="57" t="s">
        <v>31</v>
      </c>
      <c r="N339" s="62">
        <v>37482</v>
      </c>
      <c r="O339" s="59" t="s">
        <v>101</v>
      </c>
      <c r="P339" s="62"/>
      <c r="Q339" s="62" t="s">
        <v>125</v>
      </c>
      <c r="R339" s="57"/>
      <c r="S339" s="64"/>
      <c r="T339" s="59"/>
      <c r="U339" s="62" t="s">
        <v>32</v>
      </c>
      <c r="V339" s="57">
        <v>9</v>
      </c>
      <c r="W339" s="57"/>
      <c r="X339" s="57">
        <v>2018</v>
      </c>
      <c r="Y339" s="62" t="s">
        <v>94</v>
      </c>
      <c r="Z339" s="57" t="s">
        <v>33</v>
      </c>
      <c r="AA339" s="71" t="s">
        <v>88</v>
      </c>
      <c r="AB339" s="59"/>
      <c r="AC339" s="63" t="s">
        <v>88</v>
      </c>
      <c r="AD339" s="62" t="s">
        <v>71</v>
      </c>
      <c r="AE339" s="62" t="s">
        <v>88</v>
      </c>
      <c r="AF339" s="62" t="s">
        <v>92</v>
      </c>
      <c r="AG339" s="64">
        <v>4</v>
      </c>
      <c r="AH339" s="59"/>
      <c r="AI339" s="57"/>
      <c r="AJ339" s="59"/>
      <c r="AK339" s="65">
        <v>6</v>
      </c>
      <c r="AL339" s="66">
        <v>3.33</v>
      </c>
      <c r="AM339" s="67">
        <f t="shared" si="27"/>
        <v>9.33</v>
      </c>
      <c r="AN339" s="72">
        <v>3.66</v>
      </c>
      <c r="AO339" s="67">
        <f t="shared" si="28"/>
        <v>12.99</v>
      </c>
      <c r="AP339" s="59" t="s">
        <v>510</v>
      </c>
      <c r="AQ339" s="57" t="s">
        <v>531</v>
      </c>
      <c r="AR339" s="68">
        <f t="shared" ca="1" si="29"/>
        <v>17</v>
      </c>
      <c r="AS339" s="69" t="str">
        <f ca="1">IF('База данных'!$AR339&gt;=18,"соверш.","несовер.")</f>
        <v>несовер.</v>
      </c>
      <c r="AT339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ОиПКММиТП; да</v>
      </c>
      <c r="AU339" s="2"/>
      <c r="AV339" s="2"/>
    </row>
    <row r="340" spans="1:48" ht="12.95" customHeight="1">
      <c r="B340" s="90">
        <f>IF(D339&lt;&gt;D340,MAX($B$4:B339)+1,B339)</f>
        <v>184</v>
      </c>
      <c r="C340" s="58">
        <v>43285</v>
      </c>
      <c r="D340" s="57" t="s">
        <v>369</v>
      </c>
      <c r="E340" s="59" t="s">
        <v>34</v>
      </c>
      <c r="F340" s="177" t="s">
        <v>119</v>
      </c>
      <c r="G340" s="59" t="s">
        <v>121</v>
      </c>
      <c r="H340" s="59">
        <v>2</v>
      </c>
      <c r="I340" s="57" t="str">
        <f t="shared" si="25"/>
        <v>184/18</v>
      </c>
      <c r="J340" s="61" t="str">
        <f t="shared" si="26"/>
        <v>184/18-ОКДД/2</v>
      </c>
      <c r="K340" s="62" t="s">
        <v>73</v>
      </c>
      <c r="L340" s="62" t="s">
        <v>88</v>
      </c>
      <c r="M340" s="57" t="s">
        <v>31</v>
      </c>
      <c r="N340" s="62">
        <v>37511</v>
      </c>
      <c r="O340" s="59" t="s">
        <v>101</v>
      </c>
      <c r="P340" s="62"/>
      <c r="Q340" s="62" t="s">
        <v>159</v>
      </c>
      <c r="R340" s="57"/>
      <c r="S340" s="64"/>
      <c r="T340" s="59"/>
      <c r="U340" s="62" t="s">
        <v>32</v>
      </c>
      <c r="V340" s="57">
        <v>9</v>
      </c>
      <c r="W340" s="57"/>
      <c r="X340" s="57">
        <v>2018</v>
      </c>
      <c r="Y340" s="62" t="s">
        <v>94</v>
      </c>
      <c r="Z340" s="57" t="s">
        <v>33</v>
      </c>
      <c r="AA340" s="71" t="s">
        <v>33</v>
      </c>
      <c r="AB340" s="59"/>
      <c r="AC340" s="63" t="s">
        <v>88</v>
      </c>
      <c r="AD340" s="62" t="s">
        <v>71</v>
      </c>
      <c r="AE340" s="62" t="s">
        <v>33</v>
      </c>
      <c r="AF340" s="62" t="s">
        <v>92</v>
      </c>
      <c r="AG340" s="64">
        <v>6</v>
      </c>
      <c r="AH340" s="59"/>
      <c r="AI340" s="57"/>
      <c r="AJ340" s="59"/>
      <c r="AK340" s="65">
        <v>0</v>
      </c>
      <c r="AL340" s="66">
        <v>4.2699999999999996</v>
      </c>
      <c r="AM340" s="67">
        <f t="shared" si="27"/>
        <v>4.2699999999999996</v>
      </c>
      <c r="AN340" s="72">
        <v>4</v>
      </c>
      <c r="AO340" s="67">
        <f t="shared" si="28"/>
        <v>8.27</v>
      </c>
      <c r="AP340" s="59" t="s">
        <v>512</v>
      </c>
      <c r="AQ340" s="57"/>
      <c r="AR340" s="68">
        <f t="shared" ca="1" si="29"/>
        <v>17</v>
      </c>
      <c r="AS340" s="69" t="str">
        <f ca="1">IF('База данных'!$AR340&gt;=18,"соверш.","несовер.")</f>
        <v>несовер.</v>
      </c>
      <c r="AT34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ОКДД; да</v>
      </c>
      <c r="AU340" s="2"/>
      <c r="AV340" s="2"/>
    </row>
    <row r="341" spans="1:48" ht="12.95" customHeight="1">
      <c r="B341" s="90">
        <f>IF(D340&lt;&gt;D341,MAX($B$4:B340)+1,B340)</f>
        <v>185</v>
      </c>
      <c r="C341" s="58">
        <v>43291</v>
      </c>
      <c r="D341" s="57" t="s">
        <v>370</v>
      </c>
      <c r="E341" s="59" t="s">
        <v>34</v>
      </c>
      <c r="F341" s="178" t="s">
        <v>119</v>
      </c>
      <c r="G341" s="59" t="s">
        <v>121</v>
      </c>
      <c r="H341" s="59">
        <v>1</v>
      </c>
      <c r="I341" s="57" t="str">
        <f t="shared" si="25"/>
        <v>185/18</v>
      </c>
      <c r="J341" s="61" t="str">
        <f t="shared" si="26"/>
        <v>185/18-ОКДД/1</v>
      </c>
      <c r="K341" s="62" t="s">
        <v>73</v>
      </c>
      <c r="L341" s="62" t="s">
        <v>88</v>
      </c>
      <c r="M341" s="57" t="s">
        <v>31</v>
      </c>
      <c r="N341" s="62">
        <v>37138</v>
      </c>
      <c r="O341" s="59" t="s">
        <v>101</v>
      </c>
      <c r="P341" s="62"/>
      <c r="Q341" s="62" t="s">
        <v>159</v>
      </c>
      <c r="R341" s="57"/>
      <c r="S341" s="64"/>
      <c r="T341" s="59"/>
      <c r="U341" s="62" t="s">
        <v>32</v>
      </c>
      <c r="V341" s="57">
        <v>9</v>
      </c>
      <c r="W341" s="57"/>
      <c r="X341" s="57">
        <v>2018</v>
      </c>
      <c r="Y341" s="62" t="s">
        <v>94</v>
      </c>
      <c r="Z341" s="57" t="s">
        <v>33</v>
      </c>
      <c r="AA341" s="71" t="s">
        <v>33</v>
      </c>
      <c r="AB341" s="59"/>
      <c r="AC341" s="63" t="s">
        <v>88</v>
      </c>
      <c r="AD341" s="62" t="s">
        <v>71</v>
      </c>
      <c r="AE341" s="62" t="s">
        <v>88</v>
      </c>
      <c r="AF341" s="62" t="s">
        <v>92</v>
      </c>
      <c r="AG341" s="64">
        <v>4</v>
      </c>
      <c r="AH341" s="59"/>
      <c r="AI341" s="57"/>
      <c r="AJ341" s="59"/>
      <c r="AK341" s="65">
        <v>0</v>
      </c>
      <c r="AL341" s="66">
        <v>4.2</v>
      </c>
      <c r="AM341" s="67">
        <f t="shared" si="27"/>
        <v>4.2</v>
      </c>
      <c r="AN341" s="72">
        <v>4</v>
      </c>
      <c r="AO341" s="67">
        <f t="shared" si="28"/>
        <v>8.1999999999999993</v>
      </c>
      <c r="AP341" s="59" t="s">
        <v>512</v>
      </c>
      <c r="AQ341" s="57"/>
      <c r="AR341" s="73">
        <f t="shared" ca="1" si="29"/>
        <v>18</v>
      </c>
      <c r="AS341" s="61" t="str">
        <f ca="1">IF('База данных'!$AR341&gt;=18,"соверш.","несовер.")</f>
        <v>соверш.</v>
      </c>
      <c r="AT34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да</v>
      </c>
      <c r="AU341" s="2"/>
      <c r="AV341" s="2"/>
    </row>
    <row r="342" spans="1:48" ht="12.95" customHeight="1">
      <c r="B342" s="90">
        <f>IF(D341&lt;&gt;D342,MAX($B$4:B341)+1,B341)</f>
        <v>186</v>
      </c>
      <c r="C342" s="58">
        <v>43314</v>
      </c>
      <c r="D342" s="57" t="s">
        <v>371</v>
      </c>
      <c r="E342" s="59" t="s">
        <v>30</v>
      </c>
      <c r="F342" s="177" t="s">
        <v>103</v>
      </c>
      <c r="G342" s="59" t="s">
        <v>104</v>
      </c>
      <c r="H342" s="59">
        <v>1</v>
      </c>
      <c r="I342" s="57" t="str">
        <f t="shared" si="25"/>
        <v>186/18</v>
      </c>
      <c r="J342" s="61" t="str">
        <f t="shared" si="26"/>
        <v>186/18-АДТиК/1</v>
      </c>
      <c r="K342" s="62" t="s">
        <v>73</v>
      </c>
      <c r="L342" s="62" t="s">
        <v>88</v>
      </c>
      <c r="M342" s="57" t="s">
        <v>37</v>
      </c>
      <c r="N342" s="62">
        <v>35852</v>
      </c>
      <c r="O342" s="59" t="s">
        <v>101</v>
      </c>
      <c r="P342" s="62"/>
      <c r="Q342" s="62" t="s">
        <v>130</v>
      </c>
      <c r="R342" s="57"/>
      <c r="S342" s="64"/>
      <c r="T342" s="59"/>
      <c r="U342" s="62" t="s">
        <v>32</v>
      </c>
      <c r="V342" s="57">
        <v>11</v>
      </c>
      <c r="W342" s="57"/>
      <c r="X342" s="57">
        <v>2018</v>
      </c>
      <c r="Y342" s="62" t="s">
        <v>95</v>
      </c>
      <c r="Z342" s="57" t="s">
        <v>33</v>
      </c>
      <c r="AA342" s="71" t="s">
        <v>33</v>
      </c>
      <c r="AB342" s="59"/>
      <c r="AC342" s="63" t="s">
        <v>88</v>
      </c>
      <c r="AD342" s="62" t="s">
        <v>71</v>
      </c>
      <c r="AE342" s="62" t="s">
        <v>33</v>
      </c>
      <c r="AF342" s="62" t="s">
        <v>92</v>
      </c>
      <c r="AG342" s="64">
        <v>4</v>
      </c>
      <c r="AH342" s="59"/>
      <c r="AI342" s="57"/>
      <c r="AJ342" s="59"/>
      <c r="AK342" s="65">
        <v>4</v>
      </c>
      <c r="AL342" s="66">
        <v>3.62</v>
      </c>
      <c r="AM342" s="67">
        <f t="shared" si="27"/>
        <v>7.62</v>
      </c>
      <c r="AN342" s="72">
        <v>4.33</v>
      </c>
      <c r="AO342" s="67">
        <f t="shared" si="28"/>
        <v>11.95</v>
      </c>
      <c r="AP342" s="59" t="s">
        <v>512</v>
      </c>
      <c r="AQ342" s="57"/>
      <c r="AR342" s="68">
        <f t="shared" ca="1" si="29"/>
        <v>22</v>
      </c>
      <c r="AS342" s="69" t="str">
        <f ca="1">IF('База данных'!$AR342&gt;=18,"соверш.","несовер.")</f>
        <v>соверш.</v>
      </c>
      <c r="AT34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да</v>
      </c>
      <c r="AU342" s="2"/>
      <c r="AV342" s="2"/>
    </row>
    <row r="343" spans="1:48" ht="12.95" customHeight="1">
      <c r="B343" s="90">
        <f>IF(D342&lt;&gt;D343,MAX($B$4:B342)+1,B342)</f>
        <v>186</v>
      </c>
      <c r="C343" s="58">
        <v>43287</v>
      </c>
      <c r="D343" s="57" t="s">
        <v>371</v>
      </c>
      <c r="E343" s="59" t="s">
        <v>30</v>
      </c>
      <c r="F343" s="177" t="s">
        <v>186</v>
      </c>
      <c r="G343" s="59" t="s">
        <v>115</v>
      </c>
      <c r="H343" s="59">
        <v>2</v>
      </c>
      <c r="I343" s="57" t="str">
        <f t="shared" si="25"/>
        <v>186/18</v>
      </c>
      <c r="J343" s="61" t="str">
        <f t="shared" si="26"/>
        <v>186/18-ТТ/2</v>
      </c>
      <c r="K343" s="62" t="s">
        <v>73</v>
      </c>
      <c r="L343" s="62" t="s">
        <v>88</v>
      </c>
      <c r="M343" s="57" t="s">
        <v>37</v>
      </c>
      <c r="N343" s="62">
        <v>36828</v>
      </c>
      <c r="O343" s="59" t="s">
        <v>101</v>
      </c>
      <c r="P343" s="62"/>
      <c r="Q343" s="62" t="s">
        <v>139</v>
      </c>
      <c r="R343" s="57"/>
      <c r="S343" s="64"/>
      <c r="T343" s="59"/>
      <c r="U343" s="62" t="s">
        <v>32</v>
      </c>
      <c r="V343" s="57">
        <v>9</v>
      </c>
      <c r="W343" s="57"/>
      <c r="X343" s="57">
        <v>2016</v>
      </c>
      <c r="Y343" s="62" t="s">
        <v>94</v>
      </c>
      <c r="Z343" s="57" t="s">
        <v>33</v>
      </c>
      <c r="AA343" s="71" t="s">
        <v>33</v>
      </c>
      <c r="AB343" s="59"/>
      <c r="AC343" s="63" t="s">
        <v>88</v>
      </c>
      <c r="AD343" s="62" t="s">
        <v>71</v>
      </c>
      <c r="AE343" s="62" t="s">
        <v>33</v>
      </c>
      <c r="AF343" s="62" t="s">
        <v>92</v>
      </c>
      <c r="AG343" s="64">
        <v>6</v>
      </c>
      <c r="AH343" s="59"/>
      <c r="AI343" s="57"/>
      <c r="AJ343" s="59"/>
      <c r="AK343" s="65">
        <v>2</v>
      </c>
      <c r="AL343" s="66">
        <v>4</v>
      </c>
      <c r="AM343" s="67">
        <f t="shared" si="27"/>
        <v>6</v>
      </c>
      <c r="AN343" s="72">
        <v>3.66</v>
      </c>
      <c r="AO343" s="67">
        <f t="shared" si="28"/>
        <v>9.66</v>
      </c>
      <c r="AP343" s="59" t="s">
        <v>512</v>
      </c>
      <c r="AQ343" s="57"/>
      <c r="AR343" s="73">
        <f t="shared" ca="1" si="29"/>
        <v>19</v>
      </c>
      <c r="AS343" s="61" t="str">
        <f ca="1">IF('База данных'!$AR343&gt;=18,"соверш.","несовер.")</f>
        <v>соверш.</v>
      </c>
      <c r="AT34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ТТ; да</v>
      </c>
      <c r="AU343" s="2"/>
      <c r="AV343" s="2"/>
    </row>
    <row r="344" spans="1:48" ht="12.95" customHeight="1">
      <c r="B344" s="90">
        <f>IF(D343&lt;&gt;D344,MAX($B$4:B343)+1,B343)</f>
        <v>186</v>
      </c>
      <c r="C344" s="58">
        <v>43294</v>
      </c>
      <c r="D344" s="57" t="s">
        <v>371</v>
      </c>
      <c r="E344" s="59" t="s">
        <v>30</v>
      </c>
      <c r="F344" s="177" t="s">
        <v>119</v>
      </c>
      <c r="G344" s="59" t="s">
        <v>120</v>
      </c>
      <c r="H344" s="59">
        <v>3</v>
      </c>
      <c r="I344" s="57" t="str">
        <f t="shared" si="25"/>
        <v>186/18</v>
      </c>
      <c r="J344" s="61" t="str">
        <f t="shared" si="26"/>
        <v>186/18-ОиПКММиТП/3</v>
      </c>
      <c r="K344" s="62" t="s">
        <v>73</v>
      </c>
      <c r="L344" s="62" t="s">
        <v>33</v>
      </c>
      <c r="M344" s="57" t="s">
        <v>31</v>
      </c>
      <c r="N344" s="62">
        <v>37372</v>
      </c>
      <c r="O344" s="59" t="s">
        <v>101</v>
      </c>
      <c r="P344" s="62"/>
      <c r="Q344" s="62" t="s">
        <v>126</v>
      </c>
      <c r="R344" s="57"/>
      <c r="S344" s="64"/>
      <c r="T344" s="59"/>
      <c r="U344" s="62" t="s">
        <v>32</v>
      </c>
      <c r="V344" s="57">
        <v>9</v>
      </c>
      <c r="W344" s="57"/>
      <c r="X344" s="57">
        <v>2018</v>
      </c>
      <c r="Y344" s="62" t="s">
        <v>94</v>
      </c>
      <c r="Z344" s="57" t="s">
        <v>33</v>
      </c>
      <c r="AA344" s="71" t="s">
        <v>88</v>
      </c>
      <c r="AB344" s="59"/>
      <c r="AC344" s="63" t="s">
        <v>33</v>
      </c>
      <c r="AD344" s="62" t="s">
        <v>71</v>
      </c>
      <c r="AE344" s="62" t="s">
        <v>88</v>
      </c>
      <c r="AF344" s="62" t="s">
        <v>99</v>
      </c>
      <c r="AG344" s="64">
        <v>4</v>
      </c>
      <c r="AH344" s="59"/>
      <c r="AI344" s="57"/>
      <c r="AJ344" s="59"/>
      <c r="AK344" s="65">
        <v>5</v>
      </c>
      <c r="AL344" s="66">
        <v>3.57</v>
      </c>
      <c r="AM344" s="67">
        <f t="shared" si="27"/>
        <v>8.57</v>
      </c>
      <c r="AN344" s="72">
        <v>3.33</v>
      </c>
      <c r="AO344" s="67">
        <f t="shared" si="28"/>
        <v>11.9</v>
      </c>
      <c r="AP344" s="59" t="s">
        <v>512</v>
      </c>
      <c r="AQ344" s="57"/>
      <c r="AR344" s="68">
        <f t="shared" ca="1" si="29"/>
        <v>18</v>
      </c>
      <c r="AS344" s="69" t="str">
        <f ca="1">IF('База данных'!$AR344&gt;=18,"соверш.","несовер.")</f>
        <v>соверш.</v>
      </c>
      <c r="AT34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ОиПКММиТП; нет</v>
      </c>
      <c r="AU344" s="2"/>
      <c r="AV344" s="2"/>
    </row>
    <row r="345" spans="1:48" ht="12.95" customHeight="1">
      <c r="B345" s="90">
        <f>IF(D344&lt;&gt;D345,MAX($B$4:B344)+1,B344)</f>
        <v>187</v>
      </c>
      <c r="C345" s="58">
        <v>43291</v>
      </c>
      <c r="D345" s="57" t="s">
        <v>372</v>
      </c>
      <c r="E345" s="59" t="s">
        <v>30</v>
      </c>
      <c r="F345" s="177" t="s">
        <v>186</v>
      </c>
      <c r="G345" s="59" t="s">
        <v>188</v>
      </c>
      <c r="H345" s="59">
        <v>1</v>
      </c>
      <c r="I345" s="57" t="str">
        <f t="shared" si="25"/>
        <v>187/18</v>
      </c>
      <c r="J345" s="61" t="str">
        <f t="shared" si="26"/>
        <v>187/18-ХТ нар./1</v>
      </c>
      <c r="K345" s="62" t="s">
        <v>73</v>
      </c>
      <c r="L345" s="62" t="s">
        <v>88</v>
      </c>
      <c r="M345" s="57" t="s">
        <v>31</v>
      </c>
      <c r="N345" s="62">
        <v>37234</v>
      </c>
      <c r="O345" s="59" t="s">
        <v>507</v>
      </c>
      <c r="P345" s="62"/>
      <c r="Q345" s="62" t="s">
        <v>132</v>
      </c>
      <c r="R345" s="57"/>
      <c r="S345" s="64"/>
      <c r="T345" s="59"/>
      <c r="U345" s="62" t="s">
        <v>32</v>
      </c>
      <c r="V345" s="57">
        <v>9</v>
      </c>
      <c r="W345" s="57"/>
      <c r="X345" s="57">
        <v>2018</v>
      </c>
      <c r="Y345" s="62" t="s">
        <v>94</v>
      </c>
      <c r="Z345" s="57" t="s">
        <v>33</v>
      </c>
      <c r="AA345" s="71" t="s">
        <v>33</v>
      </c>
      <c r="AB345" s="59"/>
      <c r="AC345" s="63" t="s">
        <v>88</v>
      </c>
      <c r="AD345" s="62" t="s">
        <v>71</v>
      </c>
      <c r="AE345" s="62" t="s">
        <v>88</v>
      </c>
      <c r="AF345" s="62" t="s">
        <v>92</v>
      </c>
      <c r="AG345" s="64">
        <v>4</v>
      </c>
      <c r="AH345" s="59"/>
      <c r="AI345" s="57"/>
      <c r="AJ345" s="59"/>
      <c r="AK345" s="65">
        <v>2</v>
      </c>
      <c r="AL345" s="66">
        <v>4.05</v>
      </c>
      <c r="AM345" s="67">
        <f t="shared" si="27"/>
        <v>6.05</v>
      </c>
      <c r="AN345" s="72">
        <v>4.33</v>
      </c>
      <c r="AO345" s="67">
        <f t="shared" si="28"/>
        <v>10.379999999999999</v>
      </c>
      <c r="AP345" s="59" t="s">
        <v>512</v>
      </c>
      <c r="AQ345" s="57"/>
      <c r="AR345" s="73">
        <f t="shared" ca="1" si="29"/>
        <v>18</v>
      </c>
      <c r="AS345" s="61" t="str">
        <f ca="1">IF('База данных'!$AR345&gt;=18,"соверш.","несовер.")</f>
        <v>соверш.</v>
      </c>
      <c r="AT34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нар.; да</v>
      </c>
      <c r="AU345" s="2"/>
      <c r="AV345" s="2"/>
    </row>
    <row r="346" spans="1:48" ht="12.95" customHeight="1">
      <c r="B346" s="90">
        <f>IF(D345&lt;&gt;D346,MAX($B$4:B345)+1,B345)</f>
        <v>188</v>
      </c>
      <c r="C346" s="58">
        <v>43304</v>
      </c>
      <c r="D346" s="57" t="s">
        <v>373</v>
      </c>
      <c r="E346" s="59" t="s">
        <v>30</v>
      </c>
      <c r="F346" s="177" t="s">
        <v>119</v>
      </c>
      <c r="G346" s="59" t="s">
        <v>120</v>
      </c>
      <c r="H346" s="59">
        <v>1</v>
      </c>
      <c r="I346" s="57" t="str">
        <f t="shared" si="25"/>
        <v>188/18</v>
      </c>
      <c r="J346" s="61" t="str">
        <f t="shared" si="26"/>
        <v>188/18-ОиПКММиТП/1</v>
      </c>
      <c r="K346" s="62" t="s">
        <v>73</v>
      </c>
      <c r="L346" s="62" t="s">
        <v>88</v>
      </c>
      <c r="M346" s="57" t="s">
        <v>37</v>
      </c>
      <c r="N346" s="62">
        <v>37442</v>
      </c>
      <c r="O346" s="59" t="s">
        <v>101</v>
      </c>
      <c r="P346" s="62"/>
      <c r="Q346" s="62" t="s">
        <v>151</v>
      </c>
      <c r="R346" s="57"/>
      <c r="S346" s="64"/>
      <c r="T346" s="59"/>
      <c r="U346" s="62" t="s">
        <v>32</v>
      </c>
      <c r="V346" s="57">
        <v>9</v>
      </c>
      <c r="W346" s="57"/>
      <c r="X346" s="57">
        <v>2018</v>
      </c>
      <c r="Y346" s="62" t="s">
        <v>94</v>
      </c>
      <c r="Z346" s="57" t="s">
        <v>33</v>
      </c>
      <c r="AA346" s="71" t="s">
        <v>33</v>
      </c>
      <c r="AB346" s="59"/>
      <c r="AC346" s="63" t="s">
        <v>33</v>
      </c>
      <c r="AD346" s="62" t="s">
        <v>71</v>
      </c>
      <c r="AE346" s="62" t="s">
        <v>88</v>
      </c>
      <c r="AF346" s="62" t="s">
        <v>92</v>
      </c>
      <c r="AG346" s="64">
        <v>4</v>
      </c>
      <c r="AH346" s="59"/>
      <c r="AI346" s="57"/>
      <c r="AJ346" s="59"/>
      <c r="AK346" s="65">
        <v>2</v>
      </c>
      <c r="AL346" s="66">
        <v>3.64</v>
      </c>
      <c r="AM346" s="67">
        <f t="shared" si="27"/>
        <v>5.6400000000000006</v>
      </c>
      <c r="AN346" s="72">
        <v>3.33</v>
      </c>
      <c r="AO346" s="67">
        <f t="shared" si="28"/>
        <v>8.9700000000000006</v>
      </c>
      <c r="AP346" s="59" t="s">
        <v>512</v>
      </c>
      <c r="AQ346" s="57"/>
      <c r="AR346" s="68">
        <f t="shared" ca="1" si="29"/>
        <v>17</v>
      </c>
      <c r="AS346" s="69" t="str">
        <f ca="1">IF('База данных'!$AR346&gt;=18,"соверш.","несовер.")</f>
        <v>несовер.</v>
      </c>
      <c r="AT34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ОиПКММиТП; нет</v>
      </c>
      <c r="AU346" s="2"/>
      <c r="AV346" s="2"/>
    </row>
    <row r="347" spans="1:48" ht="12.95" customHeight="1">
      <c r="B347" s="90">
        <f>IF(D346&lt;&gt;D347,MAX($B$4:B346)+1,B346)</f>
        <v>188</v>
      </c>
      <c r="C347" s="58">
        <v>43291</v>
      </c>
      <c r="D347" s="57" t="s">
        <v>373</v>
      </c>
      <c r="E347" s="59" t="s">
        <v>30</v>
      </c>
      <c r="F347" s="178" t="s">
        <v>119</v>
      </c>
      <c r="G347" s="59" t="s">
        <v>121</v>
      </c>
      <c r="H347" s="59">
        <v>2</v>
      </c>
      <c r="I347" s="57" t="str">
        <f t="shared" si="25"/>
        <v>188/18</v>
      </c>
      <c r="J347" s="61" t="str">
        <f t="shared" si="26"/>
        <v>188/18-ОКДД/2</v>
      </c>
      <c r="K347" s="62" t="s">
        <v>73</v>
      </c>
      <c r="L347" s="62" t="s">
        <v>88</v>
      </c>
      <c r="M347" s="57" t="s">
        <v>31</v>
      </c>
      <c r="N347" s="62">
        <v>37138</v>
      </c>
      <c r="O347" s="59" t="s">
        <v>101</v>
      </c>
      <c r="P347" s="62"/>
      <c r="Q347" s="62" t="s">
        <v>159</v>
      </c>
      <c r="R347" s="57"/>
      <c r="S347" s="64"/>
      <c r="T347" s="59"/>
      <c r="U347" s="62" t="s">
        <v>32</v>
      </c>
      <c r="V347" s="57">
        <v>9</v>
      </c>
      <c r="W347" s="57"/>
      <c r="X347" s="57">
        <v>2018</v>
      </c>
      <c r="Y347" s="62" t="s">
        <v>94</v>
      </c>
      <c r="Z347" s="57" t="s">
        <v>33</v>
      </c>
      <c r="AA347" s="71" t="s">
        <v>33</v>
      </c>
      <c r="AB347" s="59"/>
      <c r="AC347" s="63" t="s">
        <v>88</v>
      </c>
      <c r="AD347" s="62" t="s">
        <v>71</v>
      </c>
      <c r="AE347" s="62" t="s">
        <v>88</v>
      </c>
      <c r="AF347" s="62" t="s">
        <v>92</v>
      </c>
      <c r="AG347" s="64">
        <v>4</v>
      </c>
      <c r="AH347" s="59"/>
      <c r="AI347" s="57"/>
      <c r="AJ347" s="59"/>
      <c r="AK347" s="65">
        <v>0</v>
      </c>
      <c r="AL347" s="66">
        <v>4.2</v>
      </c>
      <c r="AM347" s="67">
        <f t="shared" si="27"/>
        <v>4.2</v>
      </c>
      <c r="AN347" s="72">
        <v>4</v>
      </c>
      <c r="AO347" s="67">
        <f t="shared" si="28"/>
        <v>8.1999999999999993</v>
      </c>
      <c r="AP347" s="59" t="s">
        <v>510</v>
      </c>
      <c r="AQ347" s="57" t="s">
        <v>531</v>
      </c>
      <c r="AR347" s="73">
        <f t="shared" ca="1" si="29"/>
        <v>18</v>
      </c>
      <c r="AS347" s="61" t="str">
        <f ca="1">IF('База данных'!$AR347&gt;=18,"соверш.","несовер.")</f>
        <v>соверш.</v>
      </c>
      <c r="AT34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ОКДД; да</v>
      </c>
      <c r="AU347" s="2"/>
      <c r="AV347" s="2"/>
    </row>
    <row r="348" spans="1:48" ht="12.95" customHeight="1">
      <c r="B348" s="90">
        <f>IF(D347&lt;&gt;D348,MAX($B$4:B347)+1,B347)</f>
        <v>189</v>
      </c>
      <c r="C348" s="58">
        <v>43283</v>
      </c>
      <c r="D348" s="57" t="s">
        <v>374</v>
      </c>
      <c r="E348" s="59" t="s">
        <v>30</v>
      </c>
      <c r="F348" s="177" t="s">
        <v>119</v>
      </c>
      <c r="G348" s="59" t="s">
        <v>121</v>
      </c>
      <c r="H348" s="59">
        <v>1</v>
      </c>
      <c r="I348" s="57" t="str">
        <f t="shared" si="25"/>
        <v>189/18</v>
      </c>
      <c r="J348" s="61" t="str">
        <f t="shared" si="26"/>
        <v>189/18-ОКДД/1</v>
      </c>
      <c r="K348" s="62" t="s">
        <v>73</v>
      </c>
      <c r="L348" s="62" t="s">
        <v>33</v>
      </c>
      <c r="M348" s="57" t="s">
        <v>31</v>
      </c>
      <c r="N348" s="62">
        <v>37455</v>
      </c>
      <c r="O348" s="59" t="s">
        <v>101</v>
      </c>
      <c r="P348" s="62"/>
      <c r="Q348" s="62" t="s">
        <v>126</v>
      </c>
      <c r="R348" s="57"/>
      <c r="S348" s="64"/>
      <c r="T348" s="59"/>
      <c r="U348" s="62" t="s">
        <v>32</v>
      </c>
      <c r="V348" s="57">
        <v>9</v>
      </c>
      <c r="W348" s="57"/>
      <c r="X348" s="57">
        <v>2018</v>
      </c>
      <c r="Y348" s="62" t="s">
        <v>94</v>
      </c>
      <c r="Z348" s="57" t="s">
        <v>33</v>
      </c>
      <c r="AA348" s="71" t="s">
        <v>33</v>
      </c>
      <c r="AB348" s="59"/>
      <c r="AC348" s="63" t="s">
        <v>33</v>
      </c>
      <c r="AD348" s="62" t="s">
        <v>71</v>
      </c>
      <c r="AE348" s="62" t="s">
        <v>88</v>
      </c>
      <c r="AF348" s="62" t="s">
        <v>92</v>
      </c>
      <c r="AG348" s="64">
        <v>4</v>
      </c>
      <c r="AH348" s="59"/>
      <c r="AI348" s="57"/>
      <c r="AJ348" s="59"/>
      <c r="AK348" s="65">
        <v>0</v>
      </c>
      <c r="AL348" s="66">
        <v>4.6100000000000003</v>
      </c>
      <c r="AM348" s="67">
        <f t="shared" si="27"/>
        <v>4.6100000000000003</v>
      </c>
      <c r="AN348" s="72">
        <v>4.66</v>
      </c>
      <c r="AO348" s="67">
        <f t="shared" si="28"/>
        <v>9.27</v>
      </c>
      <c r="AP348" s="59" t="s">
        <v>512</v>
      </c>
      <c r="AQ348" s="57"/>
      <c r="AR348" s="68">
        <f t="shared" ca="1" si="29"/>
        <v>17</v>
      </c>
      <c r="AS348" s="69" t="str">
        <f ca="1">IF('База данных'!$AR348&gt;=18,"соверш.","несовер.")</f>
        <v>несовер.</v>
      </c>
      <c r="AT34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нет</v>
      </c>
      <c r="AU348" s="2"/>
      <c r="AV348" s="2"/>
    </row>
    <row r="349" spans="1:48" ht="12.95" customHeight="1">
      <c r="A349" s="26"/>
      <c r="B349" s="90">
        <f>IF(D348&lt;&gt;D349,MAX($B$4:B348)+1,B348)</f>
        <v>189</v>
      </c>
      <c r="C349" s="58">
        <v>43291</v>
      </c>
      <c r="D349" s="57" t="s">
        <v>374</v>
      </c>
      <c r="E349" s="59" t="s">
        <v>30</v>
      </c>
      <c r="F349" s="178" t="s">
        <v>119</v>
      </c>
      <c r="G349" s="59" t="s">
        <v>120</v>
      </c>
      <c r="H349" s="59">
        <v>2</v>
      </c>
      <c r="I349" s="57" t="str">
        <f t="shared" si="25"/>
        <v>189/18</v>
      </c>
      <c r="J349" s="61" t="str">
        <f t="shared" si="26"/>
        <v>189/18-ОиПКММиТП/2</v>
      </c>
      <c r="K349" s="62" t="s">
        <v>73</v>
      </c>
      <c r="L349" s="62" t="s">
        <v>88</v>
      </c>
      <c r="M349" s="57" t="s">
        <v>31</v>
      </c>
      <c r="N349" s="62">
        <v>27154</v>
      </c>
      <c r="O349" s="59" t="s">
        <v>101</v>
      </c>
      <c r="P349" s="62"/>
      <c r="Q349" s="62" t="s">
        <v>160</v>
      </c>
      <c r="R349" s="57"/>
      <c r="S349" s="64"/>
      <c r="T349" s="59"/>
      <c r="U349" s="62" t="s">
        <v>32</v>
      </c>
      <c r="V349" s="57">
        <v>11</v>
      </c>
      <c r="W349" s="57"/>
      <c r="X349" s="57">
        <v>1996</v>
      </c>
      <c r="Y349" s="62" t="s">
        <v>94</v>
      </c>
      <c r="Z349" s="57" t="s">
        <v>33</v>
      </c>
      <c r="AA349" s="71" t="s">
        <v>33</v>
      </c>
      <c r="AB349" s="59"/>
      <c r="AC349" s="63" t="s">
        <v>88</v>
      </c>
      <c r="AD349" s="62" t="s">
        <v>71</v>
      </c>
      <c r="AE349" s="62" t="s">
        <v>33</v>
      </c>
      <c r="AF349" s="62" t="s">
        <v>33</v>
      </c>
      <c r="AG349" s="64">
        <v>5</v>
      </c>
      <c r="AH349" s="59"/>
      <c r="AI349" s="57"/>
      <c r="AJ349" s="59"/>
      <c r="AK349" s="65">
        <v>0</v>
      </c>
      <c r="AL349" s="66">
        <v>4.42</v>
      </c>
      <c r="AM349" s="67">
        <f t="shared" si="27"/>
        <v>4.42</v>
      </c>
      <c r="AN349" s="72">
        <v>4.5</v>
      </c>
      <c r="AO349" s="67">
        <f t="shared" si="28"/>
        <v>8.92</v>
      </c>
      <c r="AP349" s="59" t="s">
        <v>512</v>
      </c>
      <c r="AQ349" s="57"/>
      <c r="AR349" s="73">
        <f t="shared" ca="1" si="29"/>
        <v>46</v>
      </c>
      <c r="AS349" s="61" t="str">
        <f ca="1">IF('База данных'!$AR349&gt;=18,"соверш.","несовер.")</f>
        <v>соверш.</v>
      </c>
      <c r="AT34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ОиПКММиТП; да</v>
      </c>
      <c r="AU349" s="2"/>
      <c r="AV349" s="2"/>
    </row>
    <row r="350" spans="1:48" ht="12.95" customHeight="1">
      <c r="A350" s="26"/>
      <c r="B350" s="90">
        <f>IF(D349&lt;&gt;D350,MAX($B$4:B349)+1,B349)</f>
        <v>190</v>
      </c>
      <c r="C350" s="58">
        <v>43291</v>
      </c>
      <c r="D350" s="57" t="s">
        <v>375</v>
      </c>
      <c r="E350" s="59" t="s">
        <v>30</v>
      </c>
      <c r="F350" s="177" t="s">
        <v>103</v>
      </c>
      <c r="G350" s="59" t="s">
        <v>104</v>
      </c>
      <c r="H350" s="59">
        <v>1</v>
      </c>
      <c r="I350" s="57" t="str">
        <f t="shared" si="25"/>
        <v>190/18</v>
      </c>
      <c r="J350" s="61" t="str">
        <f t="shared" si="26"/>
        <v>190/18-АДТиК/1</v>
      </c>
      <c r="K350" s="62" t="s">
        <v>73</v>
      </c>
      <c r="L350" s="62" t="s">
        <v>88</v>
      </c>
      <c r="M350" s="57" t="s">
        <v>31</v>
      </c>
      <c r="N350" s="62">
        <v>27154</v>
      </c>
      <c r="O350" s="59" t="s">
        <v>101</v>
      </c>
      <c r="P350" s="62"/>
      <c r="Q350" s="62" t="s">
        <v>160</v>
      </c>
      <c r="R350" s="57"/>
      <c r="S350" s="64"/>
      <c r="T350" s="59"/>
      <c r="U350" s="62" t="s">
        <v>32</v>
      </c>
      <c r="V350" s="57">
        <v>11</v>
      </c>
      <c r="W350" s="57"/>
      <c r="X350" s="57">
        <v>1996</v>
      </c>
      <c r="Y350" s="62" t="s">
        <v>94</v>
      </c>
      <c r="Z350" s="57" t="s">
        <v>33</v>
      </c>
      <c r="AA350" s="71" t="s">
        <v>33</v>
      </c>
      <c r="AB350" s="59"/>
      <c r="AC350" s="63" t="s">
        <v>88</v>
      </c>
      <c r="AD350" s="62" t="s">
        <v>71</v>
      </c>
      <c r="AE350" s="62" t="s">
        <v>33</v>
      </c>
      <c r="AF350" s="62" t="s">
        <v>33</v>
      </c>
      <c r="AG350" s="64">
        <v>5</v>
      </c>
      <c r="AH350" s="59"/>
      <c r="AI350" s="57"/>
      <c r="AJ350" s="59"/>
      <c r="AK350" s="65">
        <v>0</v>
      </c>
      <c r="AL350" s="66">
        <v>4.42</v>
      </c>
      <c r="AM350" s="67">
        <f t="shared" si="27"/>
        <v>4.42</v>
      </c>
      <c r="AN350" s="72">
        <v>4.5</v>
      </c>
      <c r="AO350" s="67">
        <f t="shared" si="28"/>
        <v>8.92</v>
      </c>
      <c r="AP350" s="59" t="s">
        <v>512</v>
      </c>
      <c r="AQ350" s="57"/>
      <c r="AR350" s="68">
        <f t="shared" ca="1" si="29"/>
        <v>46</v>
      </c>
      <c r="AS350" s="69" t="str">
        <f ca="1">IF('База данных'!$AR350&gt;=18,"соверш.","несовер.")</f>
        <v>соверш.</v>
      </c>
      <c r="AT35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да</v>
      </c>
      <c r="AU350" s="2"/>
      <c r="AV350" s="2"/>
    </row>
    <row r="351" spans="1:48" ht="12.95" customHeight="1">
      <c r="A351" s="26"/>
      <c r="B351" s="90">
        <f>IF(D350&lt;&gt;D351,MAX($B$4:B350)+1,B350)</f>
        <v>191</v>
      </c>
      <c r="C351" s="58">
        <v>43283</v>
      </c>
      <c r="D351" s="57" t="s">
        <v>376</v>
      </c>
      <c r="E351" s="59" t="s">
        <v>30</v>
      </c>
      <c r="F351" s="178" t="s">
        <v>111</v>
      </c>
      <c r="G351" s="59" t="s">
        <v>112</v>
      </c>
      <c r="H351" s="59">
        <v>1</v>
      </c>
      <c r="I351" s="57" t="str">
        <f t="shared" si="25"/>
        <v>191/18</v>
      </c>
      <c r="J351" s="61" t="str">
        <f t="shared" si="26"/>
        <v>191/18-ЭП/1</v>
      </c>
      <c r="K351" s="62" t="s">
        <v>73</v>
      </c>
      <c r="L351" s="62" t="s">
        <v>33</v>
      </c>
      <c r="M351" s="57" t="s">
        <v>31</v>
      </c>
      <c r="N351" s="62">
        <v>37441</v>
      </c>
      <c r="O351" s="59" t="s">
        <v>101</v>
      </c>
      <c r="P351" s="62"/>
      <c r="Q351" s="62" t="s">
        <v>126</v>
      </c>
      <c r="R351" s="57"/>
      <c r="S351" s="64"/>
      <c r="T351" s="59"/>
      <c r="U351" s="62" t="s">
        <v>32</v>
      </c>
      <c r="V351" s="57">
        <v>9</v>
      </c>
      <c r="W351" s="57"/>
      <c r="X351" s="57">
        <v>2018</v>
      </c>
      <c r="Y351" s="62" t="s">
        <v>94</v>
      </c>
      <c r="Z351" s="57" t="s">
        <v>33</v>
      </c>
      <c r="AA351" s="71" t="s">
        <v>33</v>
      </c>
      <c r="AB351" s="59"/>
      <c r="AC351" s="63" t="s">
        <v>33</v>
      </c>
      <c r="AD351" s="62" t="s">
        <v>71</v>
      </c>
      <c r="AE351" s="62" t="s">
        <v>88</v>
      </c>
      <c r="AF351" s="62" t="s">
        <v>99</v>
      </c>
      <c r="AG351" s="64">
        <v>4</v>
      </c>
      <c r="AH351" s="59"/>
      <c r="AI351" s="57"/>
      <c r="AJ351" s="59"/>
      <c r="AK351" s="65">
        <v>0</v>
      </c>
      <c r="AL351" s="66">
        <v>4.16</v>
      </c>
      <c r="AM351" s="67">
        <f t="shared" si="27"/>
        <v>4.16</v>
      </c>
      <c r="AN351" s="72">
        <v>4</v>
      </c>
      <c r="AO351" s="67">
        <f t="shared" si="28"/>
        <v>8.16</v>
      </c>
      <c r="AP351" s="59" t="s">
        <v>512</v>
      </c>
      <c r="AQ351" s="57"/>
      <c r="AR351" s="73">
        <f t="shared" ca="1" si="29"/>
        <v>17</v>
      </c>
      <c r="AS351" s="61" t="str">
        <f ca="1">IF('База данных'!$AR351&gt;=18,"соверш.","несовер.")</f>
        <v>несовер.</v>
      </c>
      <c r="AT35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ЭП; нет</v>
      </c>
      <c r="AU351" s="2"/>
      <c r="AV351" s="2"/>
    </row>
    <row r="352" spans="1:48" ht="12.95" customHeight="1">
      <c r="B352" s="90">
        <f>IF(D351&lt;&gt;D352,MAX($B$4:B351)+1,B351)</f>
        <v>191</v>
      </c>
      <c r="C352" s="58">
        <v>43320</v>
      </c>
      <c r="D352" s="57" t="s">
        <v>376</v>
      </c>
      <c r="E352" s="59" t="s">
        <v>30</v>
      </c>
      <c r="F352" s="177" t="s">
        <v>117</v>
      </c>
      <c r="G352" s="59" t="s">
        <v>118</v>
      </c>
      <c r="H352" s="59">
        <v>2</v>
      </c>
      <c r="I352" s="57" t="str">
        <f t="shared" si="25"/>
        <v>191/18</v>
      </c>
      <c r="J352" s="61" t="str">
        <f t="shared" si="26"/>
        <v>191/18-ХНП/2</v>
      </c>
      <c r="K352" s="62" t="s">
        <v>73</v>
      </c>
      <c r="L352" s="62" t="s">
        <v>33</v>
      </c>
      <c r="M352" s="57" t="s">
        <v>37</v>
      </c>
      <c r="N352" s="62">
        <v>36045</v>
      </c>
      <c r="O352" s="59" t="s">
        <v>101</v>
      </c>
      <c r="P352" s="62"/>
      <c r="Q352" s="62" t="s">
        <v>126</v>
      </c>
      <c r="R352" s="57"/>
      <c r="S352" s="64"/>
      <c r="T352" s="59" t="s">
        <v>181</v>
      </c>
      <c r="U352" s="62" t="s">
        <v>32</v>
      </c>
      <c r="V352" s="57">
        <v>9</v>
      </c>
      <c r="W352" s="57"/>
      <c r="X352" s="57">
        <v>2015</v>
      </c>
      <c r="Y352" s="62" t="s">
        <v>94</v>
      </c>
      <c r="Z352" s="57" t="s">
        <v>33</v>
      </c>
      <c r="AA352" s="71" t="s">
        <v>33</v>
      </c>
      <c r="AB352" s="59"/>
      <c r="AC352" s="63" t="s">
        <v>88</v>
      </c>
      <c r="AD352" s="62" t="s">
        <v>71</v>
      </c>
      <c r="AE352" s="62" t="s">
        <v>33</v>
      </c>
      <c r="AF352" s="62" t="s">
        <v>33</v>
      </c>
      <c r="AG352" s="64" t="s">
        <v>128</v>
      </c>
      <c r="AH352" s="59"/>
      <c r="AI352" s="57"/>
      <c r="AJ352" s="59"/>
      <c r="AK352" s="65">
        <v>0</v>
      </c>
      <c r="AL352" s="66">
        <v>3.68</v>
      </c>
      <c r="AM352" s="67">
        <f t="shared" si="27"/>
        <v>3.68</v>
      </c>
      <c r="AN352" s="72">
        <v>4.5</v>
      </c>
      <c r="AO352" s="67">
        <f t="shared" si="28"/>
        <v>8.18</v>
      </c>
      <c r="AP352" s="59" t="s">
        <v>510</v>
      </c>
      <c r="AQ352" s="57" t="s">
        <v>531</v>
      </c>
      <c r="AR352" s="68">
        <f t="shared" ca="1" si="29"/>
        <v>21</v>
      </c>
      <c r="AS352" s="69" t="str">
        <f ca="1">IF('База данных'!$AR352&gt;=18,"соверш.","несовер.")</f>
        <v>соверш.</v>
      </c>
      <c r="AT35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ХНП; да</v>
      </c>
      <c r="AU352" s="2"/>
      <c r="AV352" s="2"/>
    </row>
    <row r="353" spans="1:48" ht="12.95" customHeight="1">
      <c r="B353" s="90">
        <f>IF(D352&lt;&gt;D353,MAX($B$4:B352)+1,B352)</f>
        <v>191</v>
      </c>
      <c r="C353" s="58">
        <v>43287</v>
      </c>
      <c r="D353" s="57" t="s">
        <v>376</v>
      </c>
      <c r="E353" s="59" t="s">
        <v>30</v>
      </c>
      <c r="F353" s="178" t="s">
        <v>111</v>
      </c>
      <c r="G353" s="59" t="s">
        <v>113</v>
      </c>
      <c r="H353" s="59">
        <v>3</v>
      </c>
      <c r="I353" s="57" t="str">
        <f t="shared" si="25"/>
        <v>191/18</v>
      </c>
      <c r="J353" s="61" t="str">
        <f t="shared" si="26"/>
        <v>191/18-ИЭО/3</v>
      </c>
      <c r="K353" s="62" t="s">
        <v>73</v>
      </c>
      <c r="L353" s="62" t="s">
        <v>33</v>
      </c>
      <c r="M353" s="57" t="s">
        <v>31</v>
      </c>
      <c r="N353" s="62">
        <v>37133</v>
      </c>
      <c r="O353" s="59" t="s">
        <v>101</v>
      </c>
      <c r="P353" s="62"/>
      <c r="Q353" s="62" t="s">
        <v>126</v>
      </c>
      <c r="R353" s="57"/>
      <c r="S353" s="64"/>
      <c r="T353" s="59"/>
      <c r="U353" s="62" t="s">
        <v>32</v>
      </c>
      <c r="V353" s="57">
        <v>11</v>
      </c>
      <c r="W353" s="57"/>
      <c r="X353" s="57">
        <v>2018</v>
      </c>
      <c r="Y353" s="62" t="s">
        <v>94</v>
      </c>
      <c r="Z353" s="57" t="s">
        <v>33</v>
      </c>
      <c r="AA353" s="71" t="s">
        <v>33</v>
      </c>
      <c r="AB353" s="59"/>
      <c r="AC353" s="63" t="s">
        <v>33</v>
      </c>
      <c r="AD353" s="62" t="s">
        <v>71</v>
      </c>
      <c r="AE353" s="62" t="s">
        <v>88</v>
      </c>
      <c r="AF353" s="62" t="s">
        <v>99</v>
      </c>
      <c r="AG353" s="64">
        <v>4</v>
      </c>
      <c r="AH353" s="59"/>
      <c r="AI353" s="57"/>
      <c r="AJ353" s="59"/>
      <c r="AK353" s="65">
        <v>0</v>
      </c>
      <c r="AL353" s="66">
        <v>4.4000000000000004</v>
      </c>
      <c r="AM353" s="67">
        <f t="shared" si="27"/>
        <v>4.4000000000000004</v>
      </c>
      <c r="AN353" s="72">
        <v>4.66</v>
      </c>
      <c r="AO353" s="67">
        <f t="shared" si="28"/>
        <v>9.06</v>
      </c>
      <c r="AP353" s="59" t="s">
        <v>512</v>
      </c>
      <c r="AQ353" s="57"/>
      <c r="AR353" s="73">
        <f t="shared" ca="1" si="29"/>
        <v>18</v>
      </c>
      <c r="AS353" s="61" t="str">
        <f ca="1">IF('База данных'!$AR353&gt;=18,"соверш.","несовер.")</f>
        <v>соверш.</v>
      </c>
      <c r="AT35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ИЭО; нет</v>
      </c>
      <c r="AU353" s="2"/>
      <c r="AV353" s="2"/>
    </row>
    <row r="354" spans="1:48" ht="12.95" customHeight="1">
      <c r="A354" s="26"/>
      <c r="B354" s="90">
        <f>IF(D353&lt;&gt;D354,MAX($B$4:B353)+1,B353)</f>
        <v>192</v>
      </c>
      <c r="C354" s="58">
        <v>43277</v>
      </c>
      <c r="D354" s="57" t="s">
        <v>377</v>
      </c>
      <c r="E354" s="59" t="s">
        <v>30</v>
      </c>
      <c r="F354" s="177" t="s">
        <v>111</v>
      </c>
      <c r="G354" s="59" t="s">
        <v>112</v>
      </c>
      <c r="H354" s="59">
        <v>1</v>
      </c>
      <c r="I354" s="57" t="str">
        <f t="shared" si="25"/>
        <v>192/18</v>
      </c>
      <c r="J354" s="61" t="str">
        <f t="shared" si="26"/>
        <v>192/18-ЭП/1</v>
      </c>
      <c r="K354" s="62" t="s">
        <v>73</v>
      </c>
      <c r="L354" s="62" t="s">
        <v>88</v>
      </c>
      <c r="M354" s="57" t="s">
        <v>31</v>
      </c>
      <c r="N354" s="62">
        <v>36683</v>
      </c>
      <c r="O354" s="59" t="s">
        <v>101</v>
      </c>
      <c r="P354" s="62"/>
      <c r="Q354" s="62" t="s">
        <v>140</v>
      </c>
      <c r="R354" s="57"/>
      <c r="S354" s="64"/>
      <c r="T354" s="59"/>
      <c r="U354" s="62" t="s">
        <v>32</v>
      </c>
      <c r="V354" s="57">
        <v>11</v>
      </c>
      <c r="W354" s="57"/>
      <c r="X354" s="57">
        <v>2018</v>
      </c>
      <c r="Y354" s="62" t="s">
        <v>95</v>
      </c>
      <c r="Z354" s="57" t="s">
        <v>33</v>
      </c>
      <c r="AA354" s="71" t="s">
        <v>33</v>
      </c>
      <c r="AB354" s="59"/>
      <c r="AC354" s="63" t="s">
        <v>33</v>
      </c>
      <c r="AD354" s="62" t="s">
        <v>71</v>
      </c>
      <c r="AE354" s="62" t="s">
        <v>88</v>
      </c>
      <c r="AF354" s="62" t="s">
        <v>99</v>
      </c>
      <c r="AG354" s="64">
        <v>4</v>
      </c>
      <c r="AH354" s="59"/>
      <c r="AI354" s="57"/>
      <c r="AJ354" s="59"/>
      <c r="AK354" s="65">
        <v>0</v>
      </c>
      <c r="AL354" s="66">
        <v>4</v>
      </c>
      <c r="AM354" s="67">
        <f t="shared" si="27"/>
        <v>4</v>
      </c>
      <c r="AN354" s="72">
        <v>4</v>
      </c>
      <c r="AO354" s="67">
        <f t="shared" si="28"/>
        <v>8</v>
      </c>
      <c r="AP354" s="59" t="s">
        <v>512</v>
      </c>
      <c r="AQ354" s="57"/>
      <c r="AR354" s="68">
        <f t="shared" ca="1" si="29"/>
        <v>19</v>
      </c>
      <c r="AS354" s="69" t="str">
        <f ca="1">IF('База данных'!$AR354&gt;=18,"соверш.","несовер.")</f>
        <v>соверш.</v>
      </c>
      <c r="AT35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ЭП; нет</v>
      </c>
      <c r="AU354" s="2"/>
      <c r="AV354" s="2"/>
    </row>
    <row r="355" spans="1:48" ht="12.95" customHeight="1">
      <c r="A355" s="26"/>
      <c r="B355" s="90">
        <f>IF(D354&lt;&gt;D355,MAX($B$4:B354)+1,B354)</f>
        <v>192</v>
      </c>
      <c r="C355" s="58">
        <v>43284</v>
      </c>
      <c r="D355" s="57" t="s">
        <v>377</v>
      </c>
      <c r="E355" s="59" t="s">
        <v>30</v>
      </c>
      <c r="F355" s="178" t="s">
        <v>117</v>
      </c>
      <c r="G355" s="59" t="s">
        <v>118</v>
      </c>
      <c r="H355" s="59">
        <v>2</v>
      </c>
      <c r="I355" s="57" t="str">
        <f t="shared" si="25"/>
        <v>192/18</v>
      </c>
      <c r="J355" s="61" t="str">
        <f t="shared" si="26"/>
        <v>192/18-ХНП/2</v>
      </c>
      <c r="K355" s="62" t="s">
        <v>73</v>
      </c>
      <c r="L355" s="62" t="s">
        <v>33</v>
      </c>
      <c r="M355" s="57" t="s">
        <v>31</v>
      </c>
      <c r="N355" s="62">
        <v>36781</v>
      </c>
      <c r="O355" s="59" t="s">
        <v>101</v>
      </c>
      <c r="P355" s="62"/>
      <c r="Q355" s="62" t="s">
        <v>144</v>
      </c>
      <c r="R355" s="57"/>
      <c r="S355" s="64"/>
      <c r="T355" s="59"/>
      <c r="U355" s="62" t="s">
        <v>32</v>
      </c>
      <c r="V355" s="57">
        <v>11</v>
      </c>
      <c r="W355" s="57"/>
      <c r="X355" s="57">
        <v>2018</v>
      </c>
      <c r="Y355" s="62" t="s">
        <v>94</v>
      </c>
      <c r="Z355" s="57" t="s">
        <v>33</v>
      </c>
      <c r="AA355" s="71" t="s">
        <v>33</v>
      </c>
      <c r="AB355" s="59"/>
      <c r="AC355" s="63" t="s">
        <v>88</v>
      </c>
      <c r="AD355" s="62" t="s">
        <v>71</v>
      </c>
      <c r="AE355" s="62" t="s">
        <v>88</v>
      </c>
      <c r="AF355" s="62" t="s">
        <v>99</v>
      </c>
      <c r="AG355" s="64">
        <v>4</v>
      </c>
      <c r="AH355" s="59"/>
      <c r="AI355" s="57"/>
      <c r="AJ355" s="59"/>
      <c r="AK355" s="65">
        <v>0</v>
      </c>
      <c r="AL355" s="66">
        <v>4.17</v>
      </c>
      <c r="AM355" s="67">
        <f t="shared" si="27"/>
        <v>4.17</v>
      </c>
      <c r="AN355" s="72">
        <v>4</v>
      </c>
      <c r="AO355" s="67">
        <f t="shared" si="28"/>
        <v>8.17</v>
      </c>
      <c r="AP355" s="59" t="s">
        <v>512</v>
      </c>
      <c r="AQ355" s="57"/>
      <c r="AR355" s="73">
        <f t="shared" ca="1" si="29"/>
        <v>19</v>
      </c>
      <c r="AS355" s="61" t="str">
        <f ca="1">IF('База данных'!$AR355&gt;=18,"соверш.","несовер.")</f>
        <v>соверш.</v>
      </c>
      <c r="AT35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ХНП; да</v>
      </c>
      <c r="AU355" s="2"/>
      <c r="AV355" s="2"/>
    </row>
    <row r="356" spans="1:48" ht="12.95" customHeight="1">
      <c r="A356" s="26"/>
      <c r="B356" s="90">
        <f>IF(D355&lt;&gt;D356,MAX($B$4:B355)+1,B355)</f>
        <v>192</v>
      </c>
      <c r="C356" s="58">
        <v>43286</v>
      </c>
      <c r="D356" s="57" t="s">
        <v>377</v>
      </c>
      <c r="E356" s="59" t="s">
        <v>30</v>
      </c>
      <c r="F356" s="177" t="s">
        <v>109</v>
      </c>
      <c r="G356" s="59" t="s">
        <v>110</v>
      </c>
      <c r="H356" s="59">
        <v>3</v>
      </c>
      <c r="I356" s="57" t="str">
        <f t="shared" si="25"/>
        <v>192/18</v>
      </c>
      <c r="J356" s="61" t="str">
        <f t="shared" si="26"/>
        <v>192/18-НИНР/3</v>
      </c>
      <c r="K356" s="62" t="s">
        <v>73</v>
      </c>
      <c r="L356" s="62" t="s">
        <v>33</v>
      </c>
      <c r="M356" s="57" t="s">
        <v>31</v>
      </c>
      <c r="N356" s="62">
        <v>37583</v>
      </c>
      <c r="O356" s="59" t="s">
        <v>101</v>
      </c>
      <c r="P356" s="62"/>
      <c r="Q356" s="62" t="s">
        <v>126</v>
      </c>
      <c r="R356" s="57"/>
      <c r="S356" s="64"/>
      <c r="T356" s="59"/>
      <c r="U356" s="62" t="s">
        <v>32</v>
      </c>
      <c r="V356" s="57">
        <v>9</v>
      </c>
      <c r="W356" s="57"/>
      <c r="X356" s="57">
        <v>2018</v>
      </c>
      <c r="Y356" s="62" t="s">
        <v>94</v>
      </c>
      <c r="Z356" s="57" t="s">
        <v>33</v>
      </c>
      <c r="AA356" s="71" t="s">
        <v>88</v>
      </c>
      <c r="AB356" s="59"/>
      <c r="AC356" s="63" t="s">
        <v>88</v>
      </c>
      <c r="AD356" s="62" t="s">
        <v>71</v>
      </c>
      <c r="AE356" s="62" t="s">
        <v>88</v>
      </c>
      <c r="AF356" s="62" t="s">
        <v>99</v>
      </c>
      <c r="AG356" s="64">
        <v>4</v>
      </c>
      <c r="AH356" s="59"/>
      <c r="AI356" s="57"/>
      <c r="AJ356" s="59"/>
      <c r="AK356" s="65">
        <v>0</v>
      </c>
      <c r="AL356" s="66">
        <v>4</v>
      </c>
      <c r="AM356" s="67">
        <f t="shared" si="27"/>
        <v>4</v>
      </c>
      <c r="AN356" s="72">
        <v>4</v>
      </c>
      <c r="AO356" s="67">
        <f t="shared" si="28"/>
        <v>8</v>
      </c>
      <c r="AP356" s="59" t="s">
        <v>512</v>
      </c>
      <c r="AQ356" s="57"/>
      <c r="AR356" s="68">
        <f t="shared" ca="1" si="29"/>
        <v>17</v>
      </c>
      <c r="AS356" s="69" t="str">
        <f ca="1">IF('База данных'!$AR356&gt;=18,"соверш.","несовер.")</f>
        <v>несовер.</v>
      </c>
      <c r="AT35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НИНР; да</v>
      </c>
      <c r="AU356" s="2"/>
      <c r="AV356" s="2"/>
    </row>
    <row r="357" spans="1:48" ht="12.95" customHeight="1">
      <c r="B357" s="90">
        <f>IF(D356&lt;&gt;D357,MAX($B$4:B356)+1,B356)</f>
        <v>193</v>
      </c>
      <c r="C357" s="58">
        <v>43299</v>
      </c>
      <c r="D357" s="57" t="s">
        <v>378</v>
      </c>
      <c r="E357" s="59" t="s">
        <v>30</v>
      </c>
      <c r="F357" s="178" t="s">
        <v>119</v>
      </c>
      <c r="G357" s="59" t="s">
        <v>120</v>
      </c>
      <c r="H357" s="59">
        <v>1</v>
      </c>
      <c r="I357" s="57" t="str">
        <f t="shared" si="25"/>
        <v>193/18</v>
      </c>
      <c r="J357" s="61" t="str">
        <f t="shared" si="26"/>
        <v>193/18-ОиПКММиТП/1</v>
      </c>
      <c r="K357" s="62" t="s">
        <v>73</v>
      </c>
      <c r="L357" s="62" t="s">
        <v>88</v>
      </c>
      <c r="M357" s="57" t="s">
        <v>31</v>
      </c>
      <c r="N357" s="62">
        <v>36558</v>
      </c>
      <c r="O357" s="59" t="s">
        <v>101</v>
      </c>
      <c r="P357" s="62"/>
      <c r="Q357" s="62" t="s">
        <v>174</v>
      </c>
      <c r="R357" s="57"/>
      <c r="S357" s="64"/>
      <c r="T357" s="59"/>
      <c r="U357" s="62" t="s">
        <v>32</v>
      </c>
      <c r="V357" s="57">
        <v>9</v>
      </c>
      <c r="W357" s="57"/>
      <c r="X357" s="57">
        <v>2016</v>
      </c>
      <c r="Y357" s="62" t="s">
        <v>94</v>
      </c>
      <c r="Z357" s="57" t="s">
        <v>33</v>
      </c>
      <c r="AA357" s="71" t="s">
        <v>33</v>
      </c>
      <c r="AB357" s="59"/>
      <c r="AC357" s="63" t="s">
        <v>33</v>
      </c>
      <c r="AD357" s="62" t="s">
        <v>71</v>
      </c>
      <c r="AE357" s="62" t="s">
        <v>88</v>
      </c>
      <c r="AF357" s="62" t="s">
        <v>99</v>
      </c>
      <c r="AG357" s="64">
        <v>6</v>
      </c>
      <c r="AH357" s="59"/>
      <c r="AI357" s="57"/>
      <c r="AJ357" s="59"/>
      <c r="AK357" s="65">
        <v>0</v>
      </c>
      <c r="AL357" s="66">
        <v>4.16</v>
      </c>
      <c r="AM357" s="67">
        <f t="shared" si="27"/>
        <v>4.16</v>
      </c>
      <c r="AN357" s="72">
        <v>4</v>
      </c>
      <c r="AO357" s="67">
        <f t="shared" si="28"/>
        <v>8.16</v>
      </c>
      <c r="AP357" s="59" t="s">
        <v>512</v>
      </c>
      <c r="AQ357" s="57"/>
      <c r="AR357" s="73">
        <f t="shared" ca="1" si="29"/>
        <v>20</v>
      </c>
      <c r="AS357" s="61" t="str">
        <f ca="1">IF('База данных'!$AR357&gt;=18,"соверш.","несовер.")</f>
        <v>соверш.</v>
      </c>
      <c r="AT35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ОиПКММиТП; нет</v>
      </c>
      <c r="AU357" s="2"/>
      <c r="AV357" s="2"/>
    </row>
    <row r="358" spans="1:48" ht="12.95" customHeight="1">
      <c r="B358" s="90">
        <f>IF(D357&lt;&gt;D358,MAX($B$4:B357)+1,B357)</f>
        <v>193</v>
      </c>
      <c r="C358" s="58">
        <v>43283</v>
      </c>
      <c r="D358" s="57" t="s">
        <v>378</v>
      </c>
      <c r="E358" s="59" t="s">
        <v>30</v>
      </c>
      <c r="F358" s="177" t="s">
        <v>119</v>
      </c>
      <c r="G358" s="59" t="s">
        <v>121</v>
      </c>
      <c r="H358" s="59">
        <v>2</v>
      </c>
      <c r="I358" s="57" t="str">
        <f t="shared" si="25"/>
        <v>193/18</v>
      </c>
      <c r="J358" s="61" t="str">
        <f t="shared" si="26"/>
        <v>193/18-ОКДД/2</v>
      </c>
      <c r="K358" s="62" t="s">
        <v>73</v>
      </c>
      <c r="L358" s="62" t="s">
        <v>33</v>
      </c>
      <c r="M358" s="57" t="s">
        <v>31</v>
      </c>
      <c r="N358" s="62">
        <v>37441</v>
      </c>
      <c r="O358" s="59" t="s">
        <v>101</v>
      </c>
      <c r="P358" s="62"/>
      <c r="Q358" s="62" t="s">
        <v>126</v>
      </c>
      <c r="R358" s="57"/>
      <c r="S358" s="64"/>
      <c r="T358" s="59"/>
      <c r="U358" s="62" t="s">
        <v>32</v>
      </c>
      <c r="V358" s="57">
        <v>9</v>
      </c>
      <c r="W358" s="57"/>
      <c r="X358" s="57">
        <v>2018</v>
      </c>
      <c r="Y358" s="62" t="s">
        <v>94</v>
      </c>
      <c r="Z358" s="57" t="s">
        <v>33</v>
      </c>
      <c r="AA358" s="71" t="s">
        <v>33</v>
      </c>
      <c r="AB358" s="59"/>
      <c r="AC358" s="63" t="s">
        <v>33</v>
      </c>
      <c r="AD358" s="62" t="s">
        <v>71</v>
      </c>
      <c r="AE358" s="62" t="s">
        <v>88</v>
      </c>
      <c r="AF358" s="62" t="s">
        <v>99</v>
      </c>
      <c r="AG358" s="64">
        <v>4</v>
      </c>
      <c r="AH358" s="59"/>
      <c r="AI358" s="57"/>
      <c r="AJ358" s="59"/>
      <c r="AK358" s="65">
        <v>0</v>
      </c>
      <c r="AL358" s="66">
        <v>4.16</v>
      </c>
      <c r="AM358" s="67">
        <f t="shared" si="27"/>
        <v>4.16</v>
      </c>
      <c r="AN358" s="72">
        <v>4</v>
      </c>
      <c r="AO358" s="67">
        <f t="shared" si="28"/>
        <v>8.16</v>
      </c>
      <c r="AP358" s="59" t="s">
        <v>512</v>
      </c>
      <c r="AQ358" s="57"/>
      <c r="AR358" s="68">
        <f t="shared" ca="1" si="29"/>
        <v>17</v>
      </c>
      <c r="AS358" s="69" t="str">
        <f ca="1">IF('База данных'!$AR358&gt;=18,"соверш.","несовер.")</f>
        <v>несовер.</v>
      </c>
      <c r="AT35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ОКДД; нет</v>
      </c>
      <c r="AU358" s="2"/>
      <c r="AV358" s="2"/>
    </row>
    <row r="359" spans="1:48" ht="12.95" customHeight="1">
      <c r="B359" s="90">
        <f>IF(D358&lt;&gt;D359,MAX($B$4:B358)+1,B358)</f>
        <v>193</v>
      </c>
      <c r="C359" s="58">
        <v>43284</v>
      </c>
      <c r="D359" s="57" t="s">
        <v>378</v>
      </c>
      <c r="E359" s="59" t="s">
        <v>30</v>
      </c>
      <c r="F359" s="177" t="s">
        <v>186</v>
      </c>
      <c r="G359" s="59" t="s">
        <v>115</v>
      </c>
      <c r="H359" s="59">
        <v>3</v>
      </c>
      <c r="I359" s="57" t="str">
        <f t="shared" si="25"/>
        <v>193/18</v>
      </c>
      <c r="J359" s="61" t="str">
        <f t="shared" si="26"/>
        <v>193/18-ТТ/3</v>
      </c>
      <c r="K359" s="62" t="s">
        <v>73</v>
      </c>
      <c r="L359" s="62" t="s">
        <v>33</v>
      </c>
      <c r="M359" s="57" t="s">
        <v>31</v>
      </c>
      <c r="N359" s="62">
        <v>36781</v>
      </c>
      <c r="O359" s="59" t="s">
        <v>101</v>
      </c>
      <c r="P359" s="62"/>
      <c r="Q359" s="62" t="s">
        <v>144</v>
      </c>
      <c r="R359" s="57"/>
      <c r="S359" s="64"/>
      <c r="T359" s="59"/>
      <c r="U359" s="62" t="s">
        <v>32</v>
      </c>
      <c r="V359" s="57">
        <v>11</v>
      </c>
      <c r="W359" s="57"/>
      <c r="X359" s="57">
        <v>2018</v>
      </c>
      <c r="Y359" s="62" t="s">
        <v>94</v>
      </c>
      <c r="Z359" s="57" t="s">
        <v>33</v>
      </c>
      <c r="AA359" s="71" t="s">
        <v>33</v>
      </c>
      <c r="AB359" s="59"/>
      <c r="AC359" s="63" t="s">
        <v>88</v>
      </c>
      <c r="AD359" s="62" t="s">
        <v>71</v>
      </c>
      <c r="AE359" s="62" t="s">
        <v>88</v>
      </c>
      <c r="AF359" s="62" t="s">
        <v>99</v>
      </c>
      <c r="AG359" s="64">
        <v>4</v>
      </c>
      <c r="AH359" s="59"/>
      <c r="AI359" s="57"/>
      <c r="AJ359" s="59"/>
      <c r="AK359" s="65">
        <v>2</v>
      </c>
      <c r="AL359" s="66">
        <v>4.17</v>
      </c>
      <c r="AM359" s="67">
        <f t="shared" si="27"/>
        <v>6.17</v>
      </c>
      <c r="AN359" s="72">
        <v>4</v>
      </c>
      <c r="AO359" s="67">
        <f t="shared" si="28"/>
        <v>10.17</v>
      </c>
      <c r="AP359" s="59" t="s">
        <v>512</v>
      </c>
      <c r="AQ359" s="57"/>
      <c r="AR359" s="73">
        <f t="shared" ca="1" si="29"/>
        <v>19</v>
      </c>
      <c r="AS359" s="61" t="str">
        <f ca="1">IF('База данных'!$AR359&gt;=18,"соверш.","несовер.")</f>
        <v>соверш.</v>
      </c>
      <c r="AT35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ТТ; да</v>
      </c>
      <c r="AU359" s="2"/>
      <c r="AV359" s="2"/>
    </row>
    <row r="360" spans="1:48" ht="12.95" customHeight="1">
      <c r="B360" s="90">
        <f>IF(D359&lt;&gt;D360,MAX($B$4:B359)+1,B359)</f>
        <v>194</v>
      </c>
      <c r="C360" s="58">
        <v>43297</v>
      </c>
      <c r="D360" s="57" t="s">
        <v>379</v>
      </c>
      <c r="E360" s="59" t="s">
        <v>36</v>
      </c>
      <c r="F360" s="178" t="s">
        <v>187</v>
      </c>
      <c r="G360" s="59" t="s">
        <v>114</v>
      </c>
      <c r="H360" s="59">
        <v>1</v>
      </c>
      <c r="I360" s="57" t="str">
        <f t="shared" si="25"/>
        <v>194/18</v>
      </c>
      <c r="J360" s="61" t="str">
        <f t="shared" si="26"/>
        <v>194/18-ХТ/1</v>
      </c>
      <c r="K360" s="62" t="s">
        <v>73</v>
      </c>
      <c r="L360" s="62" t="s">
        <v>33</v>
      </c>
      <c r="M360" s="57" t="s">
        <v>31</v>
      </c>
      <c r="N360" s="62">
        <v>36560</v>
      </c>
      <c r="O360" s="59" t="s">
        <v>101</v>
      </c>
      <c r="P360" s="62"/>
      <c r="Q360" s="62" t="s">
        <v>131</v>
      </c>
      <c r="R360" s="57"/>
      <c r="S360" s="64"/>
      <c r="T360" s="59"/>
      <c r="U360" s="62" t="s">
        <v>32</v>
      </c>
      <c r="V360" s="57">
        <v>11</v>
      </c>
      <c r="W360" s="57"/>
      <c r="X360" s="57">
        <v>2018</v>
      </c>
      <c r="Y360" s="62" t="s">
        <v>94</v>
      </c>
      <c r="Z360" s="57" t="s">
        <v>33</v>
      </c>
      <c r="AA360" s="71" t="s">
        <v>33</v>
      </c>
      <c r="AB360" s="59"/>
      <c r="AC360" s="63" t="s">
        <v>33</v>
      </c>
      <c r="AD360" s="62" t="s">
        <v>71</v>
      </c>
      <c r="AE360" s="62" t="s">
        <v>88</v>
      </c>
      <c r="AF360" s="62" t="s">
        <v>99</v>
      </c>
      <c r="AG360" s="64">
        <v>4</v>
      </c>
      <c r="AH360" s="59"/>
      <c r="AI360" s="57"/>
      <c r="AJ360" s="59"/>
      <c r="AK360" s="65">
        <v>0</v>
      </c>
      <c r="AL360" s="66">
        <v>4.26</v>
      </c>
      <c r="AM360" s="67">
        <f t="shared" si="27"/>
        <v>4.26</v>
      </c>
      <c r="AN360" s="72">
        <v>4.66</v>
      </c>
      <c r="AO360" s="67">
        <f t="shared" si="28"/>
        <v>8.92</v>
      </c>
      <c r="AP360" s="59" t="s">
        <v>512</v>
      </c>
      <c r="AQ360" s="57"/>
      <c r="AR360" s="68">
        <f t="shared" ca="1" si="29"/>
        <v>20</v>
      </c>
      <c r="AS360" s="69" t="str">
        <f ca="1">IF('База данных'!$AR360&gt;=18,"соверш.","несовер.")</f>
        <v>соверш.</v>
      </c>
      <c r="AT36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ХТ; нет</v>
      </c>
      <c r="AU360" s="2"/>
      <c r="AV360" s="2"/>
    </row>
    <row r="361" spans="1:48" ht="12.95" customHeight="1">
      <c r="B361" s="90">
        <f>IF(D360&lt;&gt;D361,MAX($B$4:B360)+1,B360)</f>
        <v>195</v>
      </c>
      <c r="C361" s="58">
        <v>43286</v>
      </c>
      <c r="D361" s="57" t="s">
        <v>380</v>
      </c>
      <c r="E361" s="59" t="s">
        <v>30</v>
      </c>
      <c r="F361" s="177" t="s">
        <v>186</v>
      </c>
      <c r="G361" s="59" t="s">
        <v>188</v>
      </c>
      <c r="H361" s="59">
        <v>1</v>
      </c>
      <c r="I361" s="57" t="str">
        <f t="shared" si="25"/>
        <v>195/18</v>
      </c>
      <c r="J361" s="61" t="str">
        <f t="shared" si="26"/>
        <v>195/18-ХТ нар./1</v>
      </c>
      <c r="K361" s="62" t="s">
        <v>73</v>
      </c>
      <c r="L361" s="62" t="s">
        <v>33</v>
      </c>
      <c r="M361" s="57" t="s">
        <v>31</v>
      </c>
      <c r="N361" s="62">
        <v>37621</v>
      </c>
      <c r="O361" s="59" t="s">
        <v>101</v>
      </c>
      <c r="P361" s="62"/>
      <c r="Q361" s="62" t="s">
        <v>126</v>
      </c>
      <c r="R361" s="57"/>
      <c r="S361" s="64"/>
      <c r="T361" s="59"/>
      <c r="U361" s="62" t="s">
        <v>32</v>
      </c>
      <c r="V361" s="57">
        <v>9</v>
      </c>
      <c r="W361" s="57"/>
      <c r="X361" s="57">
        <v>2018</v>
      </c>
      <c r="Y361" s="62" t="s">
        <v>94</v>
      </c>
      <c r="Z361" s="57" t="s">
        <v>33</v>
      </c>
      <c r="AA361" s="71" t="s">
        <v>33</v>
      </c>
      <c r="AB361" s="59"/>
      <c r="AC361" s="63" t="s">
        <v>88</v>
      </c>
      <c r="AD361" s="62" t="s">
        <v>71</v>
      </c>
      <c r="AE361" s="62" t="s">
        <v>88</v>
      </c>
      <c r="AF361" s="62" t="s">
        <v>92</v>
      </c>
      <c r="AG361" s="64">
        <v>4</v>
      </c>
      <c r="AH361" s="59"/>
      <c r="AI361" s="57"/>
      <c r="AJ361" s="59"/>
      <c r="AK361" s="65">
        <v>2</v>
      </c>
      <c r="AL361" s="66">
        <v>3.55</v>
      </c>
      <c r="AM361" s="67">
        <f t="shared" si="27"/>
        <v>5.55</v>
      </c>
      <c r="AN361" s="72">
        <v>3.66</v>
      </c>
      <c r="AO361" s="67">
        <f t="shared" si="28"/>
        <v>9.2100000000000009</v>
      </c>
      <c r="AP361" s="59" t="s">
        <v>512</v>
      </c>
      <c r="AQ361" s="57"/>
      <c r="AR361" s="73">
        <f t="shared" ca="1" si="29"/>
        <v>17</v>
      </c>
      <c r="AS361" s="61" t="str">
        <f ca="1">IF('База данных'!$AR361&gt;=18,"соверш.","несовер.")</f>
        <v>несовер.</v>
      </c>
      <c r="AT36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нар.; да</v>
      </c>
      <c r="AU361" s="2"/>
      <c r="AV361" s="2"/>
    </row>
    <row r="362" spans="1:48" ht="12.95" customHeight="1">
      <c r="B362" s="90">
        <f>IF(D361&lt;&gt;D362,MAX($B$4:B361)+1,B361)</f>
        <v>195</v>
      </c>
      <c r="C362" s="58">
        <v>43305</v>
      </c>
      <c r="D362" s="57" t="s">
        <v>380</v>
      </c>
      <c r="E362" s="59" t="s">
        <v>30</v>
      </c>
      <c r="F362" s="177" t="s">
        <v>186</v>
      </c>
      <c r="G362" s="59" t="s">
        <v>190</v>
      </c>
      <c r="H362" s="59">
        <v>2</v>
      </c>
      <c r="I362" s="57" t="str">
        <f t="shared" si="25"/>
        <v>195/18</v>
      </c>
      <c r="J362" s="61" t="str">
        <f t="shared" si="26"/>
        <v>195/18-ХТ эстр./2</v>
      </c>
      <c r="K362" s="62" t="s">
        <v>73</v>
      </c>
      <c r="L362" s="62" t="s">
        <v>33</v>
      </c>
      <c r="M362" s="57" t="s">
        <v>31</v>
      </c>
      <c r="N362" s="62">
        <v>37337</v>
      </c>
      <c r="O362" s="59" t="s">
        <v>101</v>
      </c>
      <c r="P362" s="62"/>
      <c r="Q362" s="62" t="s">
        <v>126</v>
      </c>
      <c r="R362" s="57"/>
      <c r="S362" s="64"/>
      <c r="T362" s="59" t="s">
        <v>184</v>
      </c>
      <c r="U362" s="62" t="s">
        <v>32</v>
      </c>
      <c r="V362" s="57">
        <v>9</v>
      </c>
      <c r="W362" s="57"/>
      <c r="X362" s="57">
        <v>2018</v>
      </c>
      <c r="Y362" s="62" t="s">
        <v>94</v>
      </c>
      <c r="Z362" s="57" t="s">
        <v>33</v>
      </c>
      <c r="AA362" s="71" t="s">
        <v>33</v>
      </c>
      <c r="AB362" s="59"/>
      <c r="AC362" s="63" t="s">
        <v>88</v>
      </c>
      <c r="AD362" s="62" t="s">
        <v>71</v>
      </c>
      <c r="AE362" s="62" t="s">
        <v>33</v>
      </c>
      <c r="AF362" s="62" t="s">
        <v>92</v>
      </c>
      <c r="AG362" s="64">
        <v>4</v>
      </c>
      <c r="AH362" s="59"/>
      <c r="AI362" s="57"/>
      <c r="AJ362" s="59"/>
      <c r="AK362" s="65">
        <v>4</v>
      </c>
      <c r="AL362" s="66">
        <v>3.67</v>
      </c>
      <c r="AM362" s="67">
        <f t="shared" si="27"/>
        <v>7.67</v>
      </c>
      <c r="AN362" s="72">
        <v>3.33</v>
      </c>
      <c r="AO362" s="67">
        <f t="shared" si="28"/>
        <v>11</v>
      </c>
      <c r="AP362" s="59" t="s">
        <v>512</v>
      </c>
      <c r="AQ362" s="57"/>
      <c r="AR362" s="68">
        <f t="shared" ca="1" si="29"/>
        <v>18</v>
      </c>
      <c r="AS362" s="69" t="str">
        <f ca="1">IF('База данных'!$AR362&gt;=18,"соверш.","несовер.")</f>
        <v>соверш.</v>
      </c>
      <c r="AT36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ХТ эстр.; да</v>
      </c>
      <c r="AU362" s="2"/>
      <c r="AV362" s="2"/>
    </row>
    <row r="363" spans="1:48" ht="12.95" customHeight="1">
      <c r="B363" s="90">
        <f>IF(D362&lt;&gt;D363,MAX($B$4:B362)+1,B362)</f>
        <v>196</v>
      </c>
      <c r="C363" s="58">
        <v>43271</v>
      </c>
      <c r="D363" s="57" t="s">
        <v>381</v>
      </c>
      <c r="E363" s="59" t="s">
        <v>30</v>
      </c>
      <c r="F363" s="178" t="s">
        <v>111</v>
      </c>
      <c r="G363" s="59" t="s">
        <v>112</v>
      </c>
      <c r="H363" s="59">
        <v>1</v>
      </c>
      <c r="I363" s="57" t="str">
        <f t="shared" si="25"/>
        <v>196/18</v>
      </c>
      <c r="J363" s="61" t="str">
        <f t="shared" si="26"/>
        <v>196/18-ЭП/1</v>
      </c>
      <c r="K363" s="62" t="s">
        <v>73</v>
      </c>
      <c r="L363" s="62" t="s">
        <v>33</v>
      </c>
      <c r="M363" s="57" t="s">
        <v>37</v>
      </c>
      <c r="N363" s="62">
        <v>36876</v>
      </c>
      <c r="O363" s="59" t="s">
        <v>101</v>
      </c>
      <c r="P363" s="62"/>
      <c r="Q363" s="62" t="s">
        <v>126</v>
      </c>
      <c r="R363" s="57"/>
      <c r="S363" s="64"/>
      <c r="T363" s="59"/>
      <c r="U363" s="62" t="s">
        <v>32</v>
      </c>
      <c r="V363" s="57">
        <v>9</v>
      </c>
      <c r="W363" s="57"/>
      <c r="X363" s="57">
        <v>2016</v>
      </c>
      <c r="Y363" s="62" t="s">
        <v>94</v>
      </c>
      <c r="Z363" s="57" t="s">
        <v>33</v>
      </c>
      <c r="AA363" s="71" t="s">
        <v>33</v>
      </c>
      <c r="AB363" s="59"/>
      <c r="AC363" s="63" t="s">
        <v>88</v>
      </c>
      <c r="AD363" s="62" t="s">
        <v>71</v>
      </c>
      <c r="AE363" s="62" t="s">
        <v>33</v>
      </c>
      <c r="AF363" s="62" t="s">
        <v>92</v>
      </c>
      <c r="AG363" s="64">
        <v>6</v>
      </c>
      <c r="AH363" s="59"/>
      <c r="AI363" s="57"/>
      <c r="AJ363" s="59"/>
      <c r="AK363" s="65">
        <v>2</v>
      </c>
      <c r="AL363" s="66">
        <v>3.69</v>
      </c>
      <c r="AM363" s="67">
        <f t="shared" si="27"/>
        <v>5.6899999999999995</v>
      </c>
      <c r="AN363" s="72">
        <v>4.33</v>
      </c>
      <c r="AO363" s="67">
        <f t="shared" si="28"/>
        <v>10.02</v>
      </c>
      <c r="AP363" s="59" t="s">
        <v>512</v>
      </c>
      <c r="AQ363" s="57"/>
      <c r="AR363" s="73">
        <f t="shared" ca="1" si="29"/>
        <v>19</v>
      </c>
      <c r="AS363" s="61" t="str">
        <f ca="1">IF('База данных'!$AR363&gt;=18,"соверш.","несовер.")</f>
        <v>соверш.</v>
      </c>
      <c r="AT36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ЭП; да</v>
      </c>
      <c r="AU363" s="2"/>
      <c r="AV363" s="2"/>
    </row>
    <row r="364" spans="1:48" ht="12.95" customHeight="1">
      <c r="B364" s="90">
        <f>IF(D363&lt;&gt;D364,MAX($B$4:B363)+1,B363)</f>
        <v>197</v>
      </c>
      <c r="C364" s="58">
        <v>43291</v>
      </c>
      <c r="D364" s="57" t="s">
        <v>382</v>
      </c>
      <c r="E364" s="59" t="s">
        <v>30</v>
      </c>
      <c r="F364" s="177" t="s">
        <v>111</v>
      </c>
      <c r="G364" s="59" t="s">
        <v>113</v>
      </c>
      <c r="H364" s="59">
        <v>1</v>
      </c>
      <c r="I364" s="57" t="str">
        <f t="shared" si="25"/>
        <v>197/18</v>
      </c>
      <c r="J364" s="61" t="str">
        <f t="shared" si="26"/>
        <v>197/18-ИЭО/1</v>
      </c>
      <c r="K364" s="62" t="s">
        <v>73</v>
      </c>
      <c r="L364" s="62" t="s">
        <v>88</v>
      </c>
      <c r="M364" s="57" t="s">
        <v>31</v>
      </c>
      <c r="N364" s="62">
        <v>36708</v>
      </c>
      <c r="O364" s="59" t="s">
        <v>101</v>
      </c>
      <c r="P364" s="62"/>
      <c r="Q364" s="62" t="s">
        <v>151</v>
      </c>
      <c r="R364" s="57"/>
      <c r="S364" s="64"/>
      <c r="T364" s="59"/>
      <c r="U364" s="62" t="s">
        <v>32</v>
      </c>
      <c r="V364" s="57">
        <v>9</v>
      </c>
      <c r="W364" s="57"/>
      <c r="X364" s="57">
        <v>2018</v>
      </c>
      <c r="Y364" s="62" t="s">
        <v>94</v>
      </c>
      <c r="Z364" s="57" t="s">
        <v>33</v>
      </c>
      <c r="AA364" s="71" t="s">
        <v>33</v>
      </c>
      <c r="AB364" s="59"/>
      <c r="AC364" s="63" t="s">
        <v>33</v>
      </c>
      <c r="AD364" s="62" t="s">
        <v>71</v>
      </c>
      <c r="AE364" s="62" t="s">
        <v>88</v>
      </c>
      <c r="AF364" s="62" t="s">
        <v>99</v>
      </c>
      <c r="AG364" s="64">
        <v>3</v>
      </c>
      <c r="AH364" s="59"/>
      <c r="AI364" s="57"/>
      <c r="AJ364" s="59"/>
      <c r="AK364" s="65">
        <v>0</v>
      </c>
      <c r="AL364" s="66">
        <v>4.4400000000000004</v>
      </c>
      <c r="AM364" s="67">
        <f t="shared" si="27"/>
        <v>4.4400000000000004</v>
      </c>
      <c r="AN364" s="72">
        <v>4.33</v>
      </c>
      <c r="AO364" s="67">
        <f t="shared" si="28"/>
        <v>8.77</v>
      </c>
      <c r="AP364" s="59" t="s">
        <v>512</v>
      </c>
      <c r="AQ364" s="57"/>
      <c r="AR364" s="68">
        <f t="shared" ca="1" si="29"/>
        <v>19</v>
      </c>
      <c r="AS364" s="69" t="str">
        <f ca="1">IF('База данных'!$AR364&gt;=18,"соверш.","несовер.")</f>
        <v>соверш.</v>
      </c>
      <c r="AT36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ИЭО; нет</v>
      </c>
      <c r="AU364" s="2"/>
      <c r="AV364" s="2"/>
    </row>
    <row r="365" spans="1:48" ht="12.95" customHeight="1">
      <c r="B365" s="90">
        <f>IF(D364&lt;&gt;D365,MAX($B$4:B364)+1,B364)</f>
        <v>198</v>
      </c>
      <c r="C365" s="58">
        <v>43287</v>
      </c>
      <c r="D365" s="57" t="s">
        <v>383</v>
      </c>
      <c r="E365" s="59" t="s">
        <v>30</v>
      </c>
      <c r="F365" s="178" t="s">
        <v>107</v>
      </c>
      <c r="G365" s="59" t="s">
        <v>108</v>
      </c>
      <c r="H365" s="59">
        <v>1</v>
      </c>
      <c r="I365" s="57" t="str">
        <f t="shared" si="25"/>
        <v>198/18</v>
      </c>
      <c r="J365" s="61" t="str">
        <f t="shared" si="26"/>
        <v>198/18-ТДЖ/1</v>
      </c>
      <c r="K365" s="62" t="s">
        <v>73</v>
      </c>
      <c r="L365" s="62" t="s">
        <v>33</v>
      </c>
      <c r="M365" s="57" t="s">
        <v>31</v>
      </c>
      <c r="N365" s="62">
        <v>36599</v>
      </c>
      <c r="O365" s="59" t="s">
        <v>101</v>
      </c>
      <c r="P365" s="62"/>
      <c r="Q365" s="62" t="s">
        <v>126</v>
      </c>
      <c r="R365" s="57"/>
      <c r="S365" s="64"/>
      <c r="T365" s="59"/>
      <c r="U365" s="62" t="s">
        <v>32</v>
      </c>
      <c r="V365" s="57">
        <v>11</v>
      </c>
      <c r="W365" s="57"/>
      <c r="X365" s="57">
        <v>2018</v>
      </c>
      <c r="Y365" s="62" t="s">
        <v>94</v>
      </c>
      <c r="Z365" s="57" t="s">
        <v>33</v>
      </c>
      <c r="AA365" s="71" t="s">
        <v>33</v>
      </c>
      <c r="AB365" s="59"/>
      <c r="AC365" s="63" t="s">
        <v>33</v>
      </c>
      <c r="AD365" s="62" t="s">
        <v>71</v>
      </c>
      <c r="AE365" s="62" t="s">
        <v>88</v>
      </c>
      <c r="AF365" s="62" t="s">
        <v>99</v>
      </c>
      <c r="AG365" s="64">
        <v>4</v>
      </c>
      <c r="AH365" s="59"/>
      <c r="AI365" s="57"/>
      <c r="AJ365" s="59"/>
      <c r="AK365" s="65">
        <v>2</v>
      </c>
      <c r="AL365" s="66">
        <v>4</v>
      </c>
      <c r="AM365" s="67">
        <f t="shared" si="27"/>
        <v>6</v>
      </c>
      <c r="AN365" s="72">
        <v>4</v>
      </c>
      <c r="AO365" s="67">
        <f t="shared" si="28"/>
        <v>10</v>
      </c>
      <c r="AP365" s="59" t="s">
        <v>512</v>
      </c>
      <c r="AQ365" s="57"/>
      <c r="AR365" s="73">
        <f t="shared" ca="1" si="29"/>
        <v>20</v>
      </c>
      <c r="AS365" s="61" t="str">
        <f ca="1">IF('База данных'!$AR365&gt;=18,"соверш.","несовер.")</f>
        <v>соверш.</v>
      </c>
      <c r="AT36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ТДЖ; нет</v>
      </c>
      <c r="AU365" s="2"/>
      <c r="AV365" s="2"/>
    </row>
    <row r="366" spans="1:48" ht="12.95" customHeight="1">
      <c r="B366" s="90">
        <f>IF(D365&lt;&gt;D366,MAX($B$4:B365)+1,B365)</f>
        <v>199</v>
      </c>
      <c r="C366" s="58">
        <v>43284</v>
      </c>
      <c r="D366" s="57" t="s">
        <v>384</v>
      </c>
      <c r="E366" s="59" t="s">
        <v>34</v>
      </c>
      <c r="F366" s="177" t="s">
        <v>119</v>
      </c>
      <c r="G366" s="59" t="s">
        <v>121</v>
      </c>
      <c r="H366" s="59">
        <v>1</v>
      </c>
      <c r="I366" s="57" t="str">
        <f t="shared" si="25"/>
        <v>199/18</v>
      </c>
      <c r="J366" s="61" t="str">
        <f t="shared" si="26"/>
        <v>199/18-ОКДД/1</v>
      </c>
      <c r="K366" s="62" t="s">
        <v>73</v>
      </c>
      <c r="L366" s="62" t="s">
        <v>33</v>
      </c>
      <c r="M366" s="57" t="s">
        <v>31</v>
      </c>
      <c r="N366" s="62">
        <v>37302</v>
      </c>
      <c r="O366" s="59" t="s">
        <v>101</v>
      </c>
      <c r="P366" s="62"/>
      <c r="Q366" s="62" t="s">
        <v>126</v>
      </c>
      <c r="R366" s="57"/>
      <c r="S366" s="64"/>
      <c r="T366" s="59"/>
      <c r="U366" s="62" t="s">
        <v>32</v>
      </c>
      <c r="V366" s="57">
        <v>9</v>
      </c>
      <c r="W366" s="57"/>
      <c r="X366" s="57">
        <v>2018</v>
      </c>
      <c r="Y366" s="62" t="s">
        <v>94</v>
      </c>
      <c r="Z366" s="57" t="s">
        <v>33</v>
      </c>
      <c r="AA366" s="71" t="s">
        <v>88</v>
      </c>
      <c r="AB366" s="59"/>
      <c r="AC366" s="63" t="s">
        <v>33</v>
      </c>
      <c r="AD366" s="62" t="s">
        <v>71</v>
      </c>
      <c r="AE366" s="62" t="s">
        <v>88</v>
      </c>
      <c r="AF366" s="62" t="s">
        <v>99</v>
      </c>
      <c r="AG366" s="64">
        <v>4</v>
      </c>
      <c r="AH366" s="59"/>
      <c r="AI366" s="57"/>
      <c r="AJ366" s="59"/>
      <c r="AK366" s="65">
        <v>0</v>
      </c>
      <c r="AL366" s="66">
        <v>4.38</v>
      </c>
      <c r="AM366" s="67">
        <f t="shared" si="27"/>
        <v>4.38</v>
      </c>
      <c r="AN366" s="72">
        <v>4.33</v>
      </c>
      <c r="AO366" s="67">
        <f t="shared" si="28"/>
        <v>8.7100000000000009</v>
      </c>
      <c r="AP366" s="59" t="s">
        <v>512</v>
      </c>
      <c r="AQ366" s="57"/>
      <c r="AR366" s="68">
        <f t="shared" ca="1" si="29"/>
        <v>18</v>
      </c>
      <c r="AS366" s="69" t="str">
        <f ca="1">IF('База данных'!$AR366&gt;=18,"соверш.","несовер.")</f>
        <v>соверш.</v>
      </c>
      <c r="AT36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нет</v>
      </c>
      <c r="AU366" s="2"/>
      <c r="AV366" s="2"/>
    </row>
    <row r="367" spans="1:48" ht="12.95" customHeight="1">
      <c r="B367" s="90">
        <f>IF(D366&lt;&gt;D367,MAX($B$4:B366)+1,B366)</f>
        <v>200</v>
      </c>
      <c r="C367" s="58">
        <v>43299</v>
      </c>
      <c r="D367" s="57" t="s">
        <v>385</v>
      </c>
      <c r="E367" s="59" t="s">
        <v>34</v>
      </c>
      <c r="F367" s="178" t="s">
        <v>119</v>
      </c>
      <c r="G367" s="59" t="s">
        <v>120</v>
      </c>
      <c r="H367" s="59">
        <v>1</v>
      </c>
      <c r="I367" s="57" t="str">
        <f t="shared" si="25"/>
        <v>200/18</v>
      </c>
      <c r="J367" s="61" t="str">
        <f t="shared" si="26"/>
        <v>200/18-ОиПКММиТП/1</v>
      </c>
      <c r="K367" s="62" t="s">
        <v>73</v>
      </c>
      <c r="L367" s="62" t="s">
        <v>88</v>
      </c>
      <c r="M367" s="57" t="s">
        <v>31</v>
      </c>
      <c r="N367" s="62">
        <v>36558</v>
      </c>
      <c r="O367" s="59" t="s">
        <v>101</v>
      </c>
      <c r="P367" s="62"/>
      <c r="Q367" s="62" t="s">
        <v>174</v>
      </c>
      <c r="R367" s="57"/>
      <c r="S367" s="64"/>
      <c r="T367" s="59"/>
      <c r="U367" s="62" t="s">
        <v>32</v>
      </c>
      <c r="V367" s="57">
        <v>9</v>
      </c>
      <c r="W367" s="57"/>
      <c r="X367" s="57">
        <v>2016</v>
      </c>
      <c r="Y367" s="62" t="s">
        <v>94</v>
      </c>
      <c r="Z367" s="57" t="s">
        <v>33</v>
      </c>
      <c r="AA367" s="71" t="s">
        <v>33</v>
      </c>
      <c r="AB367" s="59"/>
      <c r="AC367" s="63" t="s">
        <v>33</v>
      </c>
      <c r="AD367" s="62" t="s">
        <v>71</v>
      </c>
      <c r="AE367" s="62" t="s">
        <v>88</v>
      </c>
      <c r="AF367" s="62" t="s">
        <v>99</v>
      </c>
      <c r="AG367" s="64">
        <v>6</v>
      </c>
      <c r="AH367" s="59"/>
      <c r="AI367" s="57"/>
      <c r="AJ367" s="59"/>
      <c r="AK367" s="65">
        <v>0</v>
      </c>
      <c r="AL367" s="66">
        <v>4.16</v>
      </c>
      <c r="AM367" s="67">
        <f t="shared" si="27"/>
        <v>4.16</v>
      </c>
      <c r="AN367" s="72">
        <v>4</v>
      </c>
      <c r="AO367" s="67">
        <f t="shared" si="28"/>
        <v>8.16</v>
      </c>
      <c r="AP367" s="59" t="s">
        <v>512</v>
      </c>
      <c r="AQ367" s="57"/>
      <c r="AR367" s="73">
        <f t="shared" ca="1" si="29"/>
        <v>20</v>
      </c>
      <c r="AS367" s="61" t="str">
        <f ca="1">IF('База данных'!$AR367&gt;=18,"соверш.","несовер.")</f>
        <v>соверш.</v>
      </c>
      <c r="AT36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ОиПКММиТП; нет</v>
      </c>
      <c r="AU367" s="2"/>
      <c r="AV367" s="2"/>
    </row>
    <row r="368" spans="1:48" ht="12.95" customHeight="1">
      <c r="B368" s="90">
        <f>IF(D367&lt;&gt;D368,MAX($B$4:B367)+1,B367)</f>
        <v>201</v>
      </c>
      <c r="C368" s="58">
        <v>43287</v>
      </c>
      <c r="D368" s="57" t="s">
        <v>386</v>
      </c>
      <c r="E368" s="59" t="s">
        <v>30</v>
      </c>
      <c r="F368" s="177" t="s">
        <v>107</v>
      </c>
      <c r="G368" s="59" t="s">
        <v>108</v>
      </c>
      <c r="H368" s="59">
        <v>1</v>
      </c>
      <c r="I368" s="57" t="str">
        <f t="shared" si="25"/>
        <v>201/18</v>
      </c>
      <c r="J368" s="61" t="str">
        <f t="shared" si="26"/>
        <v>201/18-ТДЖ/1</v>
      </c>
      <c r="K368" s="62" t="s">
        <v>73</v>
      </c>
      <c r="L368" s="62" t="s">
        <v>33</v>
      </c>
      <c r="M368" s="57" t="s">
        <v>31</v>
      </c>
      <c r="N368" s="62">
        <v>37318</v>
      </c>
      <c r="O368" s="59" t="s">
        <v>101</v>
      </c>
      <c r="P368" s="62"/>
      <c r="Q368" s="62" t="s">
        <v>126</v>
      </c>
      <c r="R368" s="57"/>
      <c r="S368" s="64"/>
      <c r="T368" s="59"/>
      <c r="U368" s="62" t="s">
        <v>32</v>
      </c>
      <c r="V368" s="57">
        <v>9</v>
      </c>
      <c r="W368" s="57"/>
      <c r="X368" s="57">
        <v>2018</v>
      </c>
      <c r="Y368" s="62" t="s">
        <v>94</v>
      </c>
      <c r="Z368" s="57" t="s">
        <v>33</v>
      </c>
      <c r="AA368" s="71" t="s">
        <v>33</v>
      </c>
      <c r="AB368" s="59"/>
      <c r="AC368" s="63" t="s">
        <v>33</v>
      </c>
      <c r="AD368" s="62" t="s">
        <v>71</v>
      </c>
      <c r="AE368" s="62" t="s">
        <v>88</v>
      </c>
      <c r="AF368" s="62" t="s">
        <v>33</v>
      </c>
      <c r="AG368" s="64">
        <v>4</v>
      </c>
      <c r="AH368" s="59"/>
      <c r="AI368" s="57"/>
      <c r="AJ368" s="59"/>
      <c r="AK368" s="65">
        <v>3</v>
      </c>
      <c r="AL368" s="66">
        <v>3.78</v>
      </c>
      <c r="AM368" s="67">
        <f t="shared" si="27"/>
        <v>6.7799999999999994</v>
      </c>
      <c r="AN368" s="72">
        <v>3.67</v>
      </c>
      <c r="AO368" s="67">
        <f t="shared" si="28"/>
        <v>10.45</v>
      </c>
      <c r="AP368" s="59" t="s">
        <v>512</v>
      </c>
      <c r="AQ368" s="57"/>
      <c r="AR368" s="68">
        <f t="shared" ca="1" si="29"/>
        <v>18</v>
      </c>
      <c r="AS368" s="69" t="str">
        <f ca="1">IF('База данных'!$AR368&gt;=18,"соверш.","несовер.")</f>
        <v>соверш.</v>
      </c>
      <c r="AT36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ТДЖ; нет</v>
      </c>
      <c r="AU368" s="2"/>
      <c r="AV368" s="2"/>
    </row>
    <row r="369" spans="2:48" ht="12.95" customHeight="1">
      <c r="B369" s="90">
        <f>IF(D368&lt;&gt;D369,MAX($B$4:B368)+1,B368)</f>
        <v>201</v>
      </c>
      <c r="C369" s="58">
        <v>43279</v>
      </c>
      <c r="D369" s="57" t="s">
        <v>386</v>
      </c>
      <c r="E369" s="59" t="s">
        <v>30</v>
      </c>
      <c r="F369" s="178" t="s">
        <v>105</v>
      </c>
      <c r="G369" s="59" t="s">
        <v>106</v>
      </c>
      <c r="H369" s="59">
        <v>2</v>
      </c>
      <c r="I369" s="57" t="str">
        <f t="shared" si="25"/>
        <v>201/18</v>
      </c>
      <c r="J369" s="61" t="str">
        <f t="shared" si="26"/>
        <v>201/18-ХОД/2</v>
      </c>
      <c r="K369" s="62" t="s">
        <v>73</v>
      </c>
      <c r="L369" s="62" t="s">
        <v>33</v>
      </c>
      <c r="M369" s="57" t="s">
        <v>37</v>
      </c>
      <c r="N369" s="62">
        <v>37128</v>
      </c>
      <c r="O369" s="59" t="s">
        <v>101</v>
      </c>
      <c r="P369" s="62"/>
      <c r="Q369" s="62" t="s">
        <v>126</v>
      </c>
      <c r="R369" s="57"/>
      <c r="S369" s="64"/>
      <c r="T369" s="59" t="s">
        <v>182</v>
      </c>
      <c r="U369" s="62" t="s">
        <v>32</v>
      </c>
      <c r="V369" s="57">
        <v>9</v>
      </c>
      <c r="W369" s="57"/>
      <c r="X369" s="57">
        <v>2018</v>
      </c>
      <c r="Y369" s="62" t="s">
        <v>97</v>
      </c>
      <c r="Z369" s="57" t="s">
        <v>33</v>
      </c>
      <c r="AA369" s="71" t="s">
        <v>88</v>
      </c>
      <c r="AB369" s="59"/>
      <c r="AC369" s="63" t="s">
        <v>33</v>
      </c>
      <c r="AD369" s="62" t="s">
        <v>71</v>
      </c>
      <c r="AE369" s="62" t="s">
        <v>88</v>
      </c>
      <c r="AF369" s="62" t="s">
        <v>92</v>
      </c>
      <c r="AG369" s="64">
        <v>4</v>
      </c>
      <c r="AH369" s="59"/>
      <c r="AI369" s="57"/>
      <c r="AJ369" s="59"/>
      <c r="AK369" s="65">
        <v>5</v>
      </c>
      <c r="AL369" s="66">
        <v>3.88</v>
      </c>
      <c r="AM369" s="67">
        <f t="shared" si="27"/>
        <v>8.879999999999999</v>
      </c>
      <c r="AN369" s="72">
        <v>3.66</v>
      </c>
      <c r="AO369" s="67">
        <f t="shared" si="28"/>
        <v>12.54</v>
      </c>
      <c r="AP369" s="59" t="s">
        <v>510</v>
      </c>
      <c r="AQ369" s="57" t="s">
        <v>531</v>
      </c>
      <c r="AR369" s="73">
        <f t="shared" ca="1" si="29"/>
        <v>18</v>
      </c>
      <c r="AS369" s="61" t="str">
        <f ca="1">IF('База данных'!$AR369&gt;=18,"соверш.","несовер.")</f>
        <v>соверш.</v>
      </c>
      <c r="AT36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ХОД; нет</v>
      </c>
      <c r="AU369" s="2"/>
      <c r="AV369" s="2"/>
    </row>
    <row r="370" spans="2:48" ht="12.95" customHeight="1">
      <c r="B370" s="90">
        <f>IF(D369&lt;&gt;D370,MAX($B$4:B369)+1,B369)</f>
        <v>202</v>
      </c>
      <c r="C370" s="58">
        <v>43280</v>
      </c>
      <c r="D370" s="57" t="s">
        <v>387</v>
      </c>
      <c r="E370" s="59" t="s">
        <v>30</v>
      </c>
      <c r="F370" s="177" t="s">
        <v>119</v>
      </c>
      <c r="G370" s="59" t="s">
        <v>120</v>
      </c>
      <c r="H370" s="59">
        <v>1</v>
      </c>
      <c r="I370" s="57" t="str">
        <f t="shared" si="25"/>
        <v>202/18</v>
      </c>
      <c r="J370" s="61" t="str">
        <f t="shared" si="26"/>
        <v>202/18-ОиПКММиТП/1</v>
      </c>
      <c r="K370" s="62" t="s">
        <v>73</v>
      </c>
      <c r="L370" s="62" t="s">
        <v>88</v>
      </c>
      <c r="M370" s="57" t="s">
        <v>31</v>
      </c>
      <c r="N370" s="62">
        <v>36549</v>
      </c>
      <c r="O370" s="59" t="s">
        <v>101</v>
      </c>
      <c r="P370" s="62"/>
      <c r="Q370" s="62" t="s">
        <v>140</v>
      </c>
      <c r="R370" s="57"/>
      <c r="S370" s="64"/>
      <c r="T370" s="59"/>
      <c r="U370" s="62" t="s">
        <v>32</v>
      </c>
      <c r="V370" s="57">
        <v>11</v>
      </c>
      <c r="W370" s="57"/>
      <c r="X370" s="57">
        <v>2018</v>
      </c>
      <c r="Y370" s="62" t="s">
        <v>94</v>
      </c>
      <c r="Z370" s="57" t="s">
        <v>33</v>
      </c>
      <c r="AA370" s="71" t="s">
        <v>33</v>
      </c>
      <c r="AB370" s="59"/>
      <c r="AC370" s="63" t="s">
        <v>33</v>
      </c>
      <c r="AD370" s="62" t="s">
        <v>71</v>
      </c>
      <c r="AE370" s="62" t="s">
        <v>88</v>
      </c>
      <c r="AF370" s="62" t="s">
        <v>99</v>
      </c>
      <c r="AG370" s="64">
        <v>6</v>
      </c>
      <c r="AH370" s="59"/>
      <c r="AI370" s="57"/>
      <c r="AJ370" s="59"/>
      <c r="AK370" s="65">
        <v>0</v>
      </c>
      <c r="AL370" s="66">
        <v>4.4000000000000004</v>
      </c>
      <c r="AM370" s="67">
        <f t="shared" si="27"/>
        <v>4.4000000000000004</v>
      </c>
      <c r="AN370" s="72">
        <v>4.3</v>
      </c>
      <c r="AO370" s="67">
        <f t="shared" si="28"/>
        <v>8.6999999999999993</v>
      </c>
      <c r="AP370" s="59" t="s">
        <v>512</v>
      </c>
      <c r="AQ370" s="57"/>
      <c r="AR370" s="68">
        <f t="shared" ca="1" si="29"/>
        <v>20</v>
      </c>
      <c r="AS370" s="69" t="str">
        <f ca="1">IF('База данных'!$AR370&gt;=18,"соверш.","несовер.")</f>
        <v>соверш.</v>
      </c>
      <c r="AT37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ОиПКММиТП; нет</v>
      </c>
      <c r="AU370" s="2"/>
      <c r="AV370" s="2"/>
    </row>
    <row r="371" spans="2:48" ht="12.95" customHeight="1">
      <c r="B371" s="90">
        <f>IF(D370&lt;&gt;D371,MAX($B$4:B370)+1,B370)</f>
        <v>202</v>
      </c>
      <c r="C371" s="58">
        <v>43285</v>
      </c>
      <c r="D371" s="57" t="s">
        <v>387</v>
      </c>
      <c r="E371" s="59" t="s">
        <v>30</v>
      </c>
      <c r="F371" s="178" t="s">
        <v>103</v>
      </c>
      <c r="G371" s="59" t="s">
        <v>104</v>
      </c>
      <c r="H371" s="59">
        <v>2</v>
      </c>
      <c r="I371" s="57" t="str">
        <f t="shared" si="25"/>
        <v>202/18</v>
      </c>
      <c r="J371" s="61" t="str">
        <f t="shared" si="26"/>
        <v>202/18-АДТиК/2</v>
      </c>
      <c r="K371" s="62" t="s">
        <v>73</v>
      </c>
      <c r="L371" s="62" t="s">
        <v>33</v>
      </c>
      <c r="M371" s="57" t="s">
        <v>31</v>
      </c>
      <c r="N371" s="62">
        <v>37332</v>
      </c>
      <c r="O371" s="59" t="s">
        <v>101</v>
      </c>
      <c r="P371" s="62"/>
      <c r="Q371" s="62" t="s">
        <v>126</v>
      </c>
      <c r="R371" s="57"/>
      <c r="S371" s="64"/>
      <c r="T371" s="59"/>
      <c r="U371" s="62" t="s">
        <v>32</v>
      </c>
      <c r="V371" s="57">
        <v>9</v>
      </c>
      <c r="W371" s="57"/>
      <c r="X371" s="57">
        <v>2018</v>
      </c>
      <c r="Y371" s="62" t="s">
        <v>94</v>
      </c>
      <c r="Z371" s="57" t="s">
        <v>33</v>
      </c>
      <c r="AA371" s="71" t="s">
        <v>33</v>
      </c>
      <c r="AB371" s="59"/>
      <c r="AC371" s="63" t="s">
        <v>33</v>
      </c>
      <c r="AD371" s="62" t="s">
        <v>71</v>
      </c>
      <c r="AE371" s="62" t="s">
        <v>88</v>
      </c>
      <c r="AF371" s="62" t="s">
        <v>33</v>
      </c>
      <c r="AG371" s="64">
        <v>4</v>
      </c>
      <c r="AH371" s="59"/>
      <c r="AI371" s="57"/>
      <c r="AJ371" s="59"/>
      <c r="AK371" s="65">
        <v>0</v>
      </c>
      <c r="AL371" s="66">
        <v>4.75</v>
      </c>
      <c r="AM371" s="67">
        <f t="shared" si="27"/>
        <v>4.75</v>
      </c>
      <c r="AN371" s="72">
        <v>5</v>
      </c>
      <c r="AO371" s="67">
        <f t="shared" si="28"/>
        <v>9.75</v>
      </c>
      <c r="AP371" s="59" t="s">
        <v>512</v>
      </c>
      <c r="AQ371" s="57"/>
      <c r="AR371" s="73">
        <f t="shared" ca="1" si="29"/>
        <v>18</v>
      </c>
      <c r="AS371" s="61" t="str">
        <f ca="1">IF('База данных'!$AR371&gt;=18,"соверш.","несовер.")</f>
        <v>соверш.</v>
      </c>
      <c r="AT37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АДТиК; нет</v>
      </c>
      <c r="AU371" s="2"/>
      <c r="AV371" s="2"/>
    </row>
    <row r="372" spans="2:48" ht="12.95" customHeight="1">
      <c r="B372" s="90">
        <f>IF(D371&lt;&gt;D372,MAX($B$4:B371)+1,B371)</f>
        <v>202</v>
      </c>
      <c r="C372" s="58">
        <v>43292</v>
      </c>
      <c r="D372" s="57" t="s">
        <v>387</v>
      </c>
      <c r="E372" s="59" t="s">
        <v>30</v>
      </c>
      <c r="F372" s="177" t="s">
        <v>186</v>
      </c>
      <c r="G372" s="59" t="s">
        <v>115</v>
      </c>
      <c r="H372" s="59">
        <v>3</v>
      </c>
      <c r="I372" s="57" t="str">
        <f t="shared" si="25"/>
        <v>202/18</v>
      </c>
      <c r="J372" s="61" t="str">
        <f t="shared" si="26"/>
        <v>202/18-ТТ/3</v>
      </c>
      <c r="K372" s="62" t="s">
        <v>73</v>
      </c>
      <c r="L372" s="62" t="s">
        <v>88</v>
      </c>
      <c r="M372" s="57" t="s">
        <v>31</v>
      </c>
      <c r="N372" s="62">
        <v>36952</v>
      </c>
      <c r="O372" s="59" t="s">
        <v>101</v>
      </c>
      <c r="P372" s="62"/>
      <c r="Q372" s="62" t="s">
        <v>171</v>
      </c>
      <c r="R372" s="57"/>
      <c r="S372" s="64"/>
      <c r="T372" s="59"/>
      <c r="U372" s="62" t="s">
        <v>32</v>
      </c>
      <c r="V372" s="57">
        <v>9</v>
      </c>
      <c r="W372" s="57"/>
      <c r="X372" s="57">
        <v>2018</v>
      </c>
      <c r="Y372" s="62" t="s">
        <v>94</v>
      </c>
      <c r="Z372" s="57" t="s">
        <v>33</v>
      </c>
      <c r="AA372" s="71" t="s">
        <v>33</v>
      </c>
      <c r="AB372" s="59"/>
      <c r="AC372" s="63" t="s">
        <v>33</v>
      </c>
      <c r="AD372" s="62" t="s">
        <v>71</v>
      </c>
      <c r="AE372" s="62" t="s">
        <v>88</v>
      </c>
      <c r="AF372" s="62" t="s">
        <v>33</v>
      </c>
      <c r="AG372" s="64" t="s">
        <v>128</v>
      </c>
      <c r="AH372" s="59"/>
      <c r="AI372" s="57"/>
      <c r="AJ372" s="59"/>
      <c r="AK372" s="65">
        <v>0</v>
      </c>
      <c r="AL372" s="66">
        <v>4.1399999999999997</v>
      </c>
      <c r="AM372" s="67">
        <f t="shared" si="27"/>
        <v>4.1399999999999997</v>
      </c>
      <c r="AN372" s="72">
        <v>4</v>
      </c>
      <c r="AO372" s="67">
        <f t="shared" si="28"/>
        <v>8.14</v>
      </c>
      <c r="AP372" s="59" t="s">
        <v>512</v>
      </c>
      <c r="AQ372" s="57"/>
      <c r="AR372" s="68">
        <f t="shared" ca="1" si="29"/>
        <v>19</v>
      </c>
      <c r="AS372" s="69" t="str">
        <f ca="1">IF('База данных'!$AR372&gt;=18,"соверш.","несовер.")</f>
        <v>соверш.</v>
      </c>
      <c r="AT37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ТТ; нет</v>
      </c>
      <c r="AU372" s="2"/>
      <c r="AV372" s="2"/>
    </row>
    <row r="373" spans="2:48" ht="12.95" customHeight="1">
      <c r="B373" s="90">
        <f>IF(D372&lt;&gt;D373,MAX($B$4:B372)+1,B372)</f>
        <v>203</v>
      </c>
      <c r="C373" s="58">
        <v>43284</v>
      </c>
      <c r="D373" s="57" t="s">
        <v>388</v>
      </c>
      <c r="E373" s="59" t="s">
        <v>30</v>
      </c>
      <c r="F373" s="178" t="s">
        <v>111</v>
      </c>
      <c r="G373" s="59" t="s">
        <v>113</v>
      </c>
      <c r="H373" s="59">
        <v>1</v>
      </c>
      <c r="I373" s="57" t="str">
        <f t="shared" si="25"/>
        <v>203/18</v>
      </c>
      <c r="J373" s="61" t="str">
        <f t="shared" si="26"/>
        <v>203/18-ИЭО/1</v>
      </c>
      <c r="K373" s="62" t="s">
        <v>73</v>
      </c>
      <c r="L373" s="62" t="s">
        <v>33</v>
      </c>
      <c r="M373" s="57" t="s">
        <v>31</v>
      </c>
      <c r="N373" s="62">
        <v>36675</v>
      </c>
      <c r="O373" s="59" t="s">
        <v>101</v>
      </c>
      <c r="P373" s="62"/>
      <c r="Q373" s="62" t="s">
        <v>127</v>
      </c>
      <c r="R373" s="57"/>
      <c r="S373" s="64"/>
      <c r="T373" s="59"/>
      <c r="U373" s="62" t="s">
        <v>32</v>
      </c>
      <c r="V373" s="57">
        <v>11</v>
      </c>
      <c r="W373" s="57"/>
      <c r="X373" s="57">
        <v>2018</v>
      </c>
      <c r="Y373" s="62" t="s">
        <v>94</v>
      </c>
      <c r="Z373" s="57" t="s">
        <v>33</v>
      </c>
      <c r="AA373" s="71" t="s">
        <v>88</v>
      </c>
      <c r="AB373" s="59"/>
      <c r="AC373" s="63" t="s">
        <v>88</v>
      </c>
      <c r="AD373" s="62" t="s">
        <v>71</v>
      </c>
      <c r="AE373" s="62" t="s">
        <v>88</v>
      </c>
      <c r="AF373" s="62" t="s">
        <v>92</v>
      </c>
      <c r="AG373" s="64">
        <v>4</v>
      </c>
      <c r="AH373" s="59"/>
      <c r="AI373" s="57"/>
      <c r="AJ373" s="59"/>
      <c r="AK373" s="65">
        <v>0</v>
      </c>
      <c r="AL373" s="66">
        <v>3.73</v>
      </c>
      <c r="AM373" s="67">
        <f t="shared" si="27"/>
        <v>3.73</v>
      </c>
      <c r="AN373" s="72">
        <v>4</v>
      </c>
      <c r="AO373" s="67">
        <f t="shared" si="28"/>
        <v>7.73</v>
      </c>
      <c r="AP373" s="59" t="s">
        <v>512</v>
      </c>
      <c r="AQ373" s="57"/>
      <c r="AR373" s="73">
        <f t="shared" ca="1" si="29"/>
        <v>19</v>
      </c>
      <c r="AS373" s="61" t="str">
        <f ca="1">IF('База данных'!$AR373&gt;=18,"соверш.","несовер.")</f>
        <v>соверш.</v>
      </c>
      <c r="AT37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ИЭО; да</v>
      </c>
      <c r="AU373" s="2"/>
      <c r="AV373" s="2"/>
    </row>
    <row r="374" spans="2:48" ht="12.95" customHeight="1">
      <c r="B374" s="90">
        <f>IF(D373&lt;&gt;D374,MAX($B$4:B373)+1,B373)</f>
        <v>204</v>
      </c>
      <c r="C374" s="58">
        <v>43322</v>
      </c>
      <c r="D374" s="57" t="s">
        <v>389</v>
      </c>
      <c r="E374" s="59" t="s">
        <v>30</v>
      </c>
      <c r="F374" s="177" t="s">
        <v>103</v>
      </c>
      <c r="G374" s="59" t="s">
        <v>104</v>
      </c>
      <c r="H374" s="59">
        <v>1</v>
      </c>
      <c r="I374" s="57" t="str">
        <f t="shared" si="25"/>
        <v>204/18</v>
      </c>
      <c r="J374" s="61" t="str">
        <f t="shared" si="26"/>
        <v>204/18-АДТиК/1</v>
      </c>
      <c r="K374" s="62" t="s">
        <v>74</v>
      </c>
      <c r="L374" s="62" t="s">
        <v>33</v>
      </c>
      <c r="M374" s="57" t="s">
        <v>37</v>
      </c>
      <c r="N374" s="62">
        <v>34093</v>
      </c>
      <c r="O374" s="59" t="s">
        <v>101</v>
      </c>
      <c r="P374" s="62"/>
      <c r="Q374" s="62" t="s">
        <v>130</v>
      </c>
      <c r="R374" s="57"/>
      <c r="S374" s="64"/>
      <c r="T374" s="59"/>
      <c r="U374" s="62" t="s">
        <v>39</v>
      </c>
      <c r="V374" s="57">
        <v>11</v>
      </c>
      <c r="W374" s="57"/>
      <c r="X374" s="57">
        <v>2015</v>
      </c>
      <c r="Y374" s="62" t="s">
        <v>94</v>
      </c>
      <c r="Z374" s="57" t="s">
        <v>33</v>
      </c>
      <c r="AA374" s="71" t="s">
        <v>33</v>
      </c>
      <c r="AB374" s="59"/>
      <c r="AC374" s="63" t="s">
        <v>33</v>
      </c>
      <c r="AD374" s="62" t="s">
        <v>71</v>
      </c>
      <c r="AE374" s="62" t="s">
        <v>88</v>
      </c>
      <c r="AF374" s="62" t="s">
        <v>33</v>
      </c>
      <c r="AG374" s="64">
        <v>4</v>
      </c>
      <c r="AH374" s="59"/>
      <c r="AI374" s="57"/>
      <c r="AJ374" s="59"/>
      <c r="AK374" s="65">
        <v>0</v>
      </c>
      <c r="AL374" s="66">
        <v>4.6900000000000004</v>
      </c>
      <c r="AM374" s="67">
        <f t="shared" si="27"/>
        <v>4.6900000000000004</v>
      </c>
      <c r="AN374" s="72">
        <v>4.33</v>
      </c>
      <c r="AO374" s="67">
        <f t="shared" si="28"/>
        <v>9.02</v>
      </c>
      <c r="AP374" s="59" t="s">
        <v>512</v>
      </c>
      <c r="AQ374" s="57"/>
      <c r="AR374" s="68">
        <f t="shared" ca="1" si="29"/>
        <v>27</v>
      </c>
      <c r="AS374" s="69" t="str">
        <f ca="1">IF('База данных'!$AR374&gt;=18,"соверш.","несовер.")</f>
        <v>соверш.</v>
      </c>
      <c r="AT37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нет</v>
      </c>
      <c r="AU374" s="2"/>
      <c r="AV374" s="2"/>
    </row>
    <row r="375" spans="2:48" ht="12.95" customHeight="1">
      <c r="B375" s="90">
        <f>IF(D374&lt;&gt;D375,MAX($B$4:B374)+1,B374)</f>
        <v>204</v>
      </c>
      <c r="C375" s="58">
        <v>43284</v>
      </c>
      <c r="D375" s="57" t="s">
        <v>389</v>
      </c>
      <c r="E375" s="59" t="s">
        <v>30</v>
      </c>
      <c r="F375" s="178" t="s">
        <v>119</v>
      </c>
      <c r="G375" s="59" t="s">
        <v>120</v>
      </c>
      <c r="H375" s="59">
        <v>2</v>
      </c>
      <c r="I375" s="57" t="str">
        <f t="shared" si="25"/>
        <v>204/18</v>
      </c>
      <c r="J375" s="61" t="str">
        <f t="shared" si="26"/>
        <v>204/18-ОиПКММиТП/2</v>
      </c>
      <c r="K375" s="62" t="s">
        <v>73</v>
      </c>
      <c r="L375" s="62" t="s">
        <v>33</v>
      </c>
      <c r="M375" s="57" t="s">
        <v>31</v>
      </c>
      <c r="N375" s="62">
        <v>37405</v>
      </c>
      <c r="O375" s="59" t="s">
        <v>101</v>
      </c>
      <c r="P375" s="62"/>
      <c r="Q375" s="62" t="s">
        <v>135</v>
      </c>
      <c r="R375" s="57"/>
      <c r="S375" s="64"/>
      <c r="T375" s="59"/>
      <c r="U375" s="62" t="s">
        <v>32</v>
      </c>
      <c r="V375" s="57">
        <v>9</v>
      </c>
      <c r="W375" s="57"/>
      <c r="X375" s="57">
        <v>2018</v>
      </c>
      <c r="Y375" s="62" t="s">
        <v>94</v>
      </c>
      <c r="Z375" s="57" t="s">
        <v>33</v>
      </c>
      <c r="AA375" s="71" t="s">
        <v>33</v>
      </c>
      <c r="AB375" s="59"/>
      <c r="AC375" s="63" t="s">
        <v>88</v>
      </c>
      <c r="AD375" s="62" t="s">
        <v>71</v>
      </c>
      <c r="AE375" s="62" t="s">
        <v>88</v>
      </c>
      <c r="AF375" s="62" t="s">
        <v>92</v>
      </c>
      <c r="AG375" s="64">
        <v>4</v>
      </c>
      <c r="AH375" s="59"/>
      <c r="AI375" s="57"/>
      <c r="AJ375" s="59"/>
      <c r="AK375" s="65">
        <v>0</v>
      </c>
      <c r="AL375" s="66">
        <v>4.1100000000000003</v>
      </c>
      <c r="AM375" s="67">
        <f t="shared" si="27"/>
        <v>4.1100000000000003</v>
      </c>
      <c r="AN375" s="72">
        <v>4</v>
      </c>
      <c r="AO375" s="67">
        <f t="shared" si="28"/>
        <v>8.11</v>
      </c>
      <c r="AP375" s="59" t="s">
        <v>512</v>
      </c>
      <c r="AQ375" s="57"/>
      <c r="AR375" s="73">
        <f t="shared" ca="1" si="29"/>
        <v>17</v>
      </c>
      <c r="AS375" s="61" t="str">
        <f ca="1">IF('База данных'!$AR375&gt;=18,"соверш.","несовер.")</f>
        <v>несовер.</v>
      </c>
      <c r="AT37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ОиПКММиТП; да</v>
      </c>
      <c r="AU375" s="2"/>
      <c r="AV375" s="2"/>
    </row>
    <row r="376" spans="2:48" ht="12.95" customHeight="1">
      <c r="B376" s="90">
        <f>IF(D375&lt;&gt;D376,MAX($B$4:B375)+1,B375)</f>
        <v>204</v>
      </c>
      <c r="C376" s="58">
        <v>43293</v>
      </c>
      <c r="D376" s="57" t="s">
        <v>389</v>
      </c>
      <c r="E376" s="59" t="s">
        <v>30</v>
      </c>
      <c r="F376" s="177" t="s">
        <v>186</v>
      </c>
      <c r="G376" s="59" t="s">
        <v>115</v>
      </c>
      <c r="H376" s="59">
        <v>3</v>
      </c>
      <c r="I376" s="57" t="str">
        <f t="shared" si="25"/>
        <v>204/18</v>
      </c>
      <c r="J376" s="61" t="str">
        <f t="shared" si="26"/>
        <v>204/18-ТТ/3</v>
      </c>
      <c r="K376" s="62" t="s">
        <v>73</v>
      </c>
      <c r="L376" s="62" t="s">
        <v>33</v>
      </c>
      <c r="M376" s="57" t="s">
        <v>31</v>
      </c>
      <c r="N376" s="62">
        <v>37393</v>
      </c>
      <c r="O376" s="59" t="s">
        <v>101</v>
      </c>
      <c r="P376" s="62"/>
      <c r="Q376" s="62" t="s">
        <v>126</v>
      </c>
      <c r="R376" s="57"/>
      <c r="S376" s="64"/>
      <c r="T376" s="59"/>
      <c r="U376" s="62" t="s">
        <v>32</v>
      </c>
      <c r="V376" s="57">
        <v>9</v>
      </c>
      <c r="W376" s="57"/>
      <c r="X376" s="57">
        <v>2018</v>
      </c>
      <c r="Y376" s="62" t="s">
        <v>94</v>
      </c>
      <c r="Z376" s="57" t="s">
        <v>33</v>
      </c>
      <c r="AA376" s="71" t="s">
        <v>88</v>
      </c>
      <c r="AB376" s="59"/>
      <c r="AC376" s="63" t="s">
        <v>88</v>
      </c>
      <c r="AD376" s="62" t="s">
        <v>71</v>
      </c>
      <c r="AE376" s="62" t="s">
        <v>33</v>
      </c>
      <c r="AF376" s="62" t="s">
        <v>92</v>
      </c>
      <c r="AG376" s="64">
        <v>4</v>
      </c>
      <c r="AH376" s="59"/>
      <c r="AI376" s="57"/>
      <c r="AJ376" s="58"/>
      <c r="AK376" s="65">
        <v>3</v>
      </c>
      <c r="AL376" s="66">
        <v>3.61</v>
      </c>
      <c r="AM376" s="67">
        <f t="shared" si="27"/>
        <v>6.6099999999999994</v>
      </c>
      <c r="AN376" s="72">
        <v>3.33</v>
      </c>
      <c r="AO376" s="67">
        <f t="shared" si="28"/>
        <v>9.94</v>
      </c>
      <c r="AP376" s="59" t="s">
        <v>512</v>
      </c>
      <c r="AQ376" s="57"/>
      <c r="AR376" s="68">
        <f t="shared" ca="1" si="29"/>
        <v>18</v>
      </c>
      <c r="AS376" s="69" t="str">
        <f ca="1">IF('База данных'!$AR376&gt;=18,"соверш.","несовер.")</f>
        <v>соверш.</v>
      </c>
      <c r="AT37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ТТ; да</v>
      </c>
      <c r="AU376" s="2"/>
      <c r="AV376" s="2"/>
    </row>
    <row r="377" spans="2:48" ht="12.95" customHeight="1">
      <c r="B377" s="90">
        <f>IF(D376&lt;&gt;D377,MAX($B$4:B376)+1,B376)</f>
        <v>205</v>
      </c>
      <c r="C377" s="58">
        <v>43320</v>
      </c>
      <c r="D377" s="57" t="s">
        <v>390</v>
      </c>
      <c r="E377" s="59" t="s">
        <v>30</v>
      </c>
      <c r="F377" s="177" t="s">
        <v>186</v>
      </c>
      <c r="G377" s="59" t="s">
        <v>190</v>
      </c>
      <c r="H377" s="59">
        <v>1</v>
      </c>
      <c r="I377" s="57" t="str">
        <f t="shared" si="25"/>
        <v>205/18</v>
      </c>
      <c r="J377" s="61" t="str">
        <f t="shared" si="26"/>
        <v>205/18-ХТ эстр./1</v>
      </c>
      <c r="K377" s="62" t="s">
        <v>73</v>
      </c>
      <c r="L377" s="62" t="s">
        <v>33</v>
      </c>
      <c r="M377" s="57" t="s">
        <v>31</v>
      </c>
      <c r="N377" s="62">
        <v>36397</v>
      </c>
      <c r="O377" s="59" t="s">
        <v>101</v>
      </c>
      <c r="P377" s="62"/>
      <c r="Q377" s="62" t="s">
        <v>168</v>
      </c>
      <c r="R377" s="57"/>
      <c r="S377" s="64"/>
      <c r="T377" s="59"/>
      <c r="U377" s="62" t="s">
        <v>32</v>
      </c>
      <c r="V377" s="57">
        <v>11</v>
      </c>
      <c r="W377" s="57"/>
      <c r="X377" s="57">
        <v>2017</v>
      </c>
      <c r="Y377" s="62" t="s">
        <v>94</v>
      </c>
      <c r="Z377" s="57" t="s">
        <v>33</v>
      </c>
      <c r="AA377" s="71" t="s">
        <v>33</v>
      </c>
      <c r="AB377" s="59"/>
      <c r="AC377" s="63" t="s">
        <v>88</v>
      </c>
      <c r="AD377" s="62" t="s">
        <v>71</v>
      </c>
      <c r="AE377" s="62" t="s">
        <v>33</v>
      </c>
      <c r="AF377" s="62" t="s">
        <v>92</v>
      </c>
      <c r="AG377" s="64">
        <v>4</v>
      </c>
      <c r="AH377" s="59"/>
      <c r="AI377" s="57"/>
      <c r="AJ377" s="59"/>
      <c r="AK377" s="65">
        <v>4</v>
      </c>
      <c r="AL377" s="66">
        <v>3.87</v>
      </c>
      <c r="AM377" s="67">
        <f t="shared" si="27"/>
        <v>7.87</v>
      </c>
      <c r="AN377" s="72">
        <v>4.33</v>
      </c>
      <c r="AO377" s="67">
        <f t="shared" si="28"/>
        <v>12.2</v>
      </c>
      <c r="AP377" s="59" t="s">
        <v>510</v>
      </c>
      <c r="AQ377" s="57" t="s">
        <v>531</v>
      </c>
      <c r="AR377" s="73">
        <f t="shared" ca="1" si="29"/>
        <v>20</v>
      </c>
      <c r="AS377" s="61" t="str">
        <f ca="1">IF('База данных'!$AR377&gt;=18,"соверш.","несовер.")</f>
        <v>соверш.</v>
      </c>
      <c r="AT37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эстр.; да</v>
      </c>
      <c r="AU377" s="2"/>
      <c r="AV377" s="2"/>
    </row>
    <row r="378" spans="2:48" ht="12.95" customHeight="1">
      <c r="B378" s="90">
        <f>IF(D377&lt;&gt;D378,MAX($B$4:B377)+1,B377)</f>
        <v>206</v>
      </c>
      <c r="C378" s="58">
        <v>43321</v>
      </c>
      <c r="D378" s="57" t="s">
        <v>391</v>
      </c>
      <c r="E378" s="59" t="s">
        <v>30</v>
      </c>
      <c r="F378" s="177" t="s">
        <v>186</v>
      </c>
      <c r="G378" s="59" t="s">
        <v>115</v>
      </c>
      <c r="H378" s="59">
        <v>1</v>
      </c>
      <c r="I378" s="57" t="str">
        <f t="shared" si="25"/>
        <v>206/18</v>
      </c>
      <c r="J378" s="61" t="str">
        <f t="shared" si="26"/>
        <v>206/18-ТТ/1</v>
      </c>
      <c r="K378" s="62" t="s">
        <v>73</v>
      </c>
      <c r="L378" s="62" t="s">
        <v>88</v>
      </c>
      <c r="M378" s="57" t="s">
        <v>31</v>
      </c>
      <c r="N378" s="62">
        <v>37252</v>
      </c>
      <c r="O378" s="59" t="s">
        <v>101</v>
      </c>
      <c r="P378" s="62"/>
      <c r="Q378" s="62" t="s">
        <v>137</v>
      </c>
      <c r="R378" s="57"/>
      <c r="S378" s="64"/>
      <c r="T378" s="59"/>
      <c r="U378" s="62" t="s">
        <v>32</v>
      </c>
      <c r="V378" s="57">
        <v>9</v>
      </c>
      <c r="W378" s="57"/>
      <c r="X378" s="57">
        <v>2018</v>
      </c>
      <c r="Y378" s="62" t="s">
        <v>94</v>
      </c>
      <c r="Z378" s="57" t="s">
        <v>33</v>
      </c>
      <c r="AA378" s="71" t="s">
        <v>33</v>
      </c>
      <c r="AB378" s="59"/>
      <c r="AC378" s="63" t="s">
        <v>33</v>
      </c>
      <c r="AD378" s="62" t="s">
        <v>71</v>
      </c>
      <c r="AE378" s="62" t="s">
        <v>88</v>
      </c>
      <c r="AF378" s="62" t="s">
        <v>99</v>
      </c>
      <c r="AG378" s="64">
        <v>4</v>
      </c>
      <c r="AH378" s="59"/>
      <c r="AI378" s="57"/>
      <c r="AJ378" s="59"/>
      <c r="AK378" s="65">
        <v>2</v>
      </c>
      <c r="AL378" s="66">
        <v>3.75</v>
      </c>
      <c r="AM378" s="67">
        <f t="shared" si="27"/>
        <v>5.75</v>
      </c>
      <c r="AN378" s="72">
        <v>4</v>
      </c>
      <c r="AO378" s="67">
        <f t="shared" si="28"/>
        <v>9.75</v>
      </c>
      <c r="AP378" s="59" t="s">
        <v>512</v>
      </c>
      <c r="AQ378" s="57"/>
      <c r="AR378" s="68">
        <f t="shared" ca="1" si="29"/>
        <v>18</v>
      </c>
      <c r="AS378" s="69" t="str">
        <f ca="1">IF('База данных'!$AR378&gt;=18,"соверш.","несовер.")</f>
        <v>соверш.</v>
      </c>
      <c r="AT37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ТТ; нет</v>
      </c>
      <c r="AU378" s="2"/>
      <c r="AV378" s="2"/>
    </row>
    <row r="379" spans="2:48" ht="12.95" customHeight="1">
      <c r="B379" s="90">
        <f>IF(D378&lt;&gt;D379,MAX($B$4:B378)+1,B378)</f>
        <v>206</v>
      </c>
      <c r="C379" s="58">
        <v>43304</v>
      </c>
      <c r="D379" s="57" t="s">
        <v>391</v>
      </c>
      <c r="E379" s="59" t="s">
        <v>30</v>
      </c>
      <c r="F379" s="178" t="s">
        <v>119</v>
      </c>
      <c r="G379" s="59" t="s">
        <v>120</v>
      </c>
      <c r="H379" s="59">
        <v>2</v>
      </c>
      <c r="I379" s="57" t="str">
        <f t="shared" si="25"/>
        <v>206/18</v>
      </c>
      <c r="J379" s="61" t="str">
        <f t="shared" si="26"/>
        <v>206/18-ОиПКММиТП/2</v>
      </c>
      <c r="K379" s="62" t="s">
        <v>73</v>
      </c>
      <c r="L379" s="62" t="s">
        <v>88</v>
      </c>
      <c r="M379" s="57" t="s">
        <v>31</v>
      </c>
      <c r="N379" s="62">
        <v>37570</v>
      </c>
      <c r="O379" s="59" t="s">
        <v>101</v>
      </c>
      <c r="P379" s="62"/>
      <c r="Q379" s="62" t="s">
        <v>130</v>
      </c>
      <c r="R379" s="57"/>
      <c r="S379" s="64"/>
      <c r="T379" s="59"/>
      <c r="U379" s="62" t="s">
        <v>32</v>
      </c>
      <c r="V379" s="57">
        <v>9</v>
      </c>
      <c r="W379" s="57"/>
      <c r="X379" s="57">
        <v>2018</v>
      </c>
      <c r="Y379" s="62" t="s">
        <v>94</v>
      </c>
      <c r="Z379" s="57" t="s">
        <v>33</v>
      </c>
      <c r="AA379" s="71" t="s">
        <v>33</v>
      </c>
      <c r="AB379" s="59"/>
      <c r="AC379" s="63" t="s">
        <v>33</v>
      </c>
      <c r="AD379" s="62" t="s">
        <v>71</v>
      </c>
      <c r="AE379" s="62" t="s">
        <v>88</v>
      </c>
      <c r="AF379" s="62" t="s">
        <v>99</v>
      </c>
      <c r="AG379" s="64">
        <v>4</v>
      </c>
      <c r="AH379" s="59"/>
      <c r="AI379" s="57"/>
      <c r="AJ379" s="59"/>
      <c r="AK379" s="65">
        <v>0</v>
      </c>
      <c r="AL379" s="66">
        <v>4.3499999999999996</v>
      </c>
      <c r="AM379" s="67">
        <f t="shared" si="27"/>
        <v>4.3499999999999996</v>
      </c>
      <c r="AN379" s="72">
        <v>4.33</v>
      </c>
      <c r="AO379" s="67">
        <f t="shared" si="28"/>
        <v>8.68</v>
      </c>
      <c r="AP379" s="59" t="s">
        <v>512</v>
      </c>
      <c r="AQ379" s="57"/>
      <c r="AR379" s="73">
        <f t="shared" ca="1" si="29"/>
        <v>17</v>
      </c>
      <c r="AS379" s="61" t="str">
        <f ca="1">IF('База данных'!$AR379&gt;=18,"соверш.","несовер.")</f>
        <v>несовер.</v>
      </c>
      <c r="AT37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ОиПКММиТП; нет</v>
      </c>
      <c r="AU379" s="2"/>
      <c r="AV379" s="2"/>
    </row>
    <row r="380" spans="2:48" ht="12.95" customHeight="1">
      <c r="B380" s="90">
        <f>IF(D379&lt;&gt;D380,MAX($B$4:B379)+1,B379)</f>
        <v>206</v>
      </c>
      <c r="C380" s="58">
        <v>43291</v>
      </c>
      <c r="D380" s="57" t="s">
        <v>391</v>
      </c>
      <c r="E380" s="59" t="s">
        <v>30</v>
      </c>
      <c r="F380" s="177" t="s">
        <v>119</v>
      </c>
      <c r="G380" s="59" t="s">
        <v>121</v>
      </c>
      <c r="H380" s="59">
        <v>3</v>
      </c>
      <c r="I380" s="57" t="str">
        <f t="shared" si="25"/>
        <v>206/18</v>
      </c>
      <c r="J380" s="61" t="str">
        <f t="shared" si="26"/>
        <v>206/18-ОКДД/3</v>
      </c>
      <c r="K380" s="62" t="s">
        <v>73</v>
      </c>
      <c r="L380" s="62" t="s">
        <v>33</v>
      </c>
      <c r="M380" s="57" t="s">
        <v>31</v>
      </c>
      <c r="N380" s="62">
        <v>35984</v>
      </c>
      <c r="O380" s="59" t="s">
        <v>101</v>
      </c>
      <c r="P380" s="62"/>
      <c r="Q380" s="62" t="s">
        <v>126</v>
      </c>
      <c r="R380" s="57"/>
      <c r="S380" s="64"/>
      <c r="T380" s="59"/>
      <c r="U380" s="62" t="s">
        <v>32</v>
      </c>
      <c r="V380" s="57">
        <v>11</v>
      </c>
      <c r="W380" s="57"/>
      <c r="X380" s="57">
        <v>2016</v>
      </c>
      <c r="Y380" s="62" t="s">
        <v>94</v>
      </c>
      <c r="Z380" s="57" t="s">
        <v>33</v>
      </c>
      <c r="AA380" s="71" t="s">
        <v>33</v>
      </c>
      <c r="AB380" s="59"/>
      <c r="AC380" s="63" t="s">
        <v>33</v>
      </c>
      <c r="AD380" s="62" t="s">
        <v>71</v>
      </c>
      <c r="AE380" s="62" t="s">
        <v>88</v>
      </c>
      <c r="AF380" s="62" t="s">
        <v>33</v>
      </c>
      <c r="AG380" s="64">
        <v>4</v>
      </c>
      <c r="AH380" s="59"/>
      <c r="AI380" s="57"/>
      <c r="AJ380" s="59"/>
      <c r="AK380" s="65">
        <v>0</v>
      </c>
      <c r="AL380" s="66">
        <v>4.53</v>
      </c>
      <c r="AM380" s="67">
        <f t="shared" si="27"/>
        <v>4.53</v>
      </c>
      <c r="AN380" s="72">
        <v>4.66</v>
      </c>
      <c r="AO380" s="67">
        <f t="shared" si="28"/>
        <v>9.1900000000000013</v>
      </c>
      <c r="AP380" s="59" t="s">
        <v>512</v>
      </c>
      <c r="AQ380" s="57"/>
      <c r="AR380" s="68">
        <f t="shared" ca="1" si="29"/>
        <v>21</v>
      </c>
      <c r="AS380" s="69" t="str">
        <f ca="1">IF('База данных'!$AR380&gt;=18,"соверш.","несовер.")</f>
        <v>соверш.</v>
      </c>
      <c r="AT38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ОКДД; нет</v>
      </c>
      <c r="AU380" s="2"/>
      <c r="AV380" s="2"/>
    </row>
    <row r="381" spans="2:48" ht="12.95" customHeight="1">
      <c r="B381" s="90">
        <f>IF(D380&lt;&gt;D381,MAX($B$4:B380)+1,B380)</f>
        <v>207</v>
      </c>
      <c r="C381" s="58">
        <v>43314</v>
      </c>
      <c r="D381" s="57" t="s">
        <v>392</v>
      </c>
      <c r="E381" s="59" t="s">
        <v>30</v>
      </c>
      <c r="F381" s="178" t="s">
        <v>117</v>
      </c>
      <c r="G381" s="59" t="s">
        <v>118</v>
      </c>
      <c r="H381" s="59">
        <v>1</v>
      </c>
      <c r="I381" s="57" t="str">
        <f t="shared" si="25"/>
        <v>207/18</v>
      </c>
      <c r="J381" s="61" t="str">
        <f t="shared" si="26"/>
        <v>207/18-ХНП/1</v>
      </c>
      <c r="K381" s="62" t="s">
        <v>73</v>
      </c>
      <c r="L381" s="62" t="s">
        <v>88</v>
      </c>
      <c r="M381" s="57" t="s">
        <v>37</v>
      </c>
      <c r="N381" s="62">
        <v>35852</v>
      </c>
      <c r="O381" s="59" t="s">
        <v>101</v>
      </c>
      <c r="P381" s="62"/>
      <c r="Q381" s="62" t="s">
        <v>130</v>
      </c>
      <c r="R381" s="57"/>
      <c r="S381" s="64"/>
      <c r="T381" s="59"/>
      <c r="U381" s="62" t="s">
        <v>32</v>
      </c>
      <c r="V381" s="57">
        <v>11</v>
      </c>
      <c r="W381" s="57"/>
      <c r="X381" s="57">
        <v>2018</v>
      </c>
      <c r="Y381" s="62" t="s">
        <v>95</v>
      </c>
      <c r="Z381" s="57" t="s">
        <v>33</v>
      </c>
      <c r="AA381" s="71" t="s">
        <v>33</v>
      </c>
      <c r="AB381" s="59"/>
      <c r="AC381" s="63" t="s">
        <v>88</v>
      </c>
      <c r="AD381" s="62" t="s">
        <v>71</v>
      </c>
      <c r="AE381" s="62" t="s">
        <v>33</v>
      </c>
      <c r="AF381" s="62" t="s">
        <v>92</v>
      </c>
      <c r="AG381" s="64">
        <v>4</v>
      </c>
      <c r="AH381" s="59"/>
      <c r="AI381" s="57"/>
      <c r="AJ381" s="59"/>
      <c r="AK381" s="65">
        <v>4</v>
      </c>
      <c r="AL381" s="66">
        <v>3.62</v>
      </c>
      <c r="AM381" s="67">
        <f t="shared" si="27"/>
        <v>7.62</v>
      </c>
      <c r="AN381" s="72">
        <v>4.33</v>
      </c>
      <c r="AO381" s="67">
        <f t="shared" si="28"/>
        <v>11.95</v>
      </c>
      <c r="AP381" s="59" t="s">
        <v>510</v>
      </c>
      <c r="AQ381" s="57" t="s">
        <v>531</v>
      </c>
      <c r="AR381" s="73">
        <f t="shared" ca="1" si="29"/>
        <v>22</v>
      </c>
      <c r="AS381" s="61" t="str">
        <f ca="1">IF('База данных'!$AR381&gt;=18,"соверш.","несовер.")</f>
        <v>соверш.</v>
      </c>
      <c r="AT38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ХНП; да</v>
      </c>
      <c r="AU381" s="2"/>
      <c r="AV381" s="2"/>
    </row>
    <row r="382" spans="2:48" ht="12.95" customHeight="1">
      <c r="B382" s="90">
        <f>IF(D381&lt;&gt;D382,MAX($B$4:B381)+1,B381)</f>
        <v>208</v>
      </c>
      <c r="C382" s="58">
        <v>43294</v>
      </c>
      <c r="D382" s="57" t="s">
        <v>393</v>
      </c>
      <c r="E382" s="59" t="s">
        <v>34</v>
      </c>
      <c r="F382" s="177" t="s">
        <v>119</v>
      </c>
      <c r="G382" s="59" t="s">
        <v>121</v>
      </c>
      <c r="H382" s="59">
        <v>1</v>
      </c>
      <c r="I382" s="57" t="str">
        <f t="shared" si="25"/>
        <v>208/18</v>
      </c>
      <c r="J382" s="61" t="str">
        <f t="shared" si="26"/>
        <v>208/18-ОКДД/1</v>
      </c>
      <c r="K382" s="62" t="s">
        <v>73</v>
      </c>
      <c r="L382" s="62" t="s">
        <v>88</v>
      </c>
      <c r="M382" s="57" t="s">
        <v>31</v>
      </c>
      <c r="N382" s="62">
        <v>37880</v>
      </c>
      <c r="O382" s="59" t="s">
        <v>101</v>
      </c>
      <c r="P382" s="62"/>
      <c r="Q382" s="62" t="s">
        <v>160</v>
      </c>
      <c r="R382" s="57"/>
      <c r="S382" s="64"/>
      <c r="T382" s="59"/>
      <c r="U382" s="62" t="s">
        <v>32</v>
      </c>
      <c r="V382" s="57">
        <v>9</v>
      </c>
      <c r="W382" s="57"/>
      <c r="X382" s="57">
        <v>2017</v>
      </c>
      <c r="Y382" s="62" t="s">
        <v>94</v>
      </c>
      <c r="Z382" s="57" t="s">
        <v>33</v>
      </c>
      <c r="AA382" s="71" t="s">
        <v>33</v>
      </c>
      <c r="AB382" s="59"/>
      <c r="AC382" s="63" t="s">
        <v>33</v>
      </c>
      <c r="AD382" s="62" t="s">
        <v>71</v>
      </c>
      <c r="AE382" s="62" t="s">
        <v>88</v>
      </c>
      <c r="AF382" s="62" t="s">
        <v>33</v>
      </c>
      <c r="AG382" s="64" t="s">
        <v>128</v>
      </c>
      <c r="AH382" s="59"/>
      <c r="AI382" s="57"/>
      <c r="AJ382" s="59"/>
      <c r="AK382" s="65">
        <v>0</v>
      </c>
      <c r="AL382" s="66">
        <v>4.1100000000000003</v>
      </c>
      <c r="AM382" s="67">
        <f t="shared" si="27"/>
        <v>4.1100000000000003</v>
      </c>
      <c r="AN382" s="72">
        <v>4</v>
      </c>
      <c r="AO382" s="67">
        <f t="shared" si="28"/>
        <v>8.11</v>
      </c>
      <c r="AP382" s="59" t="s">
        <v>512</v>
      </c>
      <c r="AQ382" s="57"/>
      <c r="AR382" s="68">
        <f t="shared" ca="1" si="29"/>
        <v>16</v>
      </c>
      <c r="AS382" s="69" t="str">
        <f ca="1">IF('База данных'!$AR382&gt;=18,"соверш.","несовер.")</f>
        <v>несовер.</v>
      </c>
      <c r="AT38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нет</v>
      </c>
      <c r="AU382" s="2"/>
      <c r="AV382" s="2"/>
    </row>
    <row r="383" spans="2:48" ht="12.95" customHeight="1">
      <c r="B383" s="90">
        <f>IF(D382&lt;&gt;D383,MAX($B$4:B382)+1,B382)</f>
        <v>209</v>
      </c>
      <c r="C383" s="58">
        <v>43278</v>
      </c>
      <c r="D383" s="57" t="s">
        <v>394</v>
      </c>
      <c r="E383" s="59" t="s">
        <v>30</v>
      </c>
      <c r="F383" s="178" t="s">
        <v>107</v>
      </c>
      <c r="G383" s="59" t="s">
        <v>108</v>
      </c>
      <c r="H383" s="59">
        <v>1</v>
      </c>
      <c r="I383" s="57" t="str">
        <f t="shared" si="25"/>
        <v>209/18</v>
      </c>
      <c r="J383" s="61" t="str">
        <f t="shared" si="26"/>
        <v>209/18-ТДЖ/1</v>
      </c>
      <c r="K383" s="62" t="s">
        <v>73</v>
      </c>
      <c r="L383" s="62" t="s">
        <v>33</v>
      </c>
      <c r="M383" s="57" t="s">
        <v>31</v>
      </c>
      <c r="N383" s="62">
        <v>36716</v>
      </c>
      <c r="O383" s="59" t="s">
        <v>101</v>
      </c>
      <c r="P383" s="62"/>
      <c r="Q383" s="62" t="s">
        <v>125</v>
      </c>
      <c r="R383" s="57"/>
      <c r="S383" s="64"/>
      <c r="T383" s="59"/>
      <c r="U383" s="62" t="s">
        <v>32</v>
      </c>
      <c r="V383" s="57">
        <v>11</v>
      </c>
      <c r="W383" s="57"/>
      <c r="X383" s="57">
        <v>2018</v>
      </c>
      <c r="Y383" s="62" t="s">
        <v>94</v>
      </c>
      <c r="Z383" s="57" t="s">
        <v>33</v>
      </c>
      <c r="AA383" s="71" t="s">
        <v>33</v>
      </c>
      <c r="AB383" s="59"/>
      <c r="AC383" s="63" t="s">
        <v>33</v>
      </c>
      <c r="AD383" s="62" t="s">
        <v>71</v>
      </c>
      <c r="AE383" s="62" t="s">
        <v>88</v>
      </c>
      <c r="AF383" s="62" t="s">
        <v>99</v>
      </c>
      <c r="AG383" s="64">
        <v>5</v>
      </c>
      <c r="AH383" s="59"/>
      <c r="AI383" s="57"/>
      <c r="AJ383" s="59"/>
      <c r="AK383" s="65">
        <v>0</v>
      </c>
      <c r="AL383" s="66">
        <v>4.1100000000000003</v>
      </c>
      <c r="AM383" s="67">
        <f t="shared" si="27"/>
        <v>4.1100000000000003</v>
      </c>
      <c r="AN383" s="72">
        <v>4</v>
      </c>
      <c r="AO383" s="67">
        <f t="shared" si="28"/>
        <v>8.11</v>
      </c>
      <c r="AP383" s="59" t="s">
        <v>512</v>
      </c>
      <c r="AQ383" s="57"/>
      <c r="AR383" s="73">
        <f t="shared" ca="1" si="29"/>
        <v>19</v>
      </c>
      <c r="AS383" s="61" t="str">
        <f ca="1">IF('База данных'!$AR383&gt;=18,"соверш.","несовер.")</f>
        <v>соверш.</v>
      </c>
      <c r="AT38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ТДЖ; нет</v>
      </c>
      <c r="AU383" s="2"/>
      <c r="AV383" s="2"/>
    </row>
    <row r="384" spans="2:48" ht="12.95" customHeight="1">
      <c r="B384" s="90">
        <f>IF(D383&lt;&gt;D384,MAX($B$4:B383)+1,B383)</f>
        <v>209</v>
      </c>
      <c r="C384" s="58">
        <v>43293</v>
      </c>
      <c r="D384" s="57" t="s">
        <v>394</v>
      </c>
      <c r="E384" s="59" t="s">
        <v>30</v>
      </c>
      <c r="F384" s="177" t="s">
        <v>105</v>
      </c>
      <c r="G384" s="59" t="s">
        <v>106</v>
      </c>
      <c r="H384" s="59">
        <v>2</v>
      </c>
      <c r="I384" s="57" t="str">
        <f t="shared" si="25"/>
        <v>209/18</v>
      </c>
      <c r="J384" s="61" t="str">
        <f t="shared" si="26"/>
        <v>209/18-ХОД/2</v>
      </c>
      <c r="K384" s="62" t="s">
        <v>73</v>
      </c>
      <c r="L384" s="62" t="s">
        <v>33</v>
      </c>
      <c r="M384" s="57" t="s">
        <v>31</v>
      </c>
      <c r="N384" s="62">
        <v>30947</v>
      </c>
      <c r="O384" s="59" t="s">
        <v>101</v>
      </c>
      <c r="P384" s="62"/>
      <c r="Q384" s="62" t="s">
        <v>125</v>
      </c>
      <c r="R384" s="57"/>
      <c r="S384" s="64"/>
      <c r="T384" s="59"/>
      <c r="U384" s="62" t="s">
        <v>32</v>
      </c>
      <c r="V384" s="57">
        <v>11</v>
      </c>
      <c r="W384" s="57"/>
      <c r="X384" s="57">
        <v>2002</v>
      </c>
      <c r="Y384" s="62" t="s">
        <v>94</v>
      </c>
      <c r="Z384" s="57" t="s">
        <v>33</v>
      </c>
      <c r="AA384" s="71" t="s">
        <v>33</v>
      </c>
      <c r="AB384" s="59"/>
      <c r="AC384" s="63" t="s">
        <v>88</v>
      </c>
      <c r="AD384" s="62" t="s">
        <v>71</v>
      </c>
      <c r="AE384" s="62" t="s">
        <v>33</v>
      </c>
      <c r="AF384" s="62" t="s">
        <v>33</v>
      </c>
      <c r="AG384" s="64">
        <v>4</v>
      </c>
      <c r="AH384" s="59"/>
      <c r="AI384" s="57"/>
      <c r="AJ384" s="59"/>
      <c r="AK384" s="65">
        <v>0</v>
      </c>
      <c r="AL384" s="66">
        <v>4.2300000000000004</v>
      </c>
      <c r="AM384" s="67">
        <f t="shared" si="27"/>
        <v>4.2300000000000004</v>
      </c>
      <c r="AN384" s="72">
        <v>4.5</v>
      </c>
      <c r="AO384" s="67">
        <f t="shared" si="28"/>
        <v>8.73</v>
      </c>
      <c r="AP384" s="59" t="s">
        <v>512</v>
      </c>
      <c r="AQ384" s="57"/>
      <c r="AR384" s="68">
        <f t="shared" ca="1" si="29"/>
        <v>35</v>
      </c>
      <c r="AS384" s="69" t="str">
        <f ca="1">IF('База данных'!$AR384&gt;=18,"соверш.","несовер.")</f>
        <v>соверш.</v>
      </c>
      <c r="AT38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ХОД; да</v>
      </c>
      <c r="AU384" s="2"/>
      <c r="AV384" s="2"/>
    </row>
    <row r="385" spans="2:48" ht="12.95" customHeight="1">
      <c r="B385" s="90">
        <f>IF(D384&lt;&gt;D385,MAX($B$4:B384)+1,B384)</f>
        <v>210</v>
      </c>
      <c r="C385" s="58">
        <v>43293</v>
      </c>
      <c r="D385" s="57" t="s">
        <v>395</v>
      </c>
      <c r="E385" s="59" t="s">
        <v>30</v>
      </c>
      <c r="F385" s="178" t="s">
        <v>119</v>
      </c>
      <c r="G385" s="59" t="s">
        <v>121</v>
      </c>
      <c r="H385" s="59">
        <v>1</v>
      </c>
      <c r="I385" s="57" t="str">
        <f t="shared" si="25"/>
        <v>210/18</v>
      </c>
      <c r="J385" s="61" t="str">
        <f t="shared" si="26"/>
        <v>210/18-ОКДД/1</v>
      </c>
      <c r="K385" s="62" t="s">
        <v>74</v>
      </c>
      <c r="L385" s="62" t="s">
        <v>88</v>
      </c>
      <c r="M385" s="57" t="s">
        <v>37</v>
      </c>
      <c r="N385" s="62">
        <v>31648</v>
      </c>
      <c r="O385" s="59" t="s">
        <v>101</v>
      </c>
      <c r="P385" s="62"/>
      <c r="Q385" s="62" t="s">
        <v>170</v>
      </c>
      <c r="R385" s="57"/>
      <c r="S385" s="64"/>
      <c r="T385" s="59"/>
      <c r="U385" s="62" t="s">
        <v>32</v>
      </c>
      <c r="V385" s="57">
        <v>9</v>
      </c>
      <c r="W385" s="57"/>
      <c r="X385" s="57">
        <v>2002</v>
      </c>
      <c r="Y385" s="62" t="s">
        <v>95</v>
      </c>
      <c r="Z385" s="57" t="s">
        <v>33</v>
      </c>
      <c r="AA385" s="71" t="s">
        <v>33</v>
      </c>
      <c r="AB385" s="59"/>
      <c r="AC385" s="63" t="s">
        <v>88</v>
      </c>
      <c r="AD385" s="62" t="s">
        <v>71</v>
      </c>
      <c r="AE385" s="62" t="s">
        <v>33</v>
      </c>
      <c r="AF385" s="62" t="s">
        <v>33</v>
      </c>
      <c r="AG385" s="64">
        <v>4</v>
      </c>
      <c r="AH385" s="59"/>
      <c r="AI385" s="57"/>
      <c r="AJ385" s="59"/>
      <c r="AK385" s="65">
        <v>0</v>
      </c>
      <c r="AL385" s="66">
        <v>3.15</v>
      </c>
      <c r="AM385" s="67">
        <f t="shared" si="27"/>
        <v>3.15</v>
      </c>
      <c r="AN385" s="72">
        <v>3.5</v>
      </c>
      <c r="AO385" s="67">
        <f t="shared" si="28"/>
        <v>6.65</v>
      </c>
      <c r="AP385" s="59" t="s">
        <v>512</v>
      </c>
      <c r="AQ385" s="57"/>
      <c r="AR385" s="73">
        <f t="shared" ca="1" si="29"/>
        <v>33</v>
      </c>
      <c r="AS385" s="61" t="str">
        <f ca="1">IF('База данных'!$AR385&gt;=18,"соверш.","несовер.")</f>
        <v>соверш.</v>
      </c>
      <c r="AT38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да</v>
      </c>
      <c r="AU385" s="2"/>
      <c r="AV385" s="2"/>
    </row>
    <row r="386" spans="2:48" ht="12.95" customHeight="1">
      <c r="B386" s="90">
        <f>IF(D385&lt;&gt;D386,MAX($B$4:B385)+1,B385)</f>
        <v>210</v>
      </c>
      <c r="C386" s="58">
        <v>43278</v>
      </c>
      <c r="D386" s="57" t="s">
        <v>395</v>
      </c>
      <c r="E386" s="59" t="s">
        <v>30</v>
      </c>
      <c r="F386" s="177" t="s">
        <v>119</v>
      </c>
      <c r="G386" s="59" t="s">
        <v>120</v>
      </c>
      <c r="H386" s="59">
        <v>2</v>
      </c>
      <c r="I386" s="57" t="str">
        <f t="shared" si="25"/>
        <v>210/18</v>
      </c>
      <c r="J386" s="61" t="str">
        <f t="shared" si="26"/>
        <v>210/18-ОиПКММиТП/2</v>
      </c>
      <c r="K386" s="62" t="s">
        <v>73</v>
      </c>
      <c r="L386" s="62" t="s">
        <v>88</v>
      </c>
      <c r="M386" s="57" t="s">
        <v>31</v>
      </c>
      <c r="N386" s="62">
        <v>36681</v>
      </c>
      <c r="O386" s="59" t="s">
        <v>101</v>
      </c>
      <c r="P386" s="62"/>
      <c r="Q386" s="62" t="s">
        <v>133</v>
      </c>
      <c r="R386" s="57"/>
      <c r="S386" s="64"/>
      <c r="T386" s="59"/>
      <c r="U386" s="62" t="s">
        <v>32</v>
      </c>
      <c r="V386" s="57">
        <v>11</v>
      </c>
      <c r="W386" s="57"/>
      <c r="X386" s="57">
        <v>2018</v>
      </c>
      <c r="Y386" s="62" t="s">
        <v>94</v>
      </c>
      <c r="Z386" s="57" t="s">
        <v>33</v>
      </c>
      <c r="AA386" s="71" t="s">
        <v>33</v>
      </c>
      <c r="AB386" s="59"/>
      <c r="AC386" s="63" t="s">
        <v>33</v>
      </c>
      <c r="AD386" s="62" t="s">
        <v>71</v>
      </c>
      <c r="AE386" s="62" t="s">
        <v>88</v>
      </c>
      <c r="AF386" s="62" t="s">
        <v>99</v>
      </c>
      <c r="AG386" s="64">
        <v>4</v>
      </c>
      <c r="AH386" s="59"/>
      <c r="AI386" s="57"/>
      <c r="AJ386" s="59"/>
      <c r="AK386" s="65">
        <v>0</v>
      </c>
      <c r="AL386" s="66">
        <v>4.47</v>
      </c>
      <c r="AM386" s="67">
        <f t="shared" si="27"/>
        <v>4.47</v>
      </c>
      <c r="AN386" s="72">
        <v>4.66</v>
      </c>
      <c r="AO386" s="67">
        <f t="shared" si="28"/>
        <v>9.129999999999999</v>
      </c>
      <c r="AP386" s="59" t="s">
        <v>512</v>
      </c>
      <c r="AQ386" s="57"/>
      <c r="AR386" s="68">
        <f t="shared" ca="1" si="29"/>
        <v>19</v>
      </c>
      <c r="AS386" s="69" t="str">
        <f ca="1">IF('База данных'!$AR386&gt;=18,"соверш.","несовер.")</f>
        <v>соверш.</v>
      </c>
      <c r="AT38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ОиПКММиТП; нет</v>
      </c>
      <c r="AU386" s="2"/>
      <c r="AV386" s="2"/>
    </row>
    <row r="387" spans="2:48" ht="12.95" customHeight="1">
      <c r="B387" s="90">
        <f>IF(D386&lt;&gt;D387,MAX($B$4:B386)+1,B386)</f>
        <v>211</v>
      </c>
      <c r="C387" s="58">
        <v>43291</v>
      </c>
      <c r="D387" s="57" t="s">
        <v>396</v>
      </c>
      <c r="E387" s="59" t="s">
        <v>34</v>
      </c>
      <c r="F387" s="178" t="s">
        <v>119</v>
      </c>
      <c r="G387" s="59" t="s">
        <v>121</v>
      </c>
      <c r="H387" s="59">
        <v>1</v>
      </c>
      <c r="I387" s="57" t="str">
        <f t="shared" si="25"/>
        <v>211/18</v>
      </c>
      <c r="J387" s="61" t="str">
        <f t="shared" si="26"/>
        <v>211/18-ОКДД/1</v>
      </c>
      <c r="K387" s="62" t="s">
        <v>73</v>
      </c>
      <c r="L387" s="62" t="s">
        <v>33</v>
      </c>
      <c r="M387" s="57" t="s">
        <v>31</v>
      </c>
      <c r="N387" s="62">
        <v>37403</v>
      </c>
      <c r="O387" s="59" t="s">
        <v>101</v>
      </c>
      <c r="P387" s="62"/>
      <c r="Q387" s="62" t="s">
        <v>167</v>
      </c>
      <c r="R387" s="57"/>
      <c r="S387" s="64"/>
      <c r="T387" s="59"/>
      <c r="U387" s="62" t="s">
        <v>32</v>
      </c>
      <c r="V387" s="57">
        <v>9</v>
      </c>
      <c r="W387" s="57"/>
      <c r="X387" s="57">
        <v>2018</v>
      </c>
      <c r="Y387" s="62" t="s">
        <v>94</v>
      </c>
      <c r="Z387" s="57" t="s">
        <v>33</v>
      </c>
      <c r="AA387" s="71" t="s">
        <v>33</v>
      </c>
      <c r="AB387" s="59"/>
      <c r="AC387" s="63" t="s">
        <v>88</v>
      </c>
      <c r="AD387" s="62" t="s">
        <v>71</v>
      </c>
      <c r="AE387" s="62" t="s">
        <v>33</v>
      </c>
      <c r="AF387" s="62" t="s">
        <v>92</v>
      </c>
      <c r="AG387" s="64">
        <v>4</v>
      </c>
      <c r="AH387" s="59"/>
      <c r="AI387" s="57"/>
      <c r="AJ387" s="59"/>
      <c r="AK387" s="65">
        <v>2</v>
      </c>
      <c r="AL387" s="66">
        <v>3.55</v>
      </c>
      <c r="AM387" s="67">
        <f t="shared" si="27"/>
        <v>5.55</v>
      </c>
      <c r="AN387" s="72">
        <v>3.33</v>
      </c>
      <c r="AO387" s="67">
        <f t="shared" si="28"/>
        <v>8.879999999999999</v>
      </c>
      <c r="AP387" s="59" t="s">
        <v>512</v>
      </c>
      <c r="AQ387" s="57"/>
      <c r="AR387" s="73">
        <f t="shared" ca="1" si="29"/>
        <v>17</v>
      </c>
      <c r="AS387" s="61" t="str">
        <f ca="1">IF('База данных'!$AR387&gt;=18,"соверш.","несовер.")</f>
        <v>несовер.</v>
      </c>
      <c r="AT38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да</v>
      </c>
      <c r="AU387" s="2"/>
      <c r="AV387" s="2"/>
    </row>
    <row r="388" spans="2:48" ht="12.95" customHeight="1">
      <c r="B388" s="90">
        <f>IF(D387&lt;&gt;D388,MAX($B$4:B387)+1,B387)</f>
        <v>211</v>
      </c>
      <c r="C388" s="58">
        <v>43280</v>
      </c>
      <c r="D388" s="57" t="s">
        <v>396</v>
      </c>
      <c r="E388" s="59" t="s">
        <v>34</v>
      </c>
      <c r="F388" s="177" t="s">
        <v>119</v>
      </c>
      <c r="G388" s="59" t="s">
        <v>120</v>
      </c>
      <c r="H388" s="59">
        <v>2</v>
      </c>
      <c r="I388" s="57" t="str">
        <f t="shared" si="25"/>
        <v>211/18</v>
      </c>
      <c r="J388" s="61" t="str">
        <f t="shared" si="26"/>
        <v>211/18-ОиПКММиТП/2</v>
      </c>
      <c r="K388" s="62" t="s">
        <v>73</v>
      </c>
      <c r="L388" s="62" t="s">
        <v>33</v>
      </c>
      <c r="M388" s="57" t="s">
        <v>31</v>
      </c>
      <c r="N388" s="62">
        <v>36914</v>
      </c>
      <c r="O388" s="59" t="s">
        <v>101</v>
      </c>
      <c r="P388" s="62"/>
      <c r="Q388" s="62" t="s">
        <v>152</v>
      </c>
      <c r="R388" s="57"/>
      <c r="S388" s="64"/>
      <c r="T388" s="59"/>
      <c r="U388" s="62" t="s">
        <v>32</v>
      </c>
      <c r="V388" s="57">
        <v>11</v>
      </c>
      <c r="W388" s="57"/>
      <c r="X388" s="57">
        <v>2018</v>
      </c>
      <c r="Y388" s="62" t="s">
        <v>96</v>
      </c>
      <c r="Z388" s="57" t="s">
        <v>33</v>
      </c>
      <c r="AA388" s="71" t="s">
        <v>33</v>
      </c>
      <c r="AB388" s="59"/>
      <c r="AC388" s="63" t="s">
        <v>33</v>
      </c>
      <c r="AD388" s="62" t="s">
        <v>71</v>
      </c>
      <c r="AE388" s="62" t="s">
        <v>88</v>
      </c>
      <c r="AF388" s="62" t="s">
        <v>99</v>
      </c>
      <c r="AG388" s="64">
        <v>6</v>
      </c>
      <c r="AH388" s="59"/>
      <c r="AI388" s="57"/>
      <c r="AJ388" s="59"/>
      <c r="AK388" s="65">
        <v>0</v>
      </c>
      <c r="AL388" s="66">
        <v>4.29</v>
      </c>
      <c r="AM388" s="67">
        <f t="shared" si="27"/>
        <v>4.29</v>
      </c>
      <c r="AN388" s="72">
        <v>4.66</v>
      </c>
      <c r="AO388" s="67">
        <f t="shared" si="28"/>
        <v>8.9499999999999993</v>
      </c>
      <c r="AP388" s="59" t="s">
        <v>512</v>
      </c>
      <c r="AQ388" s="57"/>
      <c r="AR388" s="68">
        <f t="shared" ca="1" si="29"/>
        <v>19</v>
      </c>
      <c r="AS388" s="69" t="str">
        <f ca="1">IF('База данных'!$AR388&gt;=18,"соверш.","несовер.")</f>
        <v>соверш.</v>
      </c>
      <c r="AT38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ОиПКММиТП; нет</v>
      </c>
      <c r="AU388" s="2"/>
      <c r="AV388" s="2"/>
    </row>
    <row r="389" spans="2:48" ht="12.95" customHeight="1">
      <c r="B389" s="90">
        <f>IF(D388&lt;&gt;D389,MAX($B$4:B388)+1,B388)</f>
        <v>212</v>
      </c>
      <c r="C389" s="58">
        <v>43278</v>
      </c>
      <c r="D389" s="57" t="s">
        <v>397</v>
      </c>
      <c r="E389" s="59" t="s">
        <v>30</v>
      </c>
      <c r="F389" s="177" t="s">
        <v>186</v>
      </c>
      <c r="G389" s="59" t="s">
        <v>190</v>
      </c>
      <c r="H389" s="59">
        <v>1</v>
      </c>
      <c r="I389" s="57" t="str">
        <f t="shared" ref="I389:I452" si="30">B389&amp;"/"&amp;RIGHT(YEAR(C389),2)</f>
        <v>212/18</v>
      </c>
      <c r="J389" s="61" t="str">
        <f t="shared" ref="J389:J452" si="31">B389&amp;"/"&amp;RIGHT(YEAR(C389),2)&amp;"-"&amp;G389&amp;"/"&amp;H389</f>
        <v>212/18-ХТ эстр./1</v>
      </c>
      <c r="K389" s="62" t="s">
        <v>73</v>
      </c>
      <c r="L389" s="62" t="s">
        <v>88</v>
      </c>
      <c r="M389" s="57" t="s">
        <v>31</v>
      </c>
      <c r="N389" s="62">
        <v>36681</v>
      </c>
      <c r="O389" s="59" t="s">
        <v>101</v>
      </c>
      <c r="P389" s="62"/>
      <c r="Q389" s="62" t="s">
        <v>133</v>
      </c>
      <c r="R389" s="57"/>
      <c r="S389" s="64"/>
      <c r="T389" s="59"/>
      <c r="U389" s="62" t="s">
        <v>32</v>
      </c>
      <c r="V389" s="57">
        <v>11</v>
      </c>
      <c r="W389" s="57"/>
      <c r="X389" s="57">
        <v>2018</v>
      </c>
      <c r="Y389" s="62" t="s">
        <v>94</v>
      </c>
      <c r="Z389" s="57" t="s">
        <v>33</v>
      </c>
      <c r="AA389" s="71" t="s">
        <v>33</v>
      </c>
      <c r="AB389" s="59"/>
      <c r="AC389" s="63" t="s">
        <v>33</v>
      </c>
      <c r="AD389" s="62" t="s">
        <v>71</v>
      </c>
      <c r="AE389" s="62" t="s">
        <v>88</v>
      </c>
      <c r="AF389" s="62" t="s">
        <v>99</v>
      </c>
      <c r="AG389" s="64">
        <v>4</v>
      </c>
      <c r="AH389" s="59"/>
      <c r="AI389" s="57"/>
      <c r="AJ389" s="59"/>
      <c r="AK389" s="65">
        <v>0</v>
      </c>
      <c r="AL389" s="66">
        <v>4.47</v>
      </c>
      <c r="AM389" s="67">
        <f t="shared" ref="AM389:AM452" si="32">AK389+AL389</f>
        <v>4.47</v>
      </c>
      <c r="AN389" s="72">
        <v>4.66</v>
      </c>
      <c r="AO389" s="67">
        <f t="shared" ref="AO389:AO452" si="33">AK389+AL389+AN389</f>
        <v>9.129999999999999</v>
      </c>
      <c r="AP389" s="59" t="s">
        <v>512</v>
      </c>
      <c r="AQ389" s="57"/>
      <c r="AR389" s="73">
        <f t="shared" ref="AR389:AR452" ca="1" si="34">DATEDIF(N389,$AV$4,"Y")</f>
        <v>19</v>
      </c>
      <c r="AS389" s="61" t="str">
        <f ca="1">IF('База данных'!$AR389&gt;=18,"соверш.","несовер.")</f>
        <v>соверш.</v>
      </c>
      <c r="AT38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эстр.; нет</v>
      </c>
      <c r="AU389" s="2"/>
      <c r="AV389" s="2"/>
    </row>
    <row r="390" spans="2:48" ht="12.95" customHeight="1">
      <c r="B390" s="90">
        <f>IF(D389&lt;&gt;D390,MAX($B$4:B389)+1,B389)</f>
        <v>212</v>
      </c>
      <c r="C390" s="58">
        <v>43284</v>
      </c>
      <c r="D390" s="57" t="s">
        <v>397</v>
      </c>
      <c r="E390" s="59" t="s">
        <v>36</v>
      </c>
      <c r="F390" s="178" t="s">
        <v>187</v>
      </c>
      <c r="G390" s="59" t="s">
        <v>114</v>
      </c>
      <c r="H390" s="59">
        <v>2</v>
      </c>
      <c r="I390" s="57" t="str">
        <f t="shared" si="30"/>
        <v>212/18</v>
      </c>
      <c r="J390" s="61" t="str">
        <f t="shared" si="31"/>
        <v>212/18-ХТ/2</v>
      </c>
      <c r="K390" s="62" t="s">
        <v>73</v>
      </c>
      <c r="L390" s="62" t="s">
        <v>33</v>
      </c>
      <c r="M390" s="57" t="s">
        <v>31</v>
      </c>
      <c r="N390" s="62">
        <v>37465</v>
      </c>
      <c r="O390" s="59" t="s">
        <v>101</v>
      </c>
      <c r="P390" s="62"/>
      <c r="Q390" s="62" t="s">
        <v>126</v>
      </c>
      <c r="R390" s="57"/>
      <c r="S390" s="64"/>
      <c r="T390" s="59"/>
      <c r="U390" s="62" t="s">
        <v>32</v>
      </c>
      <c r="V390" s="57">
        <v>9</v>
      </c>
      <c r="W390" s="57"/>
      <c r="X390" s="57">
        <v>2018</v>
      </c>
      <c r="Y390" s="62" t="s">
        <v>94</v>
      </c>
      <c r="Z390" s="57" t="s">
        <v>33</v>
      </c>
      <c r="AA390" s="71" t="s">
        <v>33</v>
      </c>
      <c r="AB390" s="59"/>
      <c r="AC390" s="63" t="s">
        <v>33</v>
      </c>
      <c r="AD390" s="62" t="s">
        <v>71</v>
      </c>
      <c r="AE390" s="62" t="s">
        <v>88</v>
      </c>
      <c r="AF390" s="62" t="s">
        <v>33</v>
      </c>
      <c r="AG390" s="64">
        <v>4</v>
      </c>
      <c r="AH390" s="59"/>
      <c r="AI390" s="57"/>
      <c r="AJ390" s="59"/>
      <c r="AK390" s="65">
        <v>0</v>
      </c>
      <c r="AL390" s="66">
        <v>4.17</v>
      </c>
      <c r="AM390" s="67">
        <f t="shared" si="32"/>
        <v>4.17</v>
      </c>
      <c r="AN390" s="72">
        <v>4.67</v>
      </c>
      <c r="AO390" s="67">
        <f t="shared" si="33"/>
        <v>8.84</v>
      </c>
      <c r="AP390" s="59" t="s">
        <v>512</v>
      </c>
      <c r="AQ390" s="57"/>
      <c r="AR390" s="68">
        <f t="shared" ca="1" si="34"/>
        <v>17</v>
      </c>
      <c r="AS390" s="69" t="str">
        <f ca="1">IF('База данных'!$AR390&gt;=18,"соверш.","несовер.")</f>
        <v>несовер.</v>
      </c>
      <c r="AT39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ХТ; нет</v>
      </c>
      <c r="AU390" s="2"/>
      <c r="AV390" s="2"/>
    </row>
    <row r="391" spans="2:48" ht="12.95" customHeight="1">
      <c r="B391" s="90">
        <f>IF(D390&lt;&gt;D391,MAX($B$4:B390)+1,B390)</f>
        <v>213</v>
      </c>
      <c r="C391" s="58">
        <v>43290</v>
      </c>
      <c r="D391" s="57" t="s">
        <v>398</v>
      </c>
      <c r="E391" s="59" t="s">
        <v>30</v>
      </c>
      <c r="F391" s="178" t="s">
        <v>117</v>
      </c>
      <c r="G391" s="59" t="s">
        <v>118</v>
      </c>
      <c r="H391" s="59">
        <v>1</v>
      </c>
      <c r="I391" s="57" t="str">
        <f t="shared" si="30"/>
        <v>213/18</v>
      </c>
      <c r="J391" s="61" t="str">
        <f t="shared" si="31"/>
        <v>213/18-ХНП/1</v>
      </c>
      <c r="K391" s="62" t="s">
        <v>73</v>
      </c>
      <c r="L391" s="62" t="s">
        <v>33</v>
      </c>
      <c r="M391" s="57" t="s">
        <v>37</v>
      </c>
      <c r="N391" s="62">
        <v>36670</v>
      </c>
      <c r="O391" s="59" t="s">
        <v>101</v>
      </c>
      <c r="P391" s="62"/>
      <c r="Q391" s="62" t="s">
        <v>126</v>
      </c>
      <c r="R391" s="57"/>
      <c r="S391" s="64"/>
      <c r="T391" s="59"/>
      <c r="U391" s="62" t="s">
        <v>32</v>
      </c>
      <c r="V391" s="57">
        <v>11</v>
      </c>
      <c r="W391" s="57"/>
      <c r="X391" s="57">
        <v>2018</v>
      </c>
      <c r="Y391" s="62" t="s">
        <v>96</v>
      </c>
      <c r="Z391" s="57" t="s">
        <v>33</v>
      </c>
      <c r="AA391" s="71" t="s">
        <v>33</v>
      </c>
      <c r="AB391" s="59"/>
      <c r="AC391" s="63" t="s">
        <v>88</v>
      </c>
      <c r="AD391" s="62" t="s">
        <v>71</v>
      </c>
      <c r="AE391" s="62" t="s">
        <v>88</v>
      </c>
      <c r="AF391" s="62" t="s">
        <v>33</v>
      </c>
      <c r="AG391" s="64">
        <v>4</v>
      </c>
      <c r="AH391" s="59"/>
      <c r="AI391" s="57"/>
      <c r="AJ391" s="59"/>
      <c r="AK391" s="65">
        <v>5</v>
      </c>
      <c r="AL391" s="66">
        <v>3.8</v>
      </c>
      <c r="AM391" s="67">
        <f t="shared" si="32"/>
        <v>8.8000000000000007</v>
      </c>
      <c r="AN391" s="72">
        <v>3.66</v>
      </c>
      <c r="AO391" s="67">
        <f t="shared" si="33"/>
        <v>12.46</v>
      </c>
      <c r="AP391" s="59" t="s">
        <v>512</v>
      </c>
      <c r="AQ391" s="57"/>
      <c r="AR391" s="73">
        <f t="shared" ca="1" si="34"/>
        <v>19</v>
      </c>
      <c r="AS391" s="61" t="str">
        <f ca="1">IF('База данных'!$AR391&gt;=18,"соверш.","несовер.")</f>
        <v>соверш.</v>
      </c>
      <c r="AT39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ХНП; да</v>
      </c>
      <c r="AU391" s="2"/>
      <c r="AV391" s="2"/>
    </row>
    <row r="392" spans="2:48" ht="12.95" customHeight="1">
      <c r="B392" s="90">
        <f>IF(D391&lt;&gt;D392,MAX($B$4:B391)+1,B391)</f>
        <v>213</v>
      </c>
      <c r="C392" s="58">
        <v>43284</v>
      </c>
      <c r="D392" s="57" t="s">
        <v>398</v>
      </c>
      <c r="E392" s="59" t="s">
        <v>30</v>
      </c>
      <c r="F392" s="177" t="s">
        <v>119</v>
      </c>
      <c r="G392" s="59" t="s">
        <v>120</v>
      </c>
      <c r="H392" s="59">
        <v>2</v>
      </c>
      <c r="I392" s="57" t="str">
        <f t="shared" si="30"/>
        <v>213/18</v>
      </c>
      <c r="J392" s="61" t="str">
        <f t="shared" si="31"/>
        <v>213/18-ОиПКММиТП/2</v>
      </c>
      <c r="K392" s="62" t="s">
        <v>73</v>
      </c>
      <c r="L392" s="62" t="s">
        <v>33</v>
      </c>
      <c r="M392" s="57" t="s">
        <v>31</v>
      </c>
      <c r="N392" s="62">
        <v>36192</v>
      </c>
      <c r="O392" s="59" t="s">
        <v>101</v>
      </c>
      <c r="P392" s="62"/>
      <c r="Q392" s="62" t="s">
        <v>126</v>
      </c>
      <c r="R392" s="57"/>
      <c r="S392" s="64"/>
      <c r="T392" s="59"/>
      <c r="U392" s="62" t="s">
        <v>32</v>
      </c>
      <c r="V392" s="57">
        <v>9</v>
      </c>
      <c r="W392" s="57"/>
      <c r="X392" s="57">
        <v>2015</v>
      </c>
      <c r="Y392" s="62" t="s">
        <v>94</v>
      </c>
      <c r="Z392" s="57" t="s">
        <v>33</v>
      </c>
      <c r="AA392" s="71" t="s">
        <v>33</v>
      </c>
      <c r="AB392" s="59"/>
      <c r="AC392" s="63" t="s">
        <v>88</v>
      </c>
      <c r="AD392" s="62" t="s">
        <v>71</v>
      </c>
      <c r="AE392" s="62" t="s">
        <v>33</v>
      </c>
      <c r="AF392" s="62" t="s">
        <v>33</v>
      </c>
      <c r="AG392" s="64">
        <v>2</v>
      </c>
      <c r="AH392" s="59"/>
      <c r="AI392" s="57"/>
      <c r="AJ392" s="59"/>
      <c r="AK392" s="65">
        <v>0</v>
      </c>
      <c r="AL392" s="66">
        <v>4.0599999999999996</v>
      </c>
      <c r="AM392" s="67">
        <f t="shared" si="32"/>
        <v>4.0599999999999996</v>
      </c>
      <c r="AN392" s="72">
        <v>4</v>
      </c>
      <c r="AO392" s="67">
        <f t="shared" si="33"/>
        <v>8.0599999999999987</v>
      </c>
      <c r="AP392" s="59" t="s">
        <v>510</v>
      </c>
      <c r="AQ392" s="57" t="s">
        <v>531</v>
      </c>
      <c r="AR392" s="68">
        <f t="shared" ca="1" si="34"/>
        <v>21</v>
      </c>
      <c r="AS392" s="69" t="str">
        <f ca="1">IF('База данных'!$AR392&gt;=18,"соверш.","несовер.")</f>
        <v>соверш.</v>
      </c>
      <c r="AT39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ОиПКММиТП; да</v>
      </c>
      <c r="AU392" s="2"/>
      <c r="AV392" s="2"/>
    </row>
    <row r="393" spans="2:48" ht="12.95" customHeight="1">
      <c r="B393" s="90">
        <f>IF(D392&lt;&gt;D393,MAX($B$4:B392)+1,B392)</f>
        <v>213</v>
      </c>
      <c r="C393" s="58">
        <v>43284</v>
      </c>
      <c r="D393" s="57" t="s">
        <v>398</v>
      </c>
      <c r="E393" s="59" t="s">
        <v>30</v>
      </c>
      <c r="F393" s="178" t="s">
        <v>119</v>
      </c>
      <c r="G393" s="59" t="s">
        <v>121</v>
      </c>
      <c r="H393" s="59">
        <v>3</v>
      </c>
      <c r="I393" s="57" t="str">
        <f t="shared" si="30"/>
        <v>213/18</v>
      </c>
      <c r="J393" s="61" t="str">
        <f t="shared" si="31"/>
        <v>213/18-ОКДД/3</v>
      </c>
      <c r="K393" s="62" t="s">
        <v>73</v>
      </c>
      <c r="L393" s="62" t="s">
        <v>33</v>
      </c>
      <c r="M393" s="57" t="s">
        <v>31</v>
      </c>
      <c r="N393" s="62">
        <v>37405</v>
      </c>
      <c r="O393" s="59" t="s">
        <v>101</v>
      </c>
      <c r="P393" s="62"/>
      <c r="Q393" s="62" t="s">
        <v>135</v>
      </c>
      <c r="R393" s="57"/>
      <c r="S393" s="64"/>
      <c r="T393" s="59"/>
      <c r="U393" s="62" t="s">
        <v>32</v>
      </c>
      <c r="V393" s="57">
        <v>9</v>
      </c>
      <c r="W393" s="57"/>
      <c r="X393" s="57">
        <v>2018</v>
      </c>
      <c r="Y393" s="62" t="s">
        <v>94</v>
      </c>
      <c r="Z393" s="57" t="s">
        <v>33</v>
      </c>
      <c r="AA393" s="71" t="s">
        <v>33</v>
      </c>
      <c r="AB393" s="59"/>
      <c r="AC393" s="63" t="s">
        <v>88</v>
      </c>
      <c r="AD393" s="62" t="s">
        <v>71</v>
      </c>
      <c r="AE393" s="62" t="s">
        <v>88</v>
      </c>
      <c r="AF393" s="62" t="s">
        <v>92</v>
      </c>
      <c r="AG393" s="64">
        <v>4</v>
      </c>
      <c r="AH393" s="59"/>
      <c r="AI393" s="57"/>
      <c r="AJ393" s="59"/>
      <c r="AK393" s="65">
        <v>0</v>
      </c>
      <c r="AL393" s="66">
        <v>4.1100000000000003</v>
      </c>
      <c r="AM393" s="67">
        <f t="shared" si="32"/>
        <v>4.1100000000000003</v>
      </c>
      <c r="AN393" s="72">
        <v>4</v>
      </c>
      <c r="AO393" s="67">
        <f t="shared" si="33"/>
        <v>8.11</v>
      </c>
      <c r="AP393" s="59" t="s">
        <v>510</v>
      </c>
      <c r="AQ393" s="57" t="s">
        <v>531</v>
      </c>
      <c r="AR393" s="73">
        <f t="shared" ca="1" si="34"/>
        <v>17</v>
      </c>
      <c r="AS393" s="61" t="str">
        <f ca="1">IF('База данных'!$AR393&gt;=18,"соверш.","несовер.")</f>
        <v>несовер.</v>
      </c>
      <c r="AT39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ОКДД; да</v>
      </c>
      <c r="AU393" s="2"/>
      <c r="AV393" s="2"/>
    </row>
    <row r="394" spans="2:48" ht="12.95" customHeight="1">
      <c r="B394" s="90">
        <f>IF(D393&lt;&gt;D394,MAX($B$4:B393)+1,B393)</f>
        <v>214</v>
      </c>
      <c r="C394" s="58">
        <v>43269</v>
      </c>
      <c r="D394" s="57" t="s">
        <v>399</v>
      </c>
      <c r="E394" s="59" t="s">
        <v>30</v>
      </c>
      <c r="F394" s="177" t="s">
        <v>119</v>
      </c>
      <c r="G394" s="59" t="s">
        <v>120</v>
      </c>
      <c r="H394" s="59">
        <v>1</v>
      </c>
      <c r="I394" s="57" t="str">
        <f t="shared" si="30"/>
        <v>214/18</v>
      </c>
      <c r="J394" s="61" t="str">
        <f t="shared" si="31"/>
        <v>214/18-ОиПКММиТП/1</v>
      </c>
      <c r="K394" s="62" t="s">
        <v>73</v>
      </c>
      <c r="L394" s="62" t="s">
        <v>33</v>
      </c>
      <c r="M394" s="57" t="s">
        <v>31</v>
      </c>
      <c r="N394" s="62">
        <v>37004</v>
      </c>
      <c r="O394" s="59" t="s">
        <v>101</v>
      </c>
      <c r="P394" s="62"/>
      <c r="Q394" s="62" t="s">
        <v>126</v>
      </c>
      <c r="R394" s="57"/>
      <c r="S394" s="64"/>
      <c r="T394" s="59"/>
      <c r="U394" s="62" t="s">
        <v>32</v>
      </c>
      <c r="V394" s="57">
        <v>9</v>
      </c>
      <c r="W394" s="57"/>
      <c r="X394" s="57">
        <v>2017</v>
      </c>
      <c r="Y394" s="62" t="s">
        <v>97</v>
      </c>
      <c r="Z394" s="57" t="s">
        <v>33</v>
      </c>
      <c r="AA394" s="71" t="s">
        <v>33</v>
      </c>
      <c r="AB394" s="59"/>
      <c r="AC394" s="63" t="s">
        <v>88</v>
      </c>
      <c r="AD394" s="62" t="s">
        <v>71</v>
      </c>
      <c r="AE394" s="62" t="s">
        <v>33</v>
      </c>
      <c r="AF394" s="62" t="s">
        <v>92</v>
      </c>
      <c r="AG394" s="64">
        <v>3</v>
      </c>
      <c r="AH394" s="59"/>
      <c r="AI394" s="57"/>
      <c r="AJ394" s="59"/>
      <c r="AK394" s="65">
        <v>0</v>
      </c>
      <c r="AL394" s="66">
        <v>4</v>
      </c>
      <c r="AM394" s="67">
        <f t="shared" si="32"/>
        <v>4</v>
      </c>
      <c r="AN394" s="72">
        <v>4</v>
      </c>
      <c r="AO394" s="67">
        <f t="shared" si="33"/>
        <v>8</v>
      </c>
      <c r="AP394" s="59" t="s">
        <v>512</v>
      </c>
      <c r="AQ394" s="57"/>
      <c r="AR394" s="68">
        <f t="shared" ca="1" si="34"/>
        <v>19</v>
      </c>
      <c r="AS394" s="69" t="str">
        <f ca="1">IF('База данных'!$AR394&gt;=18,"соверш.","несовер.")</f>
        <v>соверш.</v>
      </c>
      <c r="AT39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ОиПКММиТП; да</v>
      </c>
      <c r="AU394" s="2"/>
      <c r="AV394" s="2"/>
    </row>
    <row r="395" spans="2:48" ht="12.95" customHeight="1">
      <c r="B395" s="90">
        <f>IF(D394&lt;&gt;D395,MAX($B$4:B394)+1,B394)</f>
        <v>214</v>
      </c>
      <c r="C395" s="58">
        <v>43294</v>
      </c>
      <c r="D395" s="57" t="s">
        <v>399</v>
      </c>
      <c r="E395" s="59" t="s">
        <v>30</v>
      </c>
      <c r="F395" s="178" t="s">
        <v>119</v>
      </c>
      <c r="G395" s="59" t="s">
        <v>121</v>
      </c>
      <c r="H395" s="59">
        <v>2</v>
      </c>
      <c r="I395" s="57" t="str">
        <f t="shared" si="30"/>
        <v>214/18</v>
      </c>
      <c r="J395" s="61" t="str">
        <f t="shared" si="31"/>
        <v>214/18-ОКДД/2</v>
      </c>
      <c r="K395" s="62" t="s">
        <v>73</v>
      </c>
      <c r="L395" s="62" t="s">
        <v>33</v>
      </c>
      <c r="M395" s="57" t="s">
        <v>31</v>
      </c>
      <c r="N395" s="62">
        <v>36608</v>
      </c>
      <c r="O395" s="59" t="s">
        <v>101</v>
      </c>
      <c r="P395" s="62"/>
      <c r="Q395" s="62" t="s">
        <v>126</v>
      </c>
      <c r="R395" s="57"/>
      <c r="S395" s="64"/>
      <c r="T395" s="59"/>
      <c r="U395" s="62" t="s">
        <v>32</v>
      </c>
      <c r="V395" s="57">
        <v>9</v>
      </c>
      <c r="W395" s="57"/>
      <c r="X395" s="57">
        <v>2018</v>
      </c>
      <c r="Y395" s="62" t="s">
        <v>94</v>
      </c>
      <c r="Z395" s="57" t="s">
        <v>33</v>
      </c>
      <c r="AA395" s="71" t="s">
        <v>33</v>
      </c>
      <c r="AB395" s="59"/>
      <c r="AC395" s="63" t="s">
        <v>33</v>
      </c>
      <c r="AD395" s="62" t="s">
        <v>71</v>
      </c>
      <c r="AE395" s="62" t="s">
        <v>88</v>
      </c>
      <c r="AF395" s="62" t="s">
        <v>33</v>
      </c>
      <c r="AG395" s="64">
        <v>4</v>
      </c>
      <c r="AH395" s="59"/>
      <c r="AI395" s="57"/>
      <c r="AJ395" s="59"/>
      <c r="AK395" s="65">
        <v>0</v>
      </c>
      <c r="AL395" s="66">
        <v>4.3600000000000003</v>
      </c>
      <c r="AM395" s="67">
        <f t="shared" si="32"/>
        <v>4.3600000000000003</v>
      </c>
      <c r="AN395" s="72">
        <v>4.5</v>
      </c>
      <c r="AO395" s="67">
        <f t="shared" si="33"/>
        <v>8.86</v>
      </c>
      <c r="AP395" s="59" t="s">
        <v>512</v>
      </c>
      <c r="AQ395" s="57"/>
      <c r="AR395" s="73">
        <f t="shared" ca="1" si="34"/>
        <v>20</v>
      </c>
      <c r="AS395" s="61" t="str">
        <f ca="1">IF('База данных'!$AR395&gt;=18,"соверш.","несовер.")</f>
        <v>соверш.</v>
      </c>
      <c r="AT39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ОКДД; нет</v>
      </c>
      <c r="AU395" s="2"/>
      <c r="AV395" s="2"/>
    </row>
    <row r="396" spans="2:48" ht="12.95" customHeight="1">
      <c r="B396" s="90">
        <f>IF(D395&lt;&gt;D396,MAX($B$4:B395)+1,B395)</f>
        <v>215</v>
      </c>
      <c r="C396" s="58">
        <v>43304</v>
      </c>
      <c r="D396" s="57" t="s">
        <v>400</v>
      </c>
      <c r="E396" s="59" t="s">
        <v>30</v>
      </c>
      <c r="F396" s="177" t="s">
        <v>119</v>
      </c>
      <c r="G396" s="59" t="s">
        <v>120</v>
      </c>
      <c r="H396" s="59">
        <v>1</v>
      </c>
      <c r="I396" s="57" t="str">
        <f t="shared" si="30"/>
        <v>215/18</v>
      </c>
      <c r="J396" s="61" t="str">
        <f t="shared" si="31"/>
        <v>215/18-ОиПКММиТП/1</v>
      </c>
      <c r="K396" s="62" t="s">
        <v>73</v>
      </c>
      <c r="L396" s="62" t="s">
        <v>88</v>
      </c>
      <c r="M396" s="57" t="s">
        <v>31</v>
      </c>
      <c r="N396" s="62">
        <v>37570</v>
      </c>
      <c r="O396" s="59" t="s">
        <v>101</v>
      </c>
      <c r="P396" s="62"/>
      <c r="Q396" s="62" t="s">
        <v>130</v>
      </c>
      <c r="R396" s="57"/>
      <c r="S396" s="64"/>
      <c r="T396" s="59"/>
      <c r="U396" s="62" t="s">
        <v>32</v>
      </c>
      <c r="V396" s="57">
        <v>9</v>
      </c>
      <c r="W396" s="57"/>
      <c r="X396" s="57">
        <v>2018</v>
      </c>
      <c r="Y396" s="62" t="s">
        <v>94</v>
      </c>
      <c r="Z396" s="57" t="s">
        <v>33</v>
      </c>
      <c r="AA396" s="71" t="s">
        <v>33</v>
      </c>
      <c r="AB396" s="59"/>
      <c r="AC396" s="63" t="s">
        <v>33</v>
      </c>
      <c r="AD396" s="62" t="s">
        <v>71</v>
      </c>
      <c r="AE396" s="62" t="s">
        <v>88</v>
      </c>
      <c r="AF396" s="62" t="s">
        <v>99</v>
      </c>
      <c r="AG396" s="64">
        <v>4</v>
      </c>
      <c r="AH396" s="59"/>
      <c r="AI396" s="57"/>
      <c r="AJ396" s="59"/>
      <c r="AK396" s="65">
        <v>0</v>
      </c>
      <c r="AL396" s="66">
        <v>4.3499999999999996</v>
      </c>
      <c r="AM396" s="67">
        <f t="shared" si="32"/>
        <v>4.3499999999999996</v>
      </c>
      <c r="AN396" s="72">
        <v>4.33</v>
      </c>
      <c r="AO396" s="67">
        <f t="shared" si="33"/>
        <v>8.68</v>
      </c>
      <c r="AP396" s="59" t="s">
        <v>512</v>
      </c>
      <c r="AQ396" s="57"/>
      <c r="AR396" s="68">
        <f t="shared" ca="1" si="34"/>
        <v>17</v>
      </c>
      <c r="AS396" s="69" t="str">
        <f ca="1">IF('База данных'!$AR396&gt;=18,"соверш.","несовер.")</f>
        <v>несовер.</v>
      </c>
      <c r="AT39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ОиПКММиТП; нет</v>
      </c>
      <c r="AU396" s="2"/>
      <c r="AV396" s="2"/>
    </row>
    <row r="397" spans="2:48" ht="12.95" customHeight="1">
      <c r="B397" s="90">
        <f>IF(D396&lt;&gt;D397,MAX($B$4:B396)+1,B396)</f>
        <v>215</v>
      </c>
      <c r="C397" s="58">
        <v>43286</v>
      </c>
      <c r="D397" s="57" t="s">
        <v>400</v>
      </c>
      <c r="E397" s="59" t="s">
        <v>30</v>
      </c>
      <c r="F397" s="178" t="s">
        <v>119</v>
      </c>
      <c r="G397" s="59" t="s">
        <v>121</v>
      </c>
      <c r="H397" s="59">
        <v>2</v>
      </c>
      <c r="I397" s="57" t="str">
        <f t="shared" si="30"/>
        <v>215/18</v>
      </c>
      <c r="J397" s="61" t="str">
        <f t="shared" si="31"/>
        <v>215/18-ОКДД/2</v>
      </c>
      <c r="K397" s="62" t="s">
        <v>73</v>
      </c>
      <c r="L397" s="62" t="s">
        <v>33</v>
      </c>
      <c r="M397" s="57" t="s">
        <v>31</v>
      </c>
      <c r="N397" s="62">
        <v>37583</v>
      </c>
      <c r="O397" s="59" t="s">
        <v>101</v>
      </c>
      <c r="P397" s="62"/>
      <c r="Q397" s="62" t="s">
        <v>126</v>
      </c>
      <c r="R397" s="57"/>
      <c r="S397" s="64"/>
      <c r="T397" s="59"/>
      <c r="U397" s="62" t="s">
        <v>32</v>
      </c>
      <c r="V397" s="57">
        <v>9</v>
      </c>
      <c r="W397" s="57"/>
      <c r="X397" s="57">
        <v>2018</v>
      </c>
      <c r="Y397" s="62" t="s">
        <v>94</v>
      </c>
      <c r="Z397" s="57" t="s">
        <v>33</v>
      </c>
      <c r="AA397" s="71" t="s">
        <v>88</v>
      </c>
      <c r="AB397" s="59"/>
      <c r="AC397" s="63" t="s">
        <v>88</v>
      </c>
      <c r="AD397" s="62" t="s">
        <v>71</v>
      </c>
      <c r="AE397" s="62" t="s">
        <v>88</v>
      </c>
      <c r="AF397" s="62" t="s">
        <v>99</v>
      </c>
      <c r="AG397" s="64">
        <v>4</v>
      </c>
      <c r="AH397" s="59"/>
      <c r="AI397" s="57"/>
      <c r="AJ397" s="59"/>
      <c r="AK397" s="65">
        <v>0</v>
      </c>
      <c r="AL397" s="66">
        <v>4</v>
      </c>
      <c r="AM397" s="67">
        <f t="shared" si="32"/>
        <v>4</v>
      </c>
      <c r="AN397" s="72">
        <v>4</v>
      </c>
      <c r="AO397" s="67">
        <f t="shared" si="33"/>
        <v>8</v>
      </c>
      <c r="AP397" s="59" t="s">
        <v>512</v>
      </c>
      <c r="AQ397" s="57"/>
      <c r="AR397" s="73">
        <f t="shared" ca="1" si="34"/>
        <v>17</v>
      </c>
      <c r="AS397" s="61" t="str">
        <f ca="1">IF('База данных'!$AR397&gt;=18,"соверш.","несовер.")</f>
        <v>несовер.</v>
      </c>
      <c r="AT39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ОКДД; да</v>
      </c>
      <c r="AU397" s="2"/>
      <c r="AV397" s="2"/>
    </row>
    <row r="398" spans="2:48" ht="12.95" customHeight="1">
      <c r="B398" s="90">
        <f>IF(D397&lt;&gt;D398,MAX($B$4:B397)+1,B397)</f>
        <v>216</v>
      </c>
      <c r="C398" s="58">
        <v>43319</v>
      </c>
      <c r="D398" s="57" t="s">
        <v>401</v>
      </c>
      <c r="E398" s="59" t="s">
        <v>30</v>
      </c>
      <c r="F398" s="177" t="s">
        <v>119</v>
      </c>
      <c r="G398" s="59" t="s">
        <v>120</v>
      </c>
      <c r="H398" s="59">
        <v>1</v>
      </c>
      <c r="I398" s="57" t="str">
        <f t="shared" si="30"/>
        <v>216/18</v>
      </c>
      <c r="J398" s="61" t="str">
        <f t="shared" si="31"/>
        <v>216/18-ОиПКММиТП/1</v>
      </c>
      <c r="K398" s="62" t="s">
        <v>73</v>
      </c>
      <c r="L398" s="62" t="s">
        <v>88</v>
      </c>
      <c r="M398" s="57" t="s">
        <v>31</v>
      </c>
      <c r="N398" s="62">
        <v>36825</v>
      </c>
      <c r="O398" s="59" t="s">
        <v>101</v>
      </c>
      <c r="P398" s="62"/>
      <c r="Q398" s="62" t="s">
        <v>180</v>
      </c>
      <c r="R398" s="57"/>
      <c r="S398" s="64"/>
      <c r="T398" s="59"/>
      <c r="U398" s="62" t="s">
        <v>32</v>
      </c>
      <c r="V398" s="57">
        <v>11</v>
      </c>
      <c r="W398" s="57"/>
      <c r="X398" s="57">
        <v>2018</v>
      </c>
      <c r="Y398" s="62" t="s">
        <v>94</v>
      </c>
      <c r="Z398" s="57" t="s">
        <v>33</v>
      </c>
      <c r="AA398" s="71" t="s">
        <v>33</v>
      </c>
      <c r="AB398" s="59"/>
      <c r="AC398" s="63" t="s">
        <v>33</v>
      </c>
      <c r="AD398" s="62" t="s">
        <v>71</v>
      </c>
      <c r="AE398" s="62" t="s">
        <v>88</v>
      </c>
      <c r="AF398" s="62" t="s">
        <v>33</v>
      </c>
      <c r="AG398" s="64">
        <v>4</v>
      </c>
      <c r="AH398" s="59"/>
      <c r="AI398" s="57"/>
      <c r="AJ398" s="59"/>
      <c r="AK398" s="65">
        <v>0</v>
      </c>
      <c r="AL398" s="66">
        <v>4.12</v>
      </c>
      <c r="AM398" s="67">
        <f t="shared" si="32"/>
        <v>4.12</v>
      </c>
      <c r="AN398" s="72">
        <v>4.66</v>
      </c>
      <c r="AO398" s="67">
        <f t="shared" si="33"/>
        <v>8.7800000000000011</v>
      </c>
      <c r="AP398" s="59" t="s">
        <v>512</v>
      </c>
      <c r="AQ398" s="57"/>
      <c r="AR398" s="68">
        <f t="shared" ca="1" si="34"/>
        <v>19</v>
      </c>
      <c r="AS398" s="69" t="str">
        <f ca="1">IF('База данных'!$AR398&gt;=18,"соверш.","несовер.")</f>
        <v>соверш.</v>
      </c>
      <c r="AT39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ОиПКММиТП; нет</v>
      </c>
      <c r="AU398" s="2"/>
      <c r="AV398" s="2"/>
    </row>
    <row r="399" spans="2:48" ht="12.95" customHeight="1">
      <c r="B399" s="90">
        <f>IF(D398&lt;&gt;D399,MAX($B$4:B398)+1,B398)</f>
        <v>216</v>
      </c>
      <c r="C399" s="58">
        <v>43283</v>
      </c>
      <c r="D399" s="57" t="s">
        <v>401</v>
      </c>
      <c r="E399" s="59" t="s">
        <v>30</v>
      </c>
      <c r="F399" s="178" t="s">
        <v>119</v>
      </c>
      <c r="G399" s="59" t="s">
        <v>121</v>
      </c>
      <c r="H399" s="59">
        <v>2</v>
      </c>
      <c r="I399" s="57" t="str">
        <f t="shared" si="30"/>
        <v>216/18</v>
      </c>
      <c r="J399" s="61" t="str">
        <f t="shared" si="31"/>
        <v>216/18-ОКДД/2</v>
      </c>
      <c r="K399" s="62" t="s">
        <v>73</v>
      </c>
      <c r="L399" s="62" t="s">
        <v>33</v>
      </c>
      <c r="M399" s="57" t="s">
        <v>31</v>
      </c>
      <c r="N399" s="62">
        <v>37332</v>
      </c>
      <c r="O399" s="59" t="s">
        <v>101</v>
      </c>
      <c r="P399" s="62"/>
      <c r="Q399" s="62" t="s">
        <v>126</v>
      </c>
      <c r="R399" s="57"/>
      <c r="S399" s="64"/>
      <c r="T399" s="59"/>
      <c r="U399" s="62" t="s">
        <v>32</v>
      </c>
      <c r="V399" s="57">
        <v>9</v>
      </c>
      <c r="W399" s="57"/>
      <c r="X399" s="57">
        <v>2018</v>
      </c>
      <c r="Y399" s="62" t="s">
        <v>94</v>
      </c>
      <c r="Z399" s="57" t="s">
        <v>33</v>
      </c>
      <c r="AA399" s="71" t="s">
        <v>33</v>
      </c>
      <c r="AB399" s="59"/>
      <c r="AC399" s="63" t="s">
        <v>33</v>
      </c>
      <c r="AD399" s="62" t="s">
        <v>71</v>
      </c>
      <c r="AE399" s="62" t="s">
        <v>88</v>
      </c>
      <c r="AF399" s="62" t="s">
        <v>33</v>
      </c>
      <c r="AG399" s="64">
        <v>4</v>
      </c>
      <c r="AH399" s="59"/>
      <c r="AI399" s="57"/>
      <c r="AJ399" s="59"/>
      <c r="AK399" s="65">
        <v>0</v>
      </c>
      <c r="AL399" s="66">
        <v>4.47</v>
      </c>
      <c r="AM399" s="67">
        <f t="shared" si="32"/>
        <v>4.47</v>
      </c>
      <c r="AN399" s="72">
        <v>4.33</v>
      </c>
      <c r="AO399" s="67">
        <f t="shared" si="33"/>
        <v>8.8000000000000007</v>
      </c>
      <c r="AP399" s="59" t="s">
        <v>512</v>
      </c>
      <c r="AQ399" s="57"/>
      <c r="AR399" s="73">
        <f t="shared" ca="1" si="34"/>
        <v>18</v>
      </c>
      <c r="AS399" s="61" t="str">
        <f ca="1">IF('База данных'!$AR399&gt;=18,"соверш.","несовер.")</f>
        <v>соверш.</v>
      </c>
      <c r="AT39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ОКДД; нет</v>
      </c>
      <c r="AU399" s="2"/>
      <c r="AV399" s="2"/>
    </row>
    <row r="400" spans="2:48" ht="12.95" customHeight="1">
      <c r="B400" s="90">
        <f>IF(D399&lt;&gt;D400,MAX($B$4:B399)+1,B399)</f>
        <v>216</v>
      </c>
      <c r="C400" s="58">
        <v>43287</v>
      </c>
      <c r="D400" s="57" t="s">
        <v>401</v>
      </c>
      <c r="E400" s="59" t="s">
        <v>30</v>
      </c>
      <c r="F400" s="177" t="s">
        <v>186</v>
      </c>
      <c r="G400" s="59" t="s">
        <v>115</v>
      </c>
      <c r="H400" s="59">
        <v>3</v>
      </c>
      <c r="I400" s="57" t="str">
        <f t="shared" si="30"/>
        <v>216/18</v>
      </c>
      <c r="J400" s="61" t="str">
        <f t="shared" si="31"/>
        <v>216/18-ТТ/3</v>
      </c>
      <c r="K400" s="62" t="s">
        <v>73</v>
      </c>
      <c r="L400" s="62" t="s">
        <v>88</v>
      </c>
      <c r="M400" s="57" t="s">
        <v>31</v>
      </c>
      <c r="N400" s="62">
        <v>37541</v>
      </c>
      <c r="O400" s="59" t="s">
        <v>101</v>
      </c>
      <c r="P400" s="62"/>
      <c r="Q400" s="62" t="s">
        <v>147</v>
      </c>
      <c r="R400" s="57"/>
      <c r="S400" s="64"/>
      <c r="T400" s="59"/>
      <c r="U400" s="62" t="s">
        <v>32</v>
      </c>
      <c r="V400" s="57">
        <v>9</v>
      </c>
      <c r="W400" s="57"/>
      <c r="X400" s="57">
        <v>2018</v>
      </c>
      <c r="Y400" s="62" t="s">
        <v>95</v>
      </c>
      <c r="Z400" s="57" t="s">
        <v>33</v>
      </c>
      <c r="AA400" s="71" t="s">
        <v>88</v>
      </c>
      <c r="AB400" s="59"/>
      <c r="AC400" s="63" t="s">
        <v>33</v>
      </c>
      <c r="AD400" s="62" t="s">
        <v>71</v>
      </c>
      <c r="AE400" s="62" t="s">
        <v>88</v>
      </c>
      <c r="AF400" s="62" t="s">
        <v>99</v>
      </c>
      <c r="AG400" s="64">
        <v>4</v>
      </c>
      <c r="AH400" s="59"/>
      <c r="AI400" s="57"/>
      <c r="AJ400" s="59"/>
      <c r="AK400" s="65">
        <v>0</v>
      </c>
      <c r="AL400" s="66">
        <v>4.33</v>
      </c>
      <c r="AM400" s="67">
        <f t="shared" si="32"/>
        <v>4.33</v>
      </c>
      <c r="AN400" s="72">
        <v>4.33</v>
      </c>
      <c r="AO400" s="67">
        <f t="shared" si="33"/>
        <v>8.66</v>
      </c>
      <c r="AP400" s="59" t="s">
        <v>512</v>
      </c>
      <c r="AQ400" s="57"/>
      <c r="AR400" s="68">
        <f t="shared" ca="1" si="34"/>
        <v>17</v>
      </c>
      <c r="AS400" s="69" t="str">
        <f ca="1">IF('База данных'!$AR400&gt;=18,"соверш.","несовер.")</f>
        <v>несовер.</v>
      </c>
      <c r="AT40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ТТ; нет</v>
      </c>
      <c r="AU400" s="2"/>
      <c r="AV400" s="2"/>
    </row>
    <row r="401" spans="2:48" ht="12.95" customHeight="1">
      <c r="B401" s="90">
        <f>IF(D400&lt;&gt;D401,MAX($B$4:B400)+1,B400)</f>
        <v>217</v>
      </c>
      <c r="C401" s="58">
        <v>43298</v>
      </c>
      <c r="D401" s="57" t="s">
        <v>402</v>
      </c>
      <c r="E401" s="59" t="s">
        <v>30</v>
      </c>
      <c r="F401" s="177" t="s">
        <v>186</v>
      </c>
      <c r="G401" s="59" t="s">
        <v>190</v>
      </c>
      <c r="H401" s="59">
        <v>1</v>
      </c>
      <c r="I401" s="57" t="str">
        <f t="shared" si="30"/>
        <v>217/18</v>
      </c>
      <c r="J401" s="61" t="str">
        <f t="shared" si="31"/>
        <v>217/18-ХТ эстр./1</v>
      </c>
      <c r="K401" s="62" t="s">
        <v>73</v>
      </c>
      <c r="L401" s="62" t="s">
        <v>88</v>
      </c>
      <c r="M401" s="57" t="s">
        <v>31</v>
      </c>
      <c r="N401" s="62">
        <v>36875</v>
      </c>
      <c r="O401" s="59" t="s">
        <v>101</v>
      </c>
      <c r="P401" s="62"/>
      <c r="Q401" s="62" t="s">
        <v>165</v>
      </c>
      <c r="R401" s="57"/>
      <c r="S401" s="64"/>
      <c r="T401" s="59"/>
      <c r="U401" s="62" t="s">
        <v>32</v>
      </c>
      <c r="V401" s="57">
        <v>9</v>
      </c>
      <c r="W401" s="57"/>
      <c r="X401" s="57">
        <v>2016</v>
      </c>
      <c r="Y401" s="62" t="s">
        <v>95</v>
      </c>
      <c r="Z401" s="57" t="s">
        <v>33</v>
      </c>
      <c r="AA401" s="71" t="s">
        <v>33</v>
      </c>
      <c r="AB401" s="59"/>
      <c r="AC401" s="63" t="s">
        <v>33</v>
      </c>
      <c r="AD401" s="62" t="s">
        <v>71</v>
      </c>
      <c r="AE401" s="62" t="s">
        <v>88</v>
      </c>
      <c r="AF401" s="62" t="s">
        <v>99</v>
      </c>
      <c r="AG401" s="64">
        <v>4</v>
      </c>
      <c r="AH401" s="59"/>
      <c r="AI401" s="57"/>
      <c r="AJ401" s="59"/>
      <c r="AK401" s="65">
        <v>0</v>
      </c>
      <c r="AL401" s="66">
        <v>4.4400000000000004</v>
      </c>
      <c r="AM401" s="67">
        <f t="shared" si="32"/>
        <v>4.4400000000000004</v>
      </c>
      <c r="AN401" s="72">
        <v>4.33</v>
      </c>
      <c r="AO401" s="67">
        <f t="shared" si="33"/>
        <v>8.77</v>
      </c>
      <c r="AP401" s="59" t="s">
        <v>512</v>
      </c>
      <c r="AQ401" s="57"/>
      <c r="AR401" s="73">
        <f t="shared" ca="1" si="34"/>
        <v>19</v>
      </c>
      <c r="AS401" s="61" t="str">
        <f ca="1">IF('База данных'!$AR401&gt;=18,"соверш.","несовер.")</f>
        <v>соверш.</v>
      </c>
      <c r="AT40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эстр.; нет</v>
      </c>
      <c r="AU401" s="2"/>
      <c r="AV401" s="2"/>
    </row>
    <row r="402" spans="2:48" ht="12.95" customHeight="1">
      <c r="B402" s="90">
        <f>IF(D401&lt;&gt;D402,MAX($B$4:B401)+1,B401)</f>
        <v>218</v>
      </c>
      <c r="C402" s="58">
        <v>43301</v>
      </c>
      <c r="D402" s="57" t="s">
        <v>403</v>
      </c>
      <c r="E402" s="59" t="s">
        <v>30</v>
      </c>
      <c r="F402" s="177" t="s">
        <v>107</v>
      </c>
      <c r="G402" s="59" t="s">
        <v>108</v>
      </c>
      <c r="H402" s="59">
        <v>1</v>
      </c>
      <c r="I402" s="57" t="str">
        <f t="shared" si="30"/>
        <v>218/18</v>
      </c>
      <c r="J402" s="61" t="str">
        <f t="shared" si="31"/>
        <v>218/18-ТДЖ/1</v>
      </c>
      <c r="K402" s="62" t="s">
        <v>73</v>
      </c>
      <c r="L402" s="62" t="s">
        <v>88</v>
      </c>
      <c r="M402" s="57" t="s">
        <v>31</v>
      </c>
      <c r="N402" s="62">
        <v>36843</v>
      </c>
      <c r="O402" s="59" t="s">
        <v>101</v>
      </c>
      <c r="P402" s="62"/>
      <c r="Q402" s="62" t="s">
        <v>149</v>
      </c>
      <c r="R402" s="57"/>
      <c r="S402" s="64"/>
      <c r="T402" s="59"/>
      <c r="U402" s="62" t="s">
        <v>32</v>
      </c>
      <c r="V402" s="57">
        <v>11</v>
      </c>
      <c r="W402" s="57"/>
      <c r="X402" s="57">
        <v>2018</v>
      </c>
      <c r="Y402" s="62" t="s">
        <v>94</v>
      </c>
      <c r="Z402" s="57" t="s">
        <v>33</v>
      </c>
      <c r="AA402" s="71" t="s">
        <v>33</v>
      </c>
      <c r="AB402" s="59"/>
      <c r="AC402" s="63" t="s">
        <v>33</v>
      </c>
      <c r="AD402" s="62" t="s">
        <v>71</v>
      </c>
      <c r="AE402" s="62" t="s">
        <v>88</v>
      </c>
      <c r="AF402" s="62" t="s">
        <v>99</v>
      </c>
      <c r="AG402" s="64">
        <v>4</v>
      </c>
      <c r="AH402" s="59"/>
      <c r="AI402" s="57"/>
      <c r="AJ402" s="59"/>
      <c r="AK402" s="65">
        <v>0</v>
      </c>
      <c r="AL402" s="66">
        <v>4.1100000000000003</v>
      </c>
      <c r="AM402" s="67">
        <f t="shared" si="32"/>
        <v>4.1100000000000003</v>
      </c>
      <c r="AN402" s="72">
        <v>4.33</v>
      </c>
      <c r="AO402" s="67">
        <f t="shared" si="33"/>
        <v>8.4400000000000013</v>
      </c>
      <c r="AP402" s="59" t="s">
        <v>512</v>
      </c>
      <c r="AQ402" s="57"/>
      <c r="AR402" s="68">
        <f t="shared" ca="1" si="34"/>
        <v>19</v>
      </c>
      <c r="AS402" s="69" t="str">
        <f ca="1">IF('База данных'!$AR402&gt;=18,"соверш.","несовер.")</f>
        <v>соверш.</v>
      </c>
      <c r="AT40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ТДЖ; нет</v>
      </c>
      <c r="AU402" s="2"/>
      <c r="AV402" s="2"/>
    </row>
    <row r="403" spans="2:48" ht="12.95" customHeight="1">
      <c r="B403" s="90">
        <f>IF(D402&lt;&gt;D403,MAX($B$4:B402)+1,B402)</f>
        <v>219</v>
      </c>
      <c r="C403" s="58">
        <v>43297</v>
      </c>
      <c r="D403" s="57" t="s">
        <v>404</v>
      </c>
      <c r="E403" s="59" t="s">
        <v>30</v>
      </c>
      <c r="F403" s="177" t="s">
        <v>186</v>
      </c>
      <c r="G403" s="59" t="s">
        <v>115</v>
      </c>
      <c r="H403" s="59">
        <v>1</v>
      </c>
      <c r="I403" s="57" t="str">
        <f t="shared" si="30"/>
        <v>219/18</v>
      </c>
      <c r="J403" s="61" t="str">
        <f t="shared" si="31"/>
        <v>219/18-ТТ/1</v>
      </c>
      <c r="K403" s="62" t="s">
        <v>73</v>
      </c>
      <c r="L403" s="62" t="s">
        <v>88</v>
      </c>
      <c r="M403" s="57" t="s">
        <v>31</v>
      </c>
      <c r="N403" s="62">
        <v>30818</v>
      </c>
      <c r="O403" s="59" t="s">
        <v>101</v>
      </c>
      <c r="P403" s="62"/>
      <c r="Q403" s="62" t="s">
        <v>144</v>
      </c>
      <c r="R403" s="57"/>
      <c r="S403" s="64"/>
      <c r="T403" s="59"/>
      <c r="U403" s="62" t="s">
        <v>32</v>
      </c>
      <c r="V403" s="57">
        <v>11</v>
      </c>
      <c r="W403" s="57"/>
      <c r="X403" s="57">
        <v>2001</v>
      </c>
      <c r="Y403" s="62" t="s">
        <v>94</v>
      </c>
      <c r="Z403" s="57" t="s">
        <v>33</v>
      </c>
      <c r="AA403" s="71" t="s">
        <v>33</v>
      </c>
      <c r="AB403" s="59"/>
      <c r="AC403" s="63" t="s">
        <v>88</v>
      </c>
      <c r="AD403" s="62" t="s">
        <v>71</v>
      </c>
      <c r="AE403" s="62" t="s">
        <v>88</v>
      </c>
      <c r="AF403" s="62" t="s">
        <v>33</v>
      </c>
      <c r="AG403" s="64">
        <v>4</v>
      </c>
      <c r="AH403" s="59"/>
      <c r="AI403" s="57"/>
      <c r="AJ403" s="59"/>
      <c r="AK403" s="65">
        <v>0</v>
      </c>
      <c r="AL403" s="66">
        <v>4.25</v>
      </c>
      <c r="AM403" s="67">
        <f t="shared" si="32"/>
        <v>4.25</v>
      </c>
      <c r="AN403" s="72">
        <v>4</v>
      </c>
      <c r="AO403" s="67">
        <f t="shared" si="33"/>
        <v>8.25</v>
      </c>
      <c r="AP403" s="59" t="s">
        <v>512</v>
      </c>
      <c r="AQ403" s="57"/>
      <c r="AR403" s="73">
        <f t="shared" ca="1" si="34"/>
        <v>36</v>
      </c>
      <c r="AS403" s="61" t="str">
        <f ca="1">IF('База данных'!$AR403&gt;=18,"соверш.","несовер.")</f>
        <v>соверш.</v>
      </c>
      <c r="AT40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ТТ; да</v>
      </c>
      <c r="AU403" s="2"/>
      <c r="AV403" s="2"/>
    </row>
    <row r="404" spans="2:48" ht="12.95" customHeight="1">
      <c r="B404" s="90">
        <f>IF(D403&lt;&gt;D404,MAX($B$4:B403)+1,B403)</f>
        <v>219</v>
      </c>
      <c r="C404" s="58">
        <v>43297</v>
      </c>
      <c r="D404" s="57" t="s">
        <v>404</v>
      </c>
      <c r="E404" s="59" t="s">
        <v>30</v>
      </c>
      <c r="F404" s="177" t="s">
        <v>103</v>
      </c>
      <c r="G404" s="59" t="s">
        <v>104</v>
      </c>
      <c r="H404" s="59">
        <v>2</v>
      </c>
      <c r="I404" s="57" t="str">
        <f t="shared" si="30"/>
        <v>219/18</v>
      </c>
      <c r="J404" s="61" t="str">
        <f t="shared" si="31"/>
        <v>219/18-АДТиК/2</v>
      </c>
      <c r="K404" s="62" t="s">
        <v>73</v>
      </c>
      <c r="L404" s="62" t="s">
        <v>88</v>
      </c>
      <c r="M404" s="57" t="s">
        <v>31</v>
      </c>
      <c r="N404" s="62">
        <v>30435</v>
      </c>
      <c r="O404" s="59" t="s">
        <v>101</v>
      </c>
      <c r="P404" s="62"/>
      <c r="Q404" s="62" t="s">
        <v>144</v>
      </c>
      <c r="R404" s="57"/>
      <c r="S404" s="64"/>
      <c r="T404" s="59"/>
      <c r="U404" s="62" t="s">
        <v>32</v>
      </c>
      <c r="V404" s="57">
        <v>11</v>
      </c>
      <c r="W404" s="57"/>
      <c r="X404" s="57">
        <v>2001</v>
      </c>
      <c r="Y404" s="62" t="s">
        <v>94</v>
      </c>
      <c r="Z404" s="57" t="s">
        <v>33</v>
      </c>
      <c r="AA404" s="71" t="s">
        <v>33</v>
      </c>
      <c r="AB404" s="59"/>
      <c r="AC404" s="63" t="s">
        <v>88</v>
      </c>
      <c r="AD404" s="62" t="s">
        <v>71</v>
      </c>
      <c r="AE404" s="62" t="s">
        <v>33</v>
      </c>
      <c r="AF404" s="62" t="s">
        <v>33</v>
      </c>
      <c r="AG404" s="64">
        <v>4</v>
      </c>
      <c r="AH404" s="59"/>
      <c r="AI404" s="57"/>
      <c r="AJ404" s="59"/>
      <c r="AK404" s="65">
        <v>0</v>
      </c>
      <c r="AL404" s="66">
        <v>4.17</v>
      </c>
      <c r="AM404" s="67">
        <f t="shared" si="32"/>
        <v>4.17</v>
      </c>
      <c r="AN404" s="72">
        <v>4</v>
      </c>
      <c r="AO404" s="67">
        <f t="shared" si="33"/>
        <v>8.17</v>
      </c>
      <c r="AP404" s="59" t="s">
        <v>512</v>
      </c>
      <c r="AQ404" s="57"/>
      <c r="AR404" s="68">
        <f t="shared" ca="1" si="34"/>
        <v>37</v>
      </c>
      <c r="AS404" s="69" t="str">
        <f ca="1">IF('База данных'!$AR404&gt;=18,"соверш.","несовер.")</f>
        <v>соверш.</v>
      </c>
      <c r="AT40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АДТиК; да</v>
      </c>
      <c r="AU404" s="2"/>
      <c r="AV404" s="2"/>
    </row>
    <row r="405" spans="2:48" ht="12.95" customHeight="1">
      <c r="B405" s="90">
        <f>IF(D404&lt;&gt;D405,MAX($B$4:B404)+1,B404)</f>
        <v>219</v>
      </c>
      <c r="C405" s="58">
        <v>43287</v>
      </c>
      <c r="D405" s="57" t="s">
        <v>404</v>
      </c>
      <c r="E405" s="59" t="s">
        <v>30</v>
      </c>
      <c r="F405" s="178" t="s">
        <v>119</v>
      </c>
      <c r="G405" s="59" t="s">
        <v>120</v>
      </c>
      <c r="H405" s="59">
        <v>3</v>
      </c>
      <c r="I405" s="57" t="str">
        <f t="shared" si="30"/>
        <v>219/18</v>
      </c>
      <c r="J405" s="61" t="str">
        <f t="shared" si="31"/>
        <v>219/18-ОиПКММиТП/3</v>
      </c>
      <c r="K405" s="62" t="s">
        <v>73</v>
      </c>
      <c r="L405" s="62" t="s">
        <v>88</v>
      </c>
      <c r="M405" s="57" t="s">
        <v>37</v>
      </c>
      <c r="N405" s="62">
        <v>36828</v>
      </c>
      <c r="O405" s="59" t="s">
        <v>101</v>
      </c>
      <c r="P405" s="62"/>
      <c r="Q405" s="62" t="s">
        <v>139</v>
      </c>
      <c r="R405" s="57"/>
      <c r="S405" s="64"/>
      <c r="T405" s="59"/>
      <c r="U405" s="62" t="s">
        <v>32</v>
      </c>
      <c r="V405" s="57">
        <v>9</v>
      </c>
      <c r="W405" s="57"/>
      <c r="X405" s="57">
        <v>2016</v>
      </c>
      <c r="Y405" s="62" t="s">
        <v>94</v>
      </c>
      <c r="Z405" s="57" t="s">
        <v>33</v>
      </c>
      <c r="AA405" s="71" t="s">
        <v>33</v>
      </c>
      <c r="AB405" s="59"/>
      <c r="AC405" s="63" t="s">
        <v>88</v>
      </c>
      <c r="AD405" s="62" t="s">
        <v>71</v>
      </c>
      <c r="AE405" s="62" t="s">
        <v>33</v>
      </c>
      <c r="AF405" s="62" t="s">
        <v>92</v>
      </c>
      <c r="AG405" s="64">
        <v>6</v>
      </c>
      <c r="AH405" s="59"/>
      <c r="AI405" s="57"/>
      <c r="AJ405" s="59"/>
      <c r="AK405" s="65">
        <v>0</v>
      </c>
      <c r="AL405" s="66">
        <v>4</v>
      </c>
      <c r="AM405" s="67">
        <f t="shared" si="32"/>
        <v>4</v>
      </c>
      <c r="AN405" s="72">
        <v>4</v>
      </c>
      <c r="AO405" s="67">
        <f t="shared" si="33"/>
        <v>8</v>
      </c>
      <c r="AP405" s="59" t="s">
        <v>510</v>
      </c>
      <c r="AQ405" s="57" t="s">
        <v>531</v>
      </c>
      <c r="AR405" s="73">
        <f t="shared" ca="1" si="34"/>
        <v>19</v>
      </c>
      <c r="AS405" s="61" t="str">
        <f ca="1">IF('База данных'!$AR405&gt;=18,"соверш.","несовер.")</f>
        <v>соверш.</v>
      </c>
      <c r="AT40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ОиПКММиТП; да</v>
      </c>
      <c r="AU405" s="2"/>
      <c r="AV405" s="2"/>
    </row>
    <row r="406" spans="2:48" ht="12.95" customHeight="1">
      <c r="B406" s="90">
        <f>IF(D405&lt;&gt;D406,MAX($B$4:B405)+1,B405)</f>
        <v>220</v>
      </c>
      <c r="C406" s="58">
        <v>43320</v>
      </c>
      <c r="D406" s="57" t="s">
        <v>405</v>
      </c>
      <c r="E406" s="59" t="s">
        <v>30</v>
      </c>
      <c r="F406" s="177" t="s">
        <v>111</v>
      </c>
      <c r="G406" s="59" t="s">
        <v>112</v>
      </c>
      <c r="H406" s="59">
        <v>1</v>
      </c>
      <c r="I406" s="57" t="str">
        <f t="shared" si="30"/>
        <v>220/18</v>
      </c>
      <c r="J406" s="61" t="str">
        <f t="shared" si="31"/>
        <v>220/18-ЭП/1</v>
      </c>
      <c r="K406" s="62" t="s">
        <v>73</v>
      </c>
      <c r="L406" s="62" t="s">
        <v>33</v>
      </c>
      <c r="M406" s="57" t="s">
        <v>37</v>
      </c>
      <c r="N406" s="62">
        <v>35985</v>
      </c>
      <c r="O406" s="59" t="s">
        <v>101</v>
      </c>
      <c r="P406" s="62"/>
      <c r="Q406" s="62" t="s">
        <v>138</v>
      </c>
      <c r="R406" s="57"/>
      <c r="S406" s="64"/>
      <c r="T406" s="59"/>
      <c r="U406" s="62" t="s">
        <v>32</v>
      </c>
      <c r="V406" s="57">
        <v>9</v>
      </c>
      <c r="W406" s="57"/>
      <c r="X406" s="57">
        <v>2014</v>
      </c>
      <c r="Y406" s="62" t="s">
        <v>94</v>
      </c>
      <c r="Z406" s="57" t="s">
        <v>33</v>
      </c>
      <c r="AA406" s="71" t="s">
        <v>33</v>
      </c>
      <c r="AB406" s="59"/>
      <c r="AC406" s="63" t="s">
        <v>88</v>
      </c>
      <c r="AD406" s="62" t="s">
        <v>71</v>
      </c>
      <c r="AE406" s="62" t="s">
        <v>33</v>
      </c>
      <c r="AF406" s="62" t="s">
        <v>92</v>
      </c>
      <c r="AG406" s="64">
        <v>4</v>
      </c>
      <c r="AH406" s="59"/>
      <c r="AI406" s="57"/>
      <c r="AJ406" s="59"/>
      <c r="AK406" s="65">
        <v>0</v>
      </c>
      <c r="AL406" s="66">
        <v>3.61</v>
      </c>
      <c r="AM406" s="67">
        <f t="shared" si="32"/>
        <v>3.61</v>
      </c>
      <c r="AN406" s="72">
        <v>4.5</v>
      </c>
      <c r="AO406" s="67">
        <f t="shared" si="33"/>
        <v>8.11</v>
      </c>
      <c r="AP406" s="59" t="s">
        <v>512</v>
      </c>
      <c r="AQ406" s="57"/>
      <c r="AR406" s="68">
        <f t="shared" ca="1" si="34"/>
        <v>21</v>
      </c>
      <c r="AS406" s="69" t="str">
        <f ca="1">IF('База данных'!$AR406&gt;=18,"соверш.","несовер.")</f>
        <v>соверш.</v>
      </c>
      <c r="AT40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ЭП; да</v>
      </c>
      <c r="AU406" s="2"/>
      <c r="AV406" s="2"/>
    </row>
    <row r="407" spans="2:48" ht="12.95" customHeight="1">
      <c r="B407" s="90">
        <f>IF(D406&lt;&gt;D407,MAX($B$4:B406)+1,B406)</f>
        <v>221</v>
      </c>
      <c r="C407" s="58">
        <v>43306</v>
      </c>
      <c r="D407" s="57" t="s">
        <v>406</v>
      </c>
      <c r="E407" s="59" t="s">
        <v>34</v>
      </c>
      <c r="F407" s="178" t="s">
        <v>119</v>
      </c>
      <c r="G407" s="59" t="s">
        <v>121</v>
      </c>
      <c r="H407" s="59">
        <v>1</v>
      </c>
      <c r="I407" s="57" t="str">
        <f t="shared" si="30"/>
        <v>221/18</v>
      </c>
      <c r="J407" s="61" t="str">
        <f t="shared" si="31"/>
        <v>221/18-ОКДД/1</v>
      </c>
      <c r="K407" s="62" t="s">
        <v>73</v>
      </c>
      <c r="L407" s="62" t="s">
        <v>33</v>
      </c>
      <c r="M407" s="57" t="s">
        <v>31</v>
      </c>
      <c r="N407" s="62">
        <v>37221</v>
      </c>
      <c r="O407" s="59" t="s">
        <v>101</v>
      </c>
      <c r="P407" s="62"/>
      <c r="Q407" s="62" t="s">
        <v>126</v>
      </c>
      <c r="R407" s="57"/>
      <c r="S407" s="64"/>
      <c r="T407" s="59"/>
      <c r="U407" s="62" t="s">
        <v>32</v>
      </c>
      <c r="V407" s="57">
        <v>9</v>
      </c>
      <c r="W407" s="57"/>
      <c r="X407" s="57">
        <v>2018</v>
      </c>
      <c r="Y407" s="62" t="s">
        <v>94</v>
      </c>
      <c r="Z407" s="57" t="s">
        <v>33</v>
      </c>
      <c r="AA407" s="71" t="s">
        <v>33</v>
      </c>
      <c r="AB407" s="59"/>
      <c r="AC407" s="63" t="s">
        <v>88</v>
      </c>
      <c r="AD407" s="62" t="s">
        <v>71</v>
      </c>
      <c r="AE407" s="62" t="s">
        <v>33</v>
      </c>
      <c r="AF407" s="62" t="s">
        <v>92</v>
      </c>
      <c r="AG407" s="64">
        <v>4</v>
      </c>
      <c r="AH407" s="59"/>
      <c r="AI407" s="57"/>
      <c r="AJ407" s="59"/>
      <c r="AK407" s="65">
        <v>2</v>
      </c>
      <c r="AL407" s="66">
        <v>3.9</v>
      </c>
      <c r="AM407" s="67">
        <f t="shared" si="32"/>
        <v>5.9</v>
      </c>
      <c r="AN407" s="72">
        <v>3.67</v>
      </c>
      <c r="AO407" s="67">
        <f t="shared" si="33"/>
        <v>9.57</v>
      </c>
      <c r="AP407" s="59" t="s">
        <v>512</v>
      </c>
      <c r="AQ407" s="57"/>
      <c r="AR407" s="73">
        <f t="shared" ca="1" si="34"/>
        <v>18</v>
      </c>
      <c r="AS407" s="61" t="str">
        <f ca="1">IF('База данных'!$AR407&gt;=18,"соверш.","несовер.")</f>
        <v>соверш.</v>
      </c>
      <c r="AT40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да</v>
      </c>
      <c r="AU407" s="2"/>
      <c r="AV407" s="2"/>
    </row>
    <row r="408" spans="2:48" ht="12.95" customHeight="1">
      <c r="B408" s="90">
        <f>IF(D407&lt;&gt;D408,MAX($B$4:B407)+1,B407)</f>
        <v>221</v>
      </c>
      <c r="C408" s="58">
        <v>43297</v>
      </c>
      <c r="D408" s="57" t="s">
        <v>406</v>
      </c>
      <c r="E408" s="59" t="s">
        <v>36</v>
      </c>
      <c r="F408" s="178" t="s">
        <v>187</v>
      </c>
      <c r="G408" s="59" t="s">
        <v>114</v>
      </c>
      <c r="H408" s="59">
        <v>2</v>
      </c>
      <c r="I408" s="57" t="str">
        <f t="shared" si="30"/>
        <v>221/18</v>
      </c>
      <c r="J408" s="61" t="str">
        <f t="shared" si="31"/>
        <v>221/18-ХТ/2</v>
      </c>
      <c r="K408" s="62" t="s">
        <v>73</v>
      </c>
      <c r="L408" s="62" t="s">
        <v>33</v>
      </c>
      <c r="M408" s="57" t="s">
        <v>31</v>
      </c>
      <c r="N408" s="62">
        <v>26634</v>
      </c>
      <c r="O408" s="59" t="s">
        <v>101</v>
      </c>
      <c r="P408" s="62"/>
      <c r="Q408" s="62" t="s">
        <v>144</v>
      </c>
      <c r="R408" s="57"/>
      <c r="S408" s="64"/>
      <c r="T408" s="59"/>
      <c r="U408" s="62" t="s">
        <v>32</v>
      </c>
      <c r="V408" s="57">
        <v>11</v>
      </c>
      <c r="W408" s="57"/>
      <c r="X408" s="57">
        <v>1991</v>
      </c>
      <c r="Y408" s="62" t="s">
        <v>94</v>
      </c>
      <c r="Z408" s="57" t="s">
        <v>33</v>
      </c>
      <c r="AA408" s="71" t="s">
        <v>33</v>
      </c>
      <c r="AB408" s="59"/>
      <c r="AC408" s="63" t="s">
        <v>88</v>
      </c>
      <c r="AD408" s="62" t="s">
        <v>71</v>
      </c>
      <c r="AE408" s="62" t="s">
        <v>88</v>
      </c>
      <c r="AF408" s="62" t="s">
        <v>33</v>
      </c>
      <c r="AG408" s="64">
        <v>4</v>
      </c>
      <c r="AH408" s="59"/>
      <c r="AI408" s="57"/>
      <c r="AJ408" s="59"/>
      <c r="AK408" s="65">
        <v>0</v>
      </c>
      <c r="AL408" s="66">
        <v>3.29</v>
      </c>
      <c r="AM408" s="67">
        <f t="shared" si="32"/>
        <v>3.29</v>
      </c>
      <c r="AN408" s="72">
        <v>3</v>
      </c>
      <c r="AO408" s="67">
        <f t="shared" si="33"/>
        <v>6.29</v>
      </c>
      <c r="AP408" s="59" t="s">
        <v>512</v>
      </c>
      <c r="AQ408" s="57"/>
      <c r="AR408" s="68">
        <f t="shared" ca="1" si="34"/>
        <v>47</v>
      </c>
      <c r="AS408" s="69" t="str">
        <f ca="1">IF('База данных'!$AR408&gt;=18,"соверш.","несовер.")</f>
        <v>соверш.</v>
      </c>
      <c r="AT40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ХТ; да</v>
      </c>
      <c r="AU408" s="2"/>
      <c r="AV408" s="2"/>
    </row>
    <row r="409" spans="2:48" ht="12.95" customHeight="1">
      <c r="B409" s="90">
        <f>IF(D408&lt;&gt;D409,MAX($B$4:B408)+1,B408)</f>
        <v>222</v>
      </c>
      <c r="C409" s="58">
        <v>43297</v>
      </c>
      <c r="D409" s="57" t="s">
        <v>407</v>
      </c>
      <c r="E409" s="59" t="s">
        <v>30</v>
      </c>
      <c r="F409" s="178" t="s">
        <v>107</v>
      </c>
      <c r="G409" s="59" t="s">
        <v>108</v>
      </c>
      <c r="H409" s="59">
        <v>1</v>
      </c>
      <c r="I409" s="57" t="str">
        <f t="shared" si="30"/>
        <v>222/18</v>
      </c>
      <c r="J409" s="61" t="str">
        <f t="shared" si="31"/>
        <v>222/18-ТДЖ/1</v>
      </c>
      <c r="K409" s="62" t="s">
        <v>73</v>
      </c>
      <c r="L409" s="62" t="s">
        <v>33</v>
      </c>
      <c r="M409" s="57" t="s">
        <v>31</v>
      </c>
      <c r="N409" s="62">
        <v>25451</v>
      </c>
      <c r="O409" s="59" t="s">
        <v>101</v>
      </c>
      <c r="P409" s="62"/>
      <c r="Q409" s="62" t="s">
        <v>144</v>
      </c>
      <c r="R409" s="57"/>
      <c r="S409" s="64"/>
      <c r="T409" s="59"/>
      <c r="U409" s="62" t="s">
        <v>32</v>
      </c>
      <c r="V409" s="57">
        <v>9</v>
      </c>
      <c r="W409" s="57"/>
      <c r="X409" s="57">
        <v>1984</v>
      </c>
      <c r="Y409" s="62" t="s">
        <v>95</v>
      </c>
      <c r="Z409" s="57" t="s">
        <v>33</v>
      </c>
      <c r="AA409" s="71" t="s">
        <v>33</v>
      </c>
      <c r="AB409" s="59"/>
      <c r="AC409" s="63" t="s">
        <v>88</v>
      </c>
      <c r="AD409" s="62" t="s">
        <v>71</v>
      </c>
      <c r="AE409" s="62" t="s">
        <v>88</v>
      </c>
      <c r="AF409" s="62" t="s">
        <v>33</v>
      </c>
      <c r="AG409" s="64">
        <v>4</v>
      </c>
      <c r="AH409" s="59"/>
      <c r="AI409" s="57"/>
      <c r="AJ409" s="59"/>
      <c r="AK409" s="65">
        <v>0</v>
      </c>
      <c r="AL409" s="66">
        <v>3.44</v>
      </c>
      <c r="AM409" s="67">
        <f t="shared" si="32"/>
        <v>3.44</v>
      </c>
      <c r="AN409" s="72">
        <v>4.5</v>
      </c>
      <c r="AO409" s="67">
        <f t="shared" si="33"/>
        <v>7.9399999999999995</v>
      </c>
      <c r="AP409" s="59" t="s">
        <v>512</v>
      </c>
      <c r="AQ409" s="57"/>
      <c r="AR409" s="73">
        <f t="shared" ca="1" si="34"/>
        <v>50</v>
      </c>
      <c r="AS409" s="61" t="str">
        <f ca="1">IF('База данных'!$AR409&gt;=18,"соверш.","несовер.")</f>
        <v>соверш.</v>
      </c>
      <c r="AT40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ТДЖ; да</v>
      </c>
      <c r="AU409" s="2"/>
      <c r="AV409" s="2"/>
    </row>
    <row r="410" spans="2:48" ht="12.95" customHeight="1">
      <c r="B410" s="90">
        <f>IF(D409&lt;&gt;D410,MAX($B$4:B409)+1,B409)</f>
        <v>222</v>
      </c>
      <c r="C410" s="58">
        <v>43297</v>
      </c>
      <c r="D410" s="57" t="s">
        <v>407</v>
      </c>
      <c r="E410" s="59" t="s">
        <v>30</v>
      </c>
      <c r="F410" s="177" t="s">
        <v>105</v>
      </c>
      <c r="G410" s="59" t="s">
        <v>106</v>
      </c>
      <c r="H410" s="59">
        <v>2</v>
      </c>
      <c r="I410" s="57" t="str">
        <f t="shared" si="30"/>
        <v>222/18</v>
      </c>
      <c r="J410" s="61" t="str">
        <f t="shared" si="31"/>
        <v>222/18-ХОД/2</v>
      </c>
      <c r="K410" s="62" t="s">
        <v>73</v>
      </c>
      <c r="L410" s="62" t="s">
        <v>88</v>
      </c>
      <c r="M410" s="57" t="s">
        <v>37</v>
      </c>
      <c r="N410" s="62">
        <v>35536</v>
      </c>
      <c r="O410" s="59" t="s">
        <v>101</v>
      </c>
      <c r="P410" s="62"/>
      <c r="Q410" s="62" t="s">
        <v>169</v>
      </c>
      <c r="R410" s="57"/>
      <c r="S410" s="64"/>
      <c r="T410" s="59"/>
      <c r="U410" s="62" t="s">
        <v>32</v>
      </c>
      <c r="V410" s="57">
        <v>9</v>
      </c>
      <c r="W410" s="57"/>
      <c r="X410" s="57">
        <v>2013</v>
      </c>
      <c r="Y410" s="62" t="s">
        <v>94</v>
      </c>
      <c r="Z410" s="57" t="s">
        <v>33</v>
      </c>
      <c r="AA410" s="71" t="s">
        <v>33</v>
      </c>
      <c r="AB410" s="59"/>
      <c r="AC410" s="63" t="s">
        <v>88</v>
      </c>
      <c r="AD410" s="62" t="s">
        <v>71</v>
      </c>
      <c r="AE410" s="62" t="s">
        <v>33</v>
      </c>
      <c r="AF410" s="62" t="s">
        <v>33</v>
      </c>
      <c r="AG410" s="64">
        <v>4</v>
      </c>
      <c r="AH410" s="59"/>
      <c r="AI410" s="57"/>
      <c r="AJ410" s="59"/>
      <c r="AK410" s="65">
        <v>0</v>
      </c>
      <c r="AL410" s="66">
        <v>3.75</v>
      </c>
      <c r="AM410" s="67">
        <f t="shared" si="32"/>
        <v>3.75</v>
      </c>
      <c r="AN410" s="72">
        <v>4.5</v>
      </c>
      <c r="AO410" s="67">
        <f t="shared" si="33"/>
        <v>8.25</v>
      </c>
      <c r="AP410" s="59" t="s">
        <v>512</v>
      </c>
      <c r="AQ410" s="57"/>
      <c r="AR410" s="68">
        <f t="shared" ca="1" si="34"/>
        <v>23</v>
      </c>
      <c r="AS410" s="69" t="str">
        <f ca="1">IF('База данных'!$AR410&gt;=18,"соверш.","несовер.")</f>
        <v>соверш.</v>
      </c>
      <c r="AT41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ХОД; да</v>
      </c>
      <c r="AU410" s="18"/>
      <c r="AV410" s="18"/>
    </row>
    <row r="411" spans="2:48" ht="12.95" customHeight="1">
      <c r="B411" s="90">
        <f>IF(D410&lt;&gt;D411,MAX($B$4:B410)+1,B410)</f>
        <v>223</v>
      </c>
      <c r="C411" s="58">
        <v>43297</v>
      </c>
      <c r="D411" s="57" t="s">
        <v>408</v>
      </c>
      <c r="E411" s="59" t="s">
        <v>30</v>
      </c>
      <c r="F411" s="178" t="s">
        <v>107</v>
      </c>
      <c r="G411" s="59" t="s">
        <v>108</v>
      </c>
      <c r="H411" s="59">
        <v>1</v>
      </c>
      <c r="I411" s="57" t="str">
        <f t="shared" si="30"/>
        <v>223/18</v>
      </c>
      <c r="J411" s="61" t="str">
        <f t="shared" si="31"/>
        <v>223/18-ТДЖ/1</v>
      </c>
      <c r="K411" s="62" t="s">
        <v>73</v>
      </c>
      <c r="L411" s="62" t="s">
        <v>33</v>
      </c>
      <c r="M411" s="57" t="s">
        <v>31</v>
      </c>
      <c r="N411" s="62">
        <v>34549</v>
      </c>
      <c r="O411" s="59" t="s">
        <v>101</v>
      </c>
      <c r="P411" s="62"/>
      <c r="Q411" s="62" t="s">
        <v>126</v>
      </c>
      <c r="R411" s="57"/>
      <c r="S411" s="64"/>
      <c r="T411" s="59"/>
      <c r="U411" s="62" t="s">
        <v>32</v>
      </c>
      <c r="V411" s="57">
        <v>11</v>
      </c>
      <c r="W411" s="57"/>
      <c r="X411" s="57">
        <v>2012</v>
      </c>
      <c r="Y411" s="62" t="s">
        <v>94</v>
      </c>
      <c r="Z411" s="57" t="s">
        <v>33</v>
      </c>
      <c r="AA411" s="71" t="s">
        <v>88</v>
      </c>
      <c r="AB411" s="59"/>
      <c r="AC411" s="63" t="s">
        <v>202</v>
      </c>
      <c r="AD411" s="62" t="s">
        <v>71</v>
      </c>
      <c r="AE411" s="62" t="s">
        <v>33</v>
      </c>
      <c r="AF411" s="62" t="s">
        <v>33</v>
      </c>
      <c r="AG411" s="64">
        <v>5</v>
      </c>
      <c r="AH411" s="59"/>
      <c r="AI411" s="57"/>
      <c r="AJ411" s="59"/>
      <c r="AK411" s="65">
        <v>3</v>
      </c>
      <c r="AL411" s="66">
        <v>3.43</v>
      </c>
      <c r="AM411" s="67">
        <f t="shared" si="32"/>
        <v>6.43</v>
      </c>
      <c r="AN411" s="72">
        <v>4</v>
      </c>
      <c r="AO411" s="67">
        <f t="shared" si="33"/>
        <v>10.43</v>
      </c>
      <c r="AP411" s="59" t="s">
        <v>512</v>
      </c>
      <c r="AQ411" s="57"/>
      <c r="AR411" s="73">
        <f t="shared" ca="1" si="34"/>
        <v>25</v>
      </c>
      <c r="AS411" s="61" t="str">
        <f ca="1">IF('База данных'!$AR411&gt;=18,"соверш.","несовер.")</f>
        <v>соверш.</v>
      </c>
      <c r="AT41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ТДЖ; забрал(а) документы (оригинал док-та об обр-ии)</v>
      </c>
      <c r="AU411" s="2"/>
      <c r="AV411" s="2"/>
    </row>
    <row r="412" spans="2:48" ht="12.95" customHeight="1">
      <c r="B412" s="90">
        <f>IF(D411&lt;&gt;D412,MAX($B$4:B411)+1,B411)</f>
        <v>223</v>
      </c>
      <c r="C412" s="58">
        <v>43297</v>
      </c>
      <c r="D412" s="57" t="s">
        <v>408</v>
      </c>
      <c r="E412" s="59" t="s">
        <v>30</v>
      </c>
      <c r="F412" s="177" t="s">
        <v>105</v>
      </c>
      <c r="G412" s="59" t="s">
        <v>106</v>
      </c>
      <c r="H412" s="59">
        <v>2</v>
      </c>
      <c r="I412" s="57" t="str">
        <f t="shared" si="30"/>
        <v>223/18</v>
      </c>
      <c r="J412" s="61" t="str">
        <f t="shared" si="31"/>
        <v>223/18-ХОД/2</v>
      </c>
      <c r="K412" s="62" t="s">
        <v>73</v>
      </c>
      <c r="L412" s="62" t="s">
        <v>33</v>
      </c>
      <c r="M412" s="57" t="s">
        <v>37</v>
      </c>
      <c r="N412" s="62">
        <v>35077</v>
      </c>
      <c r="O412" s="59" t="s">
        <v>101</v>
      </c>
      <c r="P412" s="62"/>
      <c r="Q412" s="62" t="s">
        <v>126</v>
      </c>
      <c r="R412" s="57"/>
      <c r="S412" s="64"/>
      <c r="T412" s="59"/>
      <c r="U412" s="62" t="s">
        <v>32</v>
      </c>
      <c r="V412" s="57">
        <v>9</v>
      </c>
      <c r="W412" s="57"/>
      <c r="X412" s="57">
        <v>2013</v>
      </c>
      <c r="Y412" s="62" t="s">
        <v>95</v>
      </c>
      <c r="Z412" s="57" t="s">
        <v>33</v>
      </c>
      <c r="AA412" s="71" t="s">
        <v>33</v>
      </c>
      <c r="AB412" s="59"/>
      <c r="AC412" s="63" t="s">
        <v>88</v>
      </c>
      <c r="AD412" s="62" t="s">
        <v>71</v>
      </c>
      <c r="AE412" s="62" t="s">
        <v>33</v>
      </c>
      <c r="AF412" s="62" t="s">
        <v>33</v>
      </c>
      <c r="AG412" s="64">
        <v>4</v>
      </c>
      <c r="AH412" s="59"/>
      <c r="AI412" s="57"/>
      <c r="AJ412" s="59"/>
      <c r="AK412" s="65">
        <v>0</v>
      </c>
      <c r="AL412" s="66">
        <v>3.55</v>
      </c>
      <c r="AM412" s="67">
        <f t="shared" si="32"/>
        <v>3.55</v>
      </c>
      <c r="AN412" s="72">
        <v>4</v>
      </c>
      <c r="AO412" s="67">
        <f t="shared" si="33"/>
        <v>7.55</v>
      </c>
      <c r="AP412" s="59" t="s">
        <v>512</v>
      </c>
      <c r="AQ412" s="57"/>
      <c r="AR412" s="68">
        <f t="shared" ca="1" si="34"/>
        <v>24</v>
      </c>
      <c r="AS412" s="69" t="str">
        <f ca="1">IF('База данных'!$AR412&gt;=18,"соверш.","несовер.")</f>
        <v>соверш.</v>
      </c>
      <c r="AT41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ХОД; да</v>
      </c>
      <c r="AU412" s="2"/>
      <c r="AV412" s="2"/>
    </row>
    <row r="413" spans="2:48" ht="12.95" customHeight="1">
      <c r="B413" s="90">
        <f>IF(D412&lt;&gt;D413,MAX($B$4:B412)+1,B412)</f>
        <v>224</v>
      </c>
      <c r="C413" s="58">
        <v>43297</v>
      </c>
      <c r="D413" s="57" t="s">
        <v>409</v>
      </c>
      <c r="E413" s="59" t="s">
        <v>30</v>
      </c>
      <c r="F413" s="178" t="s">
        <v>117</v>
      </c>
      <c r="G413" s="59" t="s">
        <v>118</v>
      </c>
      <c r="H413" s="59">
        <v>1</v>
      </c>
      <c r="I413" s="57" t="str">
        <f t="shared" si="30"/>
        <v>224/18</v>
      </c>
      <c r="J413" s="61" t="str">
        <f t="shared" si="31"/>
        <v>224/18-ХНП/1</v>
      </c>
      <c r="K413" s="62" t="s">
        <v>73</v>
      </c>
      <c r="L413" s="62" t="s">
        <v>33</v>
      </c>
      <c r="M413" s="57" t="s">
        <v>37</v>
      </c>
      <c r="N413" s="62">
        <v>35077</v>
      </c>
      <c r="O413" s="59" t="s">
        <v>101</v>
      </c>
      <c r="P413" s="62"/>
      <c r="Q413" s="62" t="s">
        <v>126</v>
      </c>
      <c r="R413" s="57"/>
      <c r="S413" s="64"/>
      <c r="T413" s="59"/>
      <c r="U413" s="62" t="s">
        <v>32</v>
      </c>
      <c r="V413" s="57">
        <v>9</v>
      </c>
      <c r="W413" s="57"/>
      <c r="X413" s="57">
        <v>2013</v>
      </c>
      <c r="Y413" s="62" t="s">
        <v>95</v>
      </c>
      <c r="Z413" s="57" t="s">
        <v>33</v>
      </c>
      <c r="AA413" s="71" t="s">
        <v>33</v>
      </c>
      <c r="AB413" s="59"/>
      <c r="AC413" s="63" t="s">
        <v>88</v>
      </c>
      <c r="AD413" s="62" t="s">
        <v>71</v>
      </c>
      <c r="AE413" s="62" t="s">
        <v>33</v>
      </c>
      <c r="AF413" s="62" t="s">
        <v>33</v>
      </c>
      <c r="AG413" s="64">
        <v>4</v>
      </c>
      <c r="AH413" s="59"/>
      <c r="AI413" s="57"/>
      <c r="AJ413" s="59"/>
      <c r="AK413" s="65">
        <v>0</v>
      </c>
      <c r="AL413" s="66">
        <v>3.55</v>
      </c>
      <c r="AM413" s="67">
        <f t="shared" si="32"/>
        <v>3.55</v>
      </c>
      <c r="AN413" s="72">
        <v>4</v>
      </c>
      <c r="AO413" s="67">
        <f t="shared" si="33"/>
        <v>7.55</v>
      </c>
      <c r="AP413" s="59" t="s">
        <v>512</v>
      </c>
      <c r="AQ413" s="57"/>
      <c r="AR413" s="73">
        <f t="shared" ca="1" si="34"/>
        <v>24</v>
      </c>
      <c r="AS413" s="61" t="str">
        <f ca="1">IF('База данных'!$AR413&gt;=18,"соверш.","несовер.")</f>
        <v>соверш.</v>
      </c>
      <c r="AT41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ХНП; да</v>
      </c>
      <c r="AU413" s="2"/>
      <c r="AV413" s="2"/>
    </row>
    <row r="414" spans="2:48" ht="12.95" customHeight="1">
      <c r="B414" s="90">
        <f>IF(D413&lt;&gt;D414,MAX($B$4:B413)+1,B413)</f>
        <v>224</v>
      </c>
      <c r="C414" s="58">
        <v>43269</v>
      </c>
      <c r="D414" s="57" t="s">
        <v>409</v>
      </c>
      <c r="E414" s="59" t="s">
        <v>30</v>
      </c>
      <c r="F414" s="177" t="s">
        <v>186</v>
      </c>
      <c r="G414" s="59" t="s">
        <v>115</v>
      </c>
      <c r="H414" s="59">
        <v>2</v>
      </c>
      <c r="I414" s="57" t="str">
        <f t="shared" si="30"/>
        <v>224/18</v>
      </c>
      <c r="J414" s="61" t="str">
        <f t="shared" si="31"/>
        <v>224/18-ТТ/2</v>
      </c>
      <c r="K414" s="62" t="s">
        <v>73</v>
      </c>
      <c r="L414" s="62" t="s">
        <v>33</v>
      </c>
      <c r="M414" s="57" t="s">
        <v>31</v>
      </c>
      <c r="N414" s="62">
        <v>37004</v>
      </c>
      <c r="O414" s="59" t="s">
        <v>101</v>
      </c>
      <c r="P414" s="62"/>
      <c r="Q414" s="62" t="s">
        <v>126</v>
      </c>
      <c r="R414" s="57"/>
      <c r="S414" s="64"/>
      <c r="T414" s="59"/>
      <c r="U414" s="62" t="s">
        <v>32</v>
      </c>
      <c r="V414" s="57">
        <v>9</v>
      </c>
      <c r="W414" s="57"/>
      <c r="X414" s="57">
        <v>2017</v>
      </c>
      <c r="Y414" s="62" t="s">
        <v>97</v>
      </c>
      <c r="Z414" s="57" t="s">
        <v>33</v>
      </c>
      <c r="AA414" s="71" t="s">
        <v>33</v>
      </c>
      <c r="AB414" s="59"/>
      <c r="AC414" s="63" t="s">
        <v>88</v>
      </c>
      <c r="AD414" s="62" t="s">
        <v>71</v>
      </c>
      <c r="AE414" s="62" t="s">
        <v>33</v>
      </c>
      <c r="AF414" s="62" t="s">
        <v>92</v>
      </c>
      <c r="AG414" s="64">
        <v>3</v>
      </c>
      <c r="AH414" s="59"/>
      <c r="AI414" s="57"/>
      <c r="AJ414" s="59"/>
      <c r="AK414" s="65">
        <v>0</v>
      </c>
      <c r="AL414" s="66">
        <v>4</v>
      </c>
      <c r="AM414" s="67">
        <f t="shared" si="32"/>
        <v>4</v>
      </c>
      <c r="AN414" s="72">
        <v>3.7</v>
      </c>
      <c r="AO414" s="67">
        <f t="shared" si="33"/>
        <v>7.7</v>
      </c>
      <c r="AP414" s="59" t="s">
        <v>512</v>
      </c>
      <c r="AQ414" s="57"/>
      <c r="AR414" s="68">
        <f t="shared" ca="1" si="34"/>
        <v>19</v>
      </c>
      <c r="AS414" s="69" t="str">
        <f ca="1">IF('База данных'!$AR414&gt;=18,"соверш.","несовер.")</f>
        <v>соверш.</v>
      </c>
      <c r="AT41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ТТ; да</v>
      </c>
      <c r="AU414" s="2"/>
      <c r="AV414" s="2"/>
    </row>
    <row r="415" spans="2:48" ht="12.95" customHeight="1">
      <c r="B415" s="90">
        <f>IF(D414&lt;&gt;D415,MAX($B$4:B414)+1,B414)</f>
        <v>224</v>
      </c>
      <c r="C415" s="58">
        <v>43290</v>
      </c>
      <c r="D415" s="57" t="s">
        <v>409</v>
      </c>
      <c r="E415" s="59" t="s">
        <v>30</v>
      </c>
      <c r="F415" s="178" t="s">
        <v>119</v>
      </c>
      <c r="G415" s="59" t="s">
        <v>120</v>
      </c>
      <c r="H415" s="59">
        <v>3</v>
      </c>
      <c r="I415" s="57" t="str">
        <f t="shared" si="30"/>
        <v>224/18</v>
      </c>
      <c r="J415" s="61" t="str">
        <f t="shared" si="31"/>
        <v>224/18-ОиПКММиТП/3</v>
      </c>
      <c r="K415" s="62" t="s">
        <v>73</v>
      </c>
      <c r="L415" s="62" t="s">
        <v>88</v>
      </c>
      <c r="M415" s="57" t="s">
        <v>37</v>
      </c>
      <c r="N415" s="62">
        <v>36895</v>
      </c>
      <c r="O415" s="59" t="s">
        <v>101</v>
      </c>
      <c r="P415" s="62"/>
      <c r="Q415" s="62" t="s">
        <v>145</v>
      </c>
      <c r="R415" s="57"/>
      <c r="S415" s="64"/>
      <c r="T415" s="59"/>
      <c r="U415" s="62" t="s">
        <v>32</v>
      </c>
      <c r="V415" s="57">
        <v>11</v>
      </c>
      <c r="W415" s="57"/>
      <c r="X415" s="57">
        <v>2018</v>
      </c>
      <c r="Y415" s="62" t="s">
        <v>94</v>
      </c>
      <c r="Z415" s="57" t="s">
        <v>33</v>
      </c>
      <c r="AA415" s="71" t="s">
        <v>88</v>
      </c>
      <c r="AB415" s="59"/>
      <c r="AC415" s="63" t="s">
        <v>33</v>
      </c>
      <c r="AD415" s="62" t="s">
        <v>71</v>
      </c>
      <c r="AE415" s="62" t="s">
        <v>88</v>
      </c>
      <c r="AF415" s="62" t="s">
        <v>33</v>
      </c>
      <c r="AG415" s="64">
        <v>6</v>
      </c>
      <c r="AH415" s="59"/>
      <c r="AI415" s="57"/>
      <c r="AJ415" s="59"/>
      <c r="AK415" s="65">
        <v>0</v>
      </c>
      <c r="AL415" s="66">
        <v>4</v>
      </c>
      <c r="AM415" s="67">
        <f t="shared" si="32"/>
        <v>4</v>
      </c>
      <c r="AN415" s="72">
        <v>4</v>
      </c>
      <c r="AO415" s="67">
        <f t="shared" si="33"/>
        <v>8</v>
      </c>
      <c r="AP415" s="59" t="s">
        <v>512</v>
      </c>
      <c r="AQ415" s="57"/>
      <c r="AR415" s="73">
        <f t="shared" ca="1" si="34"/>
        <v>19</v>
      </c>
      <c r="AS415" s="61" t="str">
        <f ca="1">IF('База данных'!$AR415&gt;=18,"соверш.","несовер.")</f>
        <v>соверш.</v>
      </c>
      <c r="AT41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ОиПКММиТП; нет</v>
      </c>
      <c r="AU415" s="2"/>
      <c r="AV415" s="2"/>
    </row>
    <row r="416" spans="2:48" ht="12.95" customHeight="1">
      <c r="B416" s="90">
        <f>IF(D415&lt;&gt;D416,MAX($B$4:B415)+1,B415)</f>
        <v>225</v>
      </c>
      <c r="C416" s="58">
        <v>43284</v>
      </c>
      <c r="D416" s="57" t="s">
        <v>410</v>
      </c>
      <c r="E416" s="59" t="s">
        <v>30</v>
      </c>
      <c r="F416" s="177" t="s">
        <v>186</v>
      </c>
      <c r="G416" s="59" t="s">
        <v>190</v>
      </c>
      <c r="H416" s="59">
        <v>1</v>
      </c>
      <c r="I416" s="57" t="str">
        <f t="shared" si="30"/>
        <v>225/18</v>
      </c>
      <c r="J416" s="61" t="str">
        <f t="shared" si="31"/>
        <v>225/18-ХТ эстр./1</v>
      </c>
      <c r="K416" s="62" t="s">
        <v>73</v>
      </c>
      <c r="L416" s="62" t="s">
        <v>33</v>
      </c>
      <c r="M416" s="57" t="s">
        <v>31</v>
      </c>
      <c r="N416" s="62">
        <v>36192</v>
      </c>
      <c r="O416" s="59" t="s">
        <v>101</v>
      </c>
      <c r="P416" s="62"/>
      <c r="Q416" s="62" t="s">
        <v>126</v>
      </c>
      <c r="R416" s="57"/>
      <c r="S416" s="64"/>
      <c r="T416" s="59"/>
      <c r="U416" s="62" t="s">
        <v>32</v>
      </c>
      <c r="V416" s="57">
        <v>9</v>
      </c>
      <c r="W416" s="57"/>
      <c r="X416" s="57">
        <v>2015</v>
      </c>
      <c r="Y416" s="62" t="s">
        <v>94</v>
      </c>
      <c r="Z416" s="57" t="s">
        <v>33</v>
      </c>
      <c r="AA416" s="71" t="s">
        <v>33</v>
      </c>
      <c r="AB416" s="59"/>
      <c r="AC416" s="63" t="s">
        <v>88</v>
      </c>
      <c r="AD416" s="62" t="s">
        <v>71</v>
      </c>
      <c r="AE416" s="62" t="s">
        <v>33</v>
      </c>
      <c r="AF416" s="62" t="s">
        <v>33</v>
      </c>
      <c r="AG416" s="64">
        <v>2</v>
      </c>
      <c r="AH416" s="59"/>
      <c r="AI416" s="57"/>
      <c r="AJ416" s="59"/>
      <c r="AK416" s="65">
        <v>0</v>
      </c>
      <c r="AL416" s="66">
        <v>4.0599999999999996</v>
      </c>
      <c r="AM416" s="67">
        <f t="shared" si="32"/>
        <v>4.0599999999999996</v>
      </c>
      <c r="AN416" s="72">
        <v>4</v>
      </c>
      <c r="AO416" s="67">
        <f t="shared" si="33"/>
        <v>8.0599999999999987</v>
      </c>
      <c r="AP416" s="59" t="s">
        <v>512</v>
      </c>
      <c r="AQ416" s="57"/>
      <c r="AR416" s="68">
        <f t="shared" ca="1" si="34"/>
        <v>21</v>
      </c>
      <c r="AS416" s="69" t="str">
        <f ca="1">IF('База данных'!$AR416&gt;=18,"соверш.","несовер.")</f>
        <v>соверш.</v>
      </c>
      <c r="AT41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эстр.; да</v>
      </c>
      <c r="AU416" s="2"/>
      <c r="AV416" s="2"/>
    </row>
    <row r="417" spans="1:48" ht="12.95" customHeight="1">
      <c r="B417" s="90">
        <f>IF(D416&lt;&gt;D417,MAX($B$4:B416)+1,B416)</f>
        <v>225</v>
      </c>
      <c r="C417" s="58">
        <v>43269</v>
      </c>
      <c r="D417" s="57" t="s">
        <v>410</v>
      </c>
      <c r="E417" s="59" t="s">
        <v>30</v>
      </c>
      <c r="F417" s="177" t="s">
        <v>186</v>
      </c>
      <c r="G417" s="59" t="s">
        <v>188</v>
      </c>
      <c r="H417" s="59">
        <v>2</v>
      </c>
      <c r="I417" s="57" t="str">
        <f t="shared" si="30"/>
        <v>225/18</v>
      </c>
      <c r="J417" s="61" t="str">
        <f t="shared" si="31"/>
        <v>225/18-ХТ нар./2</v>
      </c>
      <c r="K417" s="62" t="s">
        <v>73</v>
      </c>
      <c r="L417" s="62" t="s">
        <v>33</v>
      </c>
      <c r="M417" s="57" t="s">
        <v>31</v>
      </c>
      <c r="N417" s="62">
        <v>37004</v>
      </c>
      <c r="O417" s="59" t="s">
        <v>101</v>
      </c>
      <c r="P417" s="62"/>
      <c r="Q417" s="62" t="s">
        <v>126</v>
      </c>
      <c r="R417" s="57"/>
      <c r="S417" s="64"/>
      <c r="T417" s="59"/>
      <c r="U417" s="62" t="s">
        <v>32</v>
      </c>
      <c r="V417" s="57">
        <v>9</v>
      </c>
      <c r="W417" s="57"/>
      <c r="X417" s="57">
        <v>2017</v>
      </c>
      <c r="Y417" s="62" t="s">
        <v>97</v>
      </c>
      <c r="Z417" s="57" t="s">
        <v>33</v>
      </c>
      <c r="AA417" s="71" t="s">
        <v>33</v>
      </c>
      <c r="AB417" s="59"/>
      <c r="AC417" s="63" t="s">
        <v>88</v>
      </c>
      <c r="AD417" s="62" t="s">
        <v>71</v>
      </c>
      <c r="AE417" s="62" t="s">
        <v>33</v>
      </c>
      <c r="AF417" s="62" t="s">
        <v>92</v>
      </c>
      <c r="AG417" s="64">
        <v>3</v>
      </c>
      <c r="AH417" s="59"/>
      <c r="AI417" s="57"/>
      <c r="AJ417" s="59"/>
      <c r="AK417" s="65">
        <v>0</v>
      </c>
      <c r="AL417" s="66">
        <v>4</v>
      </c>
      <c r="AM417" s="67">
        <f t="shared" si="32"/>
        <v>4</v>
      </c>
      <c r="AN417" s="72">
        <v>4</v>
      </c>
      <c r="AO417" s="67">
        <f t="shared" si="33"/>
        <v>8</v>
      </c>
      <c r="AP417" s="59" t="s">
        <v>510</v>
      </c>
      <c r="AQ417" s="57" t="s">
        <v>531</v>
      </c>
      <c r="AR417" s="73">
        <f t="shared" ca="1" si="34"/>
        <v>19</v>
      </c>
      <c r="AS417" s="61" t="str">
        <f ca="1">IF('База данных'!$AR417&gt;=18,"соверш.","несовер.")</f>
        <v>соверш.</v>
      </c>
      <c r="AT41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ХТ нар.; да</v>
      </c>
      <c r="AU417" s="2"/>
      <c r="AV417" s="2"/>
    </row>
    <row r="418" spans="1:48" ht="12.95" customHeight="1">
      <c r="B418" s="90">
        <f>IF(D417&lt;&gt;D418,MAX($B$4:B417)+1,B417)</f>
        <v>225</v>
      </c>
      <c r="C418" s="58">
        <v>43299</v>
      </c>
      <c r="D418" s="57" t="s">
        <v>410</v>
      </c>
      <c r="E418" s="59" t="s">
        <v>30</v>
      </c>
      <c r="F418" s="177" t="s">
        <v>105</v>
      </c>
      <c r="G418" s="59" t="s">
        <v>106</v>
      </c>
      <c r="H418" s="59">
        <v>3</v>
      </c>
      <c r="I418" s="57" t="str">
        <f t="shared" si="30"/>
        <v>225/18</v>
      </c>
      <c r="J418" s="61" t="str">
        <f t="shared" si="31"/>
        <v>225/18-ХОД/3</v>
      </c>
      <c r="K418" s="62" t="s">
        <v>73</v>
      </c>
      <c r="L418" s="62" t="s">
        <v>88</v>
      </c>
      <c r="M418" s="57" t="s">
        <v>31</v>
      </c>
      <c r="N418" s="62">
        <v>37329</v>
      </c>
      <c r="O418" s="59" t="s">
        <v>101</v>
      </c>
      <c r="P418" s="62"/>
      <c r="Q418" s="62" t="s">
        <v>169</v>
      </c>
      <c r="R418" s="57"/>
      <c r="S418" s="64"/>
      <c r="T418" s="59"/>
      <c r="U418" s="62" t="s">
        <v>32</v>
      </c>
      <c r="V418" s="57">
        <v>9</v>
      </c>
      <c r="W418" s="57"/>
      <c r="X418" s="57">
        <v>2018</v>
      </c>
      <c r="Y418" s="62" t="s">
        <v>95</v>
      </c>
      <c r="Z418" s="57" t="s">
        <v>33</v>
      </c>
      <c r="AA418" s="71" t="s">
        <v>88</v>
      </c>
      <c r="AB418" s="59"/>
      <c r="AC418" s="63" t="s">
        <v>88</v>
      </c>
      <c r="AD418" s="62" t="s">
        <v>71</v>
      </c>
      <c r="AE418" s="62" t="s">
        <v>88</v>
      </c>
      <c r="AF418" s="62" t="s">
        <v>92</v>
      </c>
      <c r="AG418" s="64">
        <v>4</v>
      </c>
      <c r="AH418" s="59"/>
      <c r="AI418" s="57"/>
      <c r="AJ418" s="59"/>
      <c r="AK418" s="65">
        <v>0</v>
      </c>
      <c r="AL418" s="66">
        <v>4</v>
      </c>
      <c r="AM418" s="67">
        <f t="shared" si="32"/>
        <v>4</v>
      </c>
      <c r="AN418" s="72">
        <v>4</v>
      </c>
      <c r="AO418" s="67">
        <f t="shared" si="33"/>
        <v>8</v>
      </c>
      <c r="AP418" s="59" t="s">
        <v>512</v>
      </c>
      <c r="AQ418" s="57"/>
      <c r="AR418" s="68">
        <f t="shared" ca="1" si="34"/>
        <v>18</v>
      </c>
      <c r="AS418" s="69" t="str">
        <f ca="1">IF('База данных'!$AR418&gt;=18,"соверш.","несовер.")</f>
        <v>соверш.</v>
      </c>
      <c r="AT41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ХОД; да</v>
      </c>
      <c r="AU418" s="2"/>
      <c r="AV418" s="2"/>
    </row>
    <row r="419" spans="1:48" ht="12.95" customHeight="1">
      <c r="B419" s="90">
        <f>IF(D418&lt;&gt;D419,MAX($B$4:B418)+1,B418)</f>
        <v>226</v>
      </c>
      <c r="C419" s="58">
        <v>43320</v>
      </c>
      <c r="D419" s="57" t="s">
        <v>411</v>
      </c>
      <c r="E419" s="59" t="s">
        <v>34</v>
      </c>
      <c r="F419" s="178" t="s">
        <v>119</v>
      </c>
      <c r="G419" s="59" t="s">
        <v>121</v>
      </c>
      <c r="H419" s="59">
        <v>1</v>
      </c>
      <c r="I419" s="57" t="str">
        <f t="shared" si="30"/>
        <v>226/18</v>
      </c>
      <c r="J419" s="61" t="str">
        <f t="shared" si="31"/>
        <v>226/18-ОКДД/1</v>
      </c>
      <c r="K419" s="62" t="s">
        <v>73</v>
      </c>
      <c r="L419" s="62" t="s">
        <v>33</v>
      </c>
      <c r="M419" s="57" t="s">
        <v>31</v>
      </c>
      <c r="N419" s="62">
        <v>34783</v>
      </c>
      <c r="O419" s="59" t="s">
        <v>101</v>
      </c>
      <c r="P419" s="62"/>
      <c r="Q419" s="62" t="s">
        <v>126</v>
      </c>
      <c r="R419" s="57"/>
      <c r="S419" s="64"/>
      <c r="T419" s="59"/>
      <c r="U419" s="62" t="s">
        <v>32</v>
      </c>
      <c r="V419" s="57">
        <v>9</v>
      </c>
      <c r="W419" s="57"/>
      <c r="X419" s="57">
        <v>2011</v>
      </c>
      <c r="Y419" s="62" t="s">
        <v>94</v>
      </c>
      <c r="Z419" s="57" t="s">
        <v>33</v>
      </c>
      <c r="AA419" s="71" t="s">
        <v>33</v>
      </c>
      <c r="AB419" s="59"/>
      <c r="AC419" s="63" t="s">
        <v>88</v>
      </c>
      <c r="AD419" s="62" t="s">
        <v>71</v>
      </c>
      <c r="AE419" s="62" t="s">
        <v>33</v>
      </c>
      <c r="AF419" s="62" t="s">
        <v>33</v>
      </c>
      <c r="AG419" s="64">
        <v>4</v>
      </c>
      <c r="AH419" s="59"/>
      <c r="AI419" s="57"/>
      <c r="AJ419" s="59"/>
      <c r="AK419" s="65">
        <v>0</v>
      </c>
      <c r="AL419" s="66">
        <v>4.3499999999999996</v>
      </c>
      <c r="AM419" s="67">
        <f t="shared" si="32"/>
        <v>4.3499999999999996</v>
      </c>
      <c r="AN419" s="72">
        <v>4.66</v>
      </c>
      <c r="AO419" s="67">
        <f t="shared" si="33"/>
        <v>9.01</v>
      </c>
      <c r="AP419" s="59" t="s">
        <v>512</v>
      </c>
      <c r="AQ419" s="57"/>
      <c r="AR419" s="73">
        <f t="shared" ca="1" si="34"/>
        <v>25</v>
      </c>
      <c r="AS419" s="61" t="str">
        <f ca="1">IF('База данных'!$AR419&gt;=18,"соверш.","несовер.")</f>
        <v>соверш.</v>
      </c>
      <c r="AT41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да</v>
      </c>
      <c r="AU419" s="2"/>
      <c r="AV419" s="2"/>
    </row>
    <row r="420" spans="1:48" ht="12.95" customHeight="1">
      <c r="B420" s="90">
        <f>IF(D419&lt;&gt;D420,MAX($B$4:B419)+1,B419)</f>
        <v>226</v>
      </c>
      <c r="C420" s="58">
        <v>43291</v>
      </c>
      <c r="D420" s="57" t="s">
        <v>411</v>
      </c>
      <c r="E420" s="59" t="s">
        <v>34</v>
      </c>
      <c r="F420" s="177" t="s">
        <v>119</v>
      </c>
      <c r="G420" s="59" t="s">
        <v>120</v>
      </c>
      <c r="H420" s="59">
        <v>2</v>
      </c>
      <c r="I420" s="57" t="str">
        <f t="shared" si="30"/>
        <v>226/18</v>
      </c>
      <c r="J420" s="61" t="str">
        <f t="shared" si="31"/>
        <v>226/18-ОиПКММиТП/2</v>
      </c>
      <c r="K420" s="62" t="s">
        <v>73</v>
      </c>
      <c r="L420" s="62" t="s">
        <v>88</v>
      </c>
      <c r="M420" s="57" t="s">
        <v>37</v>
      </c>
      <c r="N420" s="62">
        <v>36984</v>
      </c>
      <c r="O420" s="59" t="s">
        <v>101</v>
      </c>
      <c r="P420" s="62"/>
      <c r="Q420" s="62" t="s">
        <v>144</v>
      </c>
      <c r="R420" s="57"/>
      <c r="S420" s="64"/>
      <c r="T420" s="59"/>
      <c r="U420" s="62" t="s">
        <v>32</v>
      </c>
      <c r="V420" s="57">
        <v>11</v>
      </c>
      <c r="W420" s="57"/>
      <c r="X420" s="57">
        <v>2018</v>
      </c>
      <c r="Y420" s="62" t="s">
        <v>95</v>
      </c>
      <c r="Z420" s="57" t="s">
        <v>33</v>
      </c>
      <c r="AA420" s="71" t="s">
        <v>33</v>
      </c>
      <c r="AB420" s="59"/>
      <c r="AC420" s="63" t="s">
        <v>33</v>
      </c>
      <c r="AD420" s="62" t="s">
        <v>71</v>
      </c>
      <c r="AE420" s="62" t="s">
        <v>88</v>
      </c>
      <c r="AF420" s="62" t="s">
        <v>99</v>
      </c>
      <c r="AG420" s="64">
        <v>4</v>
      </c>
      <c r="AH420" s="59"/>
      <c r="AI420" s="57"/>
      <c r="AJ420" s="59"/>
      <c r="AK420" s="65">
        <v>0</v>
      </c>
      <c r="AL420" s="66">
        <v>4.12</v>
      </c>
      <c r="AM420" s="67">
        <f t="shared" si="32"/>
        <v>4.12</v>
      </c>
      <c r="AN420" s="72">
        <v>4.33</v>
      </c>
      <c r="AO420" s="67">
        <f t="shared" si="33"/>
        <v>8.4499999999999993</v>
      </c>
      <c r="AP420" s="59" t="s">
        <v>512</v>
      </c>
      <c r="AQ420" s="57"/>
      <c r="AR420" s="68">
        <f t="shared" ca="1" si="34"/>
        <v>19</v>
      </c>
      <c r="AS420" s="69" t="str">
        <f ca="1">IF('База данных'!$AR420&gt;=18,"соверш.","несовер.")</f>
        <v>соверш.</v>
      </c>
      <c r="AT42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ОиПКММиТП; нет</v>
      </c>
      <c r="AU420" s="2"/>
      <c r="AV420" s="2"/>
    </row>
    <row r="421" spans="1:48" ht="12.95" customHeight="1">
      <c r="B421" s="90">
        <f>IF(D420&lt;&gt;D421,MAX($B$4:B420)+1,B420)</f>
        <v>227</v>
      </c>
      <c r="C421" s="58">
        <v>43297</v>
      </c>
      <c r="D421" s="57" t="s">
        <v>412</v>
      </c>
      <c r="E421" s="59" t="s">
        <v>30</v>
      </c>
      <c r="F421" s="178" t="s">
        <v>119</v>
      </c>
      <c r="G421" s="59" t="s">
        <v>121</v>
      </c>
      <c r="H421" s="59">
        <v>1</v>
      </c>
      <c r="I421" s="57" t="str">
        <f t="shared" si="30"/>
        <v>227/18</v>
      </c>
      <c r="J421" s="61" t="str">
        <f t="shared" si="31"/>
        <v>227/18-ОКДД/1</v>
      </c>
      <c r="K421" s="62" t="s">
        <v>73</v>
      </c>
      <c r="L421" s="62" t="s">
        <v>33</v>
      </c>
      <c r="M421" s="57" t="s">
        <v>37</v>
      </c>
      <c r="N421" s="62">
        <v>33150</v>
      </c>
      <c r="O421" s="59" t="s">
        <v>101</v>
      </c>
      <c r="P421" s="62"/>
      <c r="Q421" s="62" t="s">
        <v>126</v>
      </c>
      <c r="R421" s="57"/>
      <c r="S421" s="64"/>
      <c r="T421" s="59" t="s">
        <v>156</v>
      </c>
      <c r="U421" s="62" t="s">
        <v>32</v>
      </c>
      <c r="V421" s="57">
        <v>11</v>
      </c>
      <c r="W421" s="57"/>
      <c r="X421" s="57">
        <v>2009</v>
      </c>
      <c r="Y421" s="62" t="s">
        <v>94</v>
      </c>
      <c r="Z421" s="57" t="s">
        <v>33</v>
      </c>
      <c r="AA421" s="71" t="s">
        <v>33</v>
      </c>
      <c r="AB421" s="59"/>
      <c r="AC421" s="63" t="s">
        <v>88</v>
      </c>
      <c r="AD421" s="62" t="s">
        <v>71</v>
      </c>
      <c r="AE421" s="62" t="s">
        <v>33</v>
      </c>
      <c r="AF421" s="62" t="s">
        <v>33</v>
      </c>
      <c r="AG421" s="64" t="s">
        <v>128</v>
      </c>
      <c r="AH421" s="59"/>
      <c r="AI421" s="57"/>
      <c r="AJ421" s="59"/>
      <c r="AK421" s="65">
        <v>0</v>
      </c>
      <c r="AL421" s="66">
        <v>5</v>
      </c>
      <c r="AM421" s="67">
        <f t="shared" si="32"/>
        <v>5</v>
      </c>
      <c r="AN421" s="72">
        <v>5</v>
      </c>
      <c r="AO421" s="67">
        <f t="shared" si="33"/>
        <v>10</v>
      </c>
      <c r="AP421" s="59" t="s">
        <v>512</v>
      </c>
      <c r="AQ421" s="57"/>
      <c r="AR421" s="73">
        <f t="shared" ca="1" si="34"/>
        <v>29</v>
      </c>
      <c r="AS421" s="61" t="str">
        <f ca="1">IF('База данных'!$AR421&gt;=18,"соверш.","несовер.")</f>
        <v>соверш.</v>
      </c>
      <c r="AT42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да</v>
      </c>
      <c r="AU421" s="2"/>
      <c r="AV421" s="2"/>
    </row>
    <row r="422" spans="1:48" ht="12.95" customHeight="1">
      <c r="B422" s="90">
        <f>IF(D421&lt;&gt;D422,MAX($B$4:B421)+1,B421)</f>
        <v>227</v>
      </c>
      <c r="C422" s="58">
        <v>43283</v>
      </c>
      <c r="D422" s="57" t="s">
        <v>412</v>
      </c>
      <c r="E422" s="59" t="s">
        <v>30</v>
      </c>
      <c r="F422" s="177" t="s">
        <v>117</v>
      </c>
      <c r="G422" s="59" t="s">
        <v>118</v>
      </c>
      <c r="H422" s="59">
        <v>2</v>
      </c>
      <c r="I422" s="57" t="str">
        <f t="shared" si="30"/>
        <v>227/18</v>
      </c>
      <c r="J422" s="61" t="str">
        <f t="shared" si="31"/>
        <v>227/18-ХНП/2</v>
      </c>
      <c r="K422" s="62" t="s">
        <v>73</v>
      </c>
      <c r="L422" s="62" t="s">
        <v>33</v>
      </c>
      <c r="M422" s="57" t="s">
        <v>31</v>
      </c>
      <c r="N422" s="62">
        <v>37352</v>
      </c>
      <c r="O422" s="59" t="s">
        <v>101</v>
      </c>
      <c r="P422" s="62"/>
      <c r="Q422" s="62" t="s">
        <v>126</v>
      </c>
      <c r="R422" s="57"/>
      <c r="S422" s="64"/>
      <c r="T422" s="59"/>
      <c r="U422" s="62" t="s">
        <v>32</v>
      </c>
      <c r="V422" s="57">
        <v>9</v>
      </c>
      <c r="W422" s="57"/>
      <c r="X422" s="57">
        <v>2018</v>
      </c>
      <c r="Y422" s="62" t="s">
        <v>94</v>
      </c>
      <c r="Z422" s="57" t="s">
        <v>33</v>
      </c>
      <c r="AA422" s="71" t="s">
        <v>33</v>
      </c>
      <c r="AB422" s="59"/>
      <c r="AC422" s="63" t="s">
        <v>33</v>
      </c>
      <c r="AD422" s="62" t="s">
        <v>71</v>
      </c>
      <c r="AE422" s="62" t="s">
        <v>88</v>
      </c>
      <c r="AF422" s="62" t="s">
        <v>99</v>
      </c>
      <c r="AG422" s="64">
        <v>4</v>
      </c>
      <c r="AH422" s="59"/>
      <c r="AI422" s="57"/>
      <c r="AJ422" s="59"/>
      <c r="AK422" s="65">
        <v>0</v>
      </c>
      <c r="AL422" s="66">
        <v>3.94</v>
      </c>
      <c r="AM422" s="67">
        <f t="shared" si="32"/>
        <v>3.94</v>
      </c>
      <c r="AN422" s="72">
        <v>3.94</v>
      </c>
      <c r="AO422" s="67">
        <f t="shared" si="33"/>
        <v>7.88</v>
      </c>
      <c r="AP422" s="59" t="s">
        <v>512</v>
      </c>
      <c r="AQ422" s="57"/>
      <c r="AR422" s="68">
        <f t="shared" ca="1" si="34"/>
        <v>18</v>
      </c>
      <c r="AS422" s="69" t="str">
        <f ca="1">IF('База данных'!$AR422&gt;=18,"соверш.","несовер.")</f>
        <v>соверш.</v>
      </c>
      <c r="AT42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ХНП; нет</v>
      </c>
      <c r="AU422" s="2"/>
      <c r="AV422" s="2"/>
    </row>
    <row r="423" spans="1:48" ht="12.95" customHeight="1">
      <c r="B423" s="90">
        <f>IF(D422&lt;&gt;D423,MAX($B$4:B422)+1,B422)</f>
        <v>227</v>
      </c>
      <c r="C423" s="58">
        <v>43312</v>
      </c>
      <c r="D423" s="57" t="s">
        <v>412</v>
      </c>
      <c r="E423" s="59" t="s">
        <v>30</v>
      </c>
      <c r="F423" s="178" t="s">
        <v>119</v>
      </c>
      <c r="G423" s="59" t="s">
        <v>120</v>
      </c>
      <c r="H423" s="59">
        <v>3</v>
      </c>
      <c r="I423" s="57" t="str">
        <f t="shared" si="30"/>
        <v>227/18</v>
      </c>
      <c r="J423" s="61" t="str">
        <f t="shared" si="31"/>
        <v>227/18-ОиПКММиТП/3</v>
      </c>
      <c r="K423" s="62" t="s">
        <v>73</v>
      </c>
      <c r="L423" s="62" t="s">
        <v>88</v>
      </c>
      <c r="M423" s="57" t="s">
        <v>37</v>
      </c>
      <c r="N423" s="62">
        <v>35937</v>
      </c>
      <c r="O423" s="59" t="s">
        <v>101</v>
      </c>
      <c r="P423" s="62"/>
      <c r="Q423" s="62" t="s">
        <v>176</v>
      </c>
      <c r="R423" s="57"/>
      <c r="S423" s="64"/>
      <c r="T423" s="59"/>
      <c r="U423" s="62" t="s">
        <v>32</v>
      </c>
      <c r="V423" s="57">
        <v>9</v>
      </c>
      <c r="W423" s="57"/>
      <c r="X423" s="57">
        <v>2014</v>
      </c>
      <c r="Y423" s="62" t="s">
        <v>94</v>
      </c>
      <c r="Z423" s="57" t="s">
        <v>33</v>
      </c>
      <c r="AA423" s="71" t="s">
        <v>33</v>
      </c>
      <c r="AB423" s="59"/>
      <c r="AC423" s="63" t="s">
        <v>33</v>
      </c>
      <c r="AD423" s="62" t="s">
        <v>71</v>
      </c>
      <c r="AE423" s="62" t="s">
        <v>88</v>
      </c>
      <c r="AF423" s="62" t="s">
        <v>33</v>
      </c>
      <c r="AG423" s="64">
        <v>4</v>
      </c>
      <c r="AH423" s="59"/>
      <c r="AI423" s="57"/>
      <c r="AJ423" s="59"/>
      <c r="AK423" s="65">
        <v>0</v>
      </c>
      <c r="AL423" s="66">
        <v>4</v>
      </c>
      <c r="AM423" s="67">
        <f t="shared" si="32"/>
        <v>4</v>
      </c>
      <c r="AN423" s="72">
        <v>4</v>
      </c>
      <c r="AO423" s="67">
        <f t="shared" si="33"/>
        <v>8</v>
      </c>
      <c r="AP423" s="59" t="s">
        <v>512</v>
      </c>
      <c r="AQ423" s="57"/>
      <c r="AR423" s="73">
        <f t="shared" ca="1" si="34"/>
        <v>21</v>
      </c>
      <c r="AS423" s="61" t="str">
        <f ca="1">IF('База данных'!$AR423&gt;=18,"соверш.","несовер.")</f>
        <v>соверш.</v>
      </c>
      <c r="AT42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ОиПКММиТП; нет</v>
      </c>
      <c r="AU423" s="2"/>
      <c r="AV423" s="2"/>
    </row>
    <row r="424" spans="1:48" ht="12.95" customHeight="1">
      <c r="B424" s="90">
        <f>IF(D423&lt;&gt;D424,MAX($B$4:B423)+1,B423)</f>
        <v>228</v>
      </c>
      <c r="C424" s="58">
        <v>43312</v>
      </c>
      <c r="D424" s="57" t="s">
        <v>413</v>
      </c>
      <c r="E424" s="59" t="s">
        <v>34</v>
      </c>
      <c r="F424" s="177" t="s">
        <v>119</v>
      </c>
      <c r="G424" s="59" t="s">
        <v>120</v>
      </c>
      <c r="H424" s="59">
        <v>1</v>
      </c>
      <c r="I424" s="57" t="str">
        <f t="shared" si="30"/>
        <v>228/18</v>
      </c>
      <c r="J424" s="61" t="str">
        <f t="shared" si="31"/>
        <v>228/18-ОиПКММиТП/1</v>
      </c>
      <c r="K424" s="62" t="s">
        <v>73</v>
      </c>
      <c r="L424" s="62" t="s">
        <v>88</v>
      </c>
      <c r="M424" s="57" t="s">
        <v>37</v>
      </c>
      <c r="N424" s="62">
        <v>35937</v>
      </c>
      <c r="O424" s="59" t="s">
        <v>101</v>
      </c>
      <c r="P424" s="62"/>
      <c r="Q424" s="62" t="s">
        <v>176</v>
      </c>
      <c r="R424" s="57"/>
      <c r="S424" s="64"/>
      <c r="T424" s="59"/>
      <c r="U424" s="62" t="s">
        <v>32</v>
      </c>
      <c r="V424" s="57">
        <v>9</v>
      </c>
      <c r="W424" s="57"/>
      <c r="X424" s="57">
        <v>2014</v>
      </c>
      <c r="Y424" s="62" t="s">
        <v>94</v>
      </c>
      <c r="Z424" s="57" t="s">
        <v>33</v>
      </c>
      <c r="AA424" s="71" t="s">
        <v>33</v>
      </c>
      <c r="AB424" s="59"/>
      <c r="AC424" s="63" t="s">
        <v>33</v>
      </c>
      <c r="AD424" s="62" t="s">
        <v>71</v>
      </c>
      <c r="AE424" s="62" t="s">
        <v>88</v>
      </c>
      <c r="AF424" s="62" t="s">
        <v>33</v>
      </c>
      <c r="AG424" s="64">
        <v>4</v>
      </c>
      <c r="AH424" s="59"/>
      <c r="AI424" s="57"/>
      <c r="AJ424" s="59"/>
      <c r="AK424" s="65">
        <v>0</v>
      </c>
      <c r="AL424" s="66">
        <v>4</v>
      </c>
      <c r="AM424" s="67">
        <f t="shared" si="32"/>
        <v>4</v>
      </c>
      <c r="AN424" s="72">
        <v>4</v>
      </c>
      <c r="AO424" s="67">
        <f t="shared" si="33"/>
        <v>8</v>
      </c>
      <c r="AP424" s="59" t="s">
        <v>512</v>
      </c>
      <c r="AQ424" s="57"/>
      <c r="AR424" s="68">
        <f t="shared" ca="1" si="34"/>
        <v>21</v>
      </c>
      <c r="AS424" s="69" t="str">
        <f ca="1">IF('База данных'!$AR424&gt;=18,"соверш.","несовер.")</f>
        <v>соверш.</v>
      </c>
      <c r="AT42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ОиПКММиТП; нет</v>
      </c>
      <c r="AU424" s="2"/>
      <c r="AV424" s="2"/>
    </row>
    <row r="425" spans="1:48" ht="12.95" customHeight="1">
      <c r="B425" s="90">
        <f>IF(D424&lt;&gt;D425,MAX($B$4:B424)+1,B424)</f>
        <v>228</v>
      </c>
      <c r="C425" s="58">
        <v>43298</v>
      </c>
      <c r="D425" s="57" t="s">
        <v>413</v>
      </c>
      <c r="E425" s="59" t="s">
        <v>34</v>
      </c>
      <c r="F425" s="178" t="s">
        <v>119</v>
      </c>
      <c r="G425" s="59" t="s">
        <v>121</v>
      </c>
      <c r="H425" s="59">
        <v>2</v>
      </c>
      <c r="I425" s="57" t="str">
        <f t="shared" si="30"/>
        <v>228/18</v>
      </c>
      <c r="J425" s="61" t="str">
        <f t="shared" si="31"/>
        <v>228/18-ОКДД/2</v>
      </c>
      <c r="K425" s="62" t="s">
        <v>73</v>
      </c>
      <c r="L425" s="62" t="s">
        <v>33</v>
      </c>
      <c r="M425" s="57" t="s">
        <v>31</v>
      </c>
      <c r="N425" s="62">
        <v>33023</v>
      </c>
      <c r="O425" s="59" t="s">
        <v>101</v>
      </c>
      <c r="P425" s="62"/>
      <c r="Q425" s="62" t="s">
        <v>172</v>
      </c>
      <c r="R425" s="57"/>
      <c r="S425" s="64"/>
      <c r="T425" s="59"/>
      <c r="U425" s="62" t="s">
        <v>32</v>
      </c>
      <c r="V425" s="57">
        <v>9</v>
      </c>
      <c r="W425" s="57"/>
      <c r="X425" s="57">
        <v>2007</v>
      </c>
      <c r="Y425" s="62" t="s">
        <v>94</v>
      </c>
      <c r="Z425" s="57" t="s">
        <v>33</v>
      </c>
      <c r="AA425" s="71" t="s">
        <v>33</v>
      </c>
      <c r="AB425" s="59"/>
      <c r="AC425" s="63" t="s">
        <v>88</v>
      </c>
      <c r="AD425" s="62" t="s">
        <v>71</v>
      </c>
      <c r="AE425" s="62" t="s">
        <v>88</v>
      </c>
      <c r="AF425" s="62" t="s">
        <v>33</v>
      </c>
      <c r="AG425" s="64">
        <v>4</v>
      </c>
      <c r="AH425" s="59"/>
      <c r="AI425" s="57"/>
      <c r="AJ425" s="59"/>
      <c r="AK425" s="65">
        <v>0</v>
      </c>
      <c r="AL425" s="66">
        <v>4.5</v>
      </c>
      <c r="AM425" s="67">
        <f t="shared" si="32"/>
        <v>4.5</v>
      </c>
      <c r="AN425" s="72">
        <v>4.5</v>
      </c>
      <c r="AO425" s="67">
        <f t="shared" si="33"/>
        <v>9</v>
      </c>
      <c r="AP425" s="59" t="s">
        <v>512</v>
      </c>
      <c r="AQ425" s="57"/>
      <c r="AR425" s="73">
        <f t="shared" ca="1" si="34"/>
        <v>29</v>
      </c>
      <c r="AS425" s="61" t="str">
        <f ca="1">IF('База данных'!$AR425&gt;=18,"соверш.","несовер.")</f>
        <v>соверш.</v>
      </c>
      <c r="AT42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ОКДД; да</v>
      </c>
      <c r="AU425" s="2"/>
      <c r="AV425" s="2"/>
    </row>
    <row r="426" spans="1:48" ht="12.95" customHeight="1">
      <c r="B426" s="90">
        <f>IF(D425&lt;&gt;D426,MAX($B$4:B425)+1,B425)</f>
        <v>229</v>
      </c>
      <c r="C426" s="58">
        <v>43298</v>
      </c>
      <c r="D426" s="57" t="s">
        <v>414</v>
      </c>
      <c r="E426" s="59" t="s">
        <v>30</v>
      </c>
      <c r="F426" s="177" t="s">
        <v>119</v>
      </c>
      <c r="G426" s="59" t="s">
        <v>120</v>
      </c>
      <c r="H426" s="59">
        <v>1</v>
      </c>
      <c r="I426" s="57" t="str">
        <f t="shared" si="30"/>
        <v>229/18</v>
      </c>
      <c r="J426" s="61" t="str">
        <f t="shared" si="31"/>
        <v>229/18-ОиПКММиТП/1</v>
      </c>
      <c r="K426" s="62" t="s">
        <v>73</v>
      </c>
      <c r="L426" s="62" t="s">
        <v>33</v>
      </c>
      <c r="M426" s="57" t="s">
        <v>31</v>
      </c>
      <c r="N426" s="62">
        <v>33023</v>
      </c>
      <c r="O426" s="59" t="s">
        <v>101</v>
      </c>
      <c r="P426" s="62"/>
      <c r="Q426" s="62" t="s">
        <v>172</v>
      </c>
      <c r="R426" s="57"/>
      <c r="S426" s="64"/>
      <c r="T426" s="59"/>
      <c r="U426" s="62" t="s">
        <v>32</v>
      </c>
      <c r="V426" s="57">
        <v>9</v>
      </c>
      <c r="W426" s="57"/>
      <c r="X426" s="57">
        <v>2007</v>
      </c>
      <c r="Y426" s="62" t="s">
        <v>94</v>
      </c>
      <c r="Z426" s="57" t="s">
        <v>33</v>
      </c>
      <c r="AA426" s="71" t="s">
        <v>33</v>
      </c>
      <c r="AB426" s="59"/>
      <c r="AC426" s="63" t="s">
        <v>88</v>
      </c>
      <c r="AD426" s="62" t="s">
        <v>71</v>
      </c>
      <c r="AE426" s="62" t="s">
        <v>88</v>
      </c>
      <c r="AF426" s="62" t="s">
        <v>33</v>
      </c>
      <c r="AG426" s="64">
        <v>4</v>
      </c>
      <c r="AH426" s="59"/>
      <c r="AI426" s="57"/>
      <c r="AJ426" s="59"/>
      <c r="AK426" s="65">
        <v>0</v>
      </c>
      <c r="AL426" s="66">
        <v>4.5</v>
      </c>
      <c r="AM426" s="67">
        <f t="shared" si="32"/>
        <v>4.5</v>
      </c>
      <c r="AN426" s="72">
        <v>4.5</v>
      </c>
      <c r="AO426" s="67">
        <f t="shared" si="33"/>
        <v>9</v>
      </c>
      <c r="AP426" s="59" t="s">
        <v>512</v>
      </c>
      <c r="AQ426" s="57"/>
      <c r="AR426" s="68">
        <f t="shared" ca="1" si="34"/>
        <v>29</v>
      </c>
      <c r="AS426" s="69" t="str">
        <f ca="1">IF('База данных'!$AR426&gt;=18,"соверш.","несовер.")</f>
        <v>соверш.</v>
      </c>
      <c r="AT42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ОиПКММиТП; да</v>
      </c>
      <c r="AU426" s="2"/>
      <c r="AV426" s="2"/>
    </row>
    <row r="427" spans="1:48" ht="12.95" customHeight="1">
      <c r="B427" s="90">
        <f>IF(D426&lt;&gt;D427,MAX($B$4:B426)+1,B426)</f>
        <v>229</v>
      </c>
      <c r="C427" s="58">
        <v>43298</v>
      </c>
      <c r="D427" s="57" t="s">
        <v>414</v>
      </c>
      <c r="E427" s="59" t="s">
        <v>30</v>
      </c>
      <c r="F427" s="178" t="s">
        <v>103</v>
      </c>
      <c r="G427" s="59" t="s">
        <v>104</v>
      </c>
      <c r="H427" s="59">
        <v>2</v>
      </c>
      <c r="I427" s="57" t="str">
        <f t="shared" si="30"/>
        <v>229/18</v>
      </c>
      <c r="J427" s="61" t="str">
        <f t="shared" si="31"/>
        <v>229/18-АДТиК/2</v>
      </c>
      <c r="K427" s="62" t="s">
        <v>73</v>
      </c>
      <c r="L427" s="62" t="s">
        <v>33</v>
      </c>
      <c r="M427" s="57" t="s">
        <v>31</v>
      </c>
      <c r="N427" s="62">
        <v>31924</v>
      </c>
      <c r="O427" s="59" t="s">
        <v>101</v>
      </c>
      <c r="P427" s="62"/>
      <c r="Q427" s="62" t="s">
        <v>135</v>
      </c>
      <c r="R427" s="57"/>
      <c r="S427" s="64"/>
      <c r="T427" s="59"/>
      <c r="U427" s="62" t="s">
        <v>32</v>
      </c>
      <c r="V427" s="57">
        <v>11</v>
      </c>
      <c r="W427" s="57"/>
      <c r="X427" s="57">
        <v>2004</v>
      </c>
      <c r="Y427" s="62" t="s">
        <v>95</v>
      </c>
      <c r="Z427" s="57" t="s">
        <v>33</v>
      </c>
      <c r="AA427" s="71" t="s">
        <v>33</v>
      </c>
      <c r="AB427" s="59"/>
      <c r="AC427" s="63" t="s">
        <v>88</v>
      </c>
      <c r="AD427" s="62" t="s">
        <v>71</v>
      </c>
      <c r="AE427" s="62" t="s">
        <v>33</v>
      </c>
      <c r="AF427" s="62" t="s">
        <v>33</v>
      </c>
      <c r="AG427" s="64">
        <v>4</v>
      </c>
      <c r="AH427" s="59"/>
      <c r="AI427" s="57"/>
      <c r="AJ427" s="59"/>
      <c r="AK427" s="65">
        <v>0</v>
      </c>
      <c r="AL427" s="66">
        <v>4.83</v>
      </c>
      <c r="AM427" s="67">
        <f t="shared" si="32"/>
        <v>4.83</v>
      </c>
      <c r="AN427" s="72">
        <v>5</v>
      </c>
      <c r="AO427" s="67">
        <f t="shared" si="33"/>
        <v>9.83</v>
      </c>
      <c r="AP427" s="59" t="s">
        <v>512</v>
      </c>
      <c r="AQ427" s="57"/>
      <c r="AR427" s="73">
        <f t="shared" ca="1" si="34"/>
        <v>32</v>
      </c>
      <c r="AS427" s="61" t="str">
        <f ca="1">IF('База данных'!$AR427&gt;=18,"соверш.","несовер.")</f>
        <v>соверш.</v>
      </c>
      <c r="AT42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АДТиК; да</v>
      </c>
      <c r="AU427" s="2"/>
      <c r="AV427" s="2"/>
    </row>
    <row r="428" spans="1:48" ht="12.95" customHeight="1">
      <c r="A428" t="s">
        <v>173</v>
      </c>
      <c r="B428" s="90">
        <f>IF(D427&lt;&gt;D428,MAX($B$4:B427)+1,B427)</f>
        <v>229</v>
      </c>
      <c r="C428" s="58">
        <v>43293</v>
      </c>
      <c r="D428" s="57" t="s">
        <v>414</v>
      </c>
      <c r="E428" s="59" t="s">
        <v>30</v>
      </c>
      <c r="F428" s="177" t="s">
        <v>119</v>
      </c>
      <c r="G428" s="59" t="s">
        <v>121</v>
      </c>
      <c r="H428" s="59">
        <v>3</v>
      </c>
      <c r="I428" s="57" t="str">
        <f t="shared" si="30"/>
        <v>229/18</v>
      </c>
      <c r="J428" s="61" t="str">
        <f t="shared" si="31"/>
        <v>229/18-ОКДД/3</v>
      </c>
      <c r="K428" s="62" t="s">
        <v>73</v>
      </c>
      <c r="L428" s="62" t="s">
        <v>88</v>
      </c>
      <c r="M428" s="57" t="s">
        <v>31</v>
      </c>
      <c r="N428" s="62">
        <v>37429</v>
      </c>
      <c r="O428" s="59" t="s">
        <v>101</v>
      </c>
      <c r="P428" s="62"/>
      <c r="Q428" s="62" t="s">
        <v>134</v>
      </c>
      <c r="R428" s="57"/>
      <c r="S428" s="64"/>
      <c r="T428" s="59"/>
      <c r="U428" s="62" t="s">
        <v>32</v>
      </c>
      <c r="V428" s="57">
        <v>9</v>
      </c>
      <c r="W428" s="57"/>
      <c r="X428" s="57">
        <v>2018</v>
      </c>
      <c r="Y428" s="62" t="s">
        <v>94</v>
      </c>
      <c r="Z428" s="57" t="s">
        <v>33</v>
      </c>
      <c r="AA428" s="71" t="s">
        <v>33</v>
      </c>
      <c r="AB428" s="59"/>
      <c r="AC428" s="63" t="s">
        <v>33</v>
      </c>
      <c r="AD428" s="62" t="s">
        <v>71</v>
      </c>
      <c r="AE428" s="62" t="s">
        <v>88</v>
      </c>
      <c r="AF428" s="62" t="s">
        <v>99</v>
      </c>
      <c r="AG428" s="64">
        <v>4</v>
      </c>
      <c r="AH428" s="59"/>
      <c r="AI428" s="57"/>
      <c r="AJ428" s="59"/>
      <c r="AK428" s="65">
        <v>0</v>
      </c>
      <c r="AL428" s="66">
        <v>3.88</v>
      </c>
      <c r="AM428" s="67">
        <f t="shared" si="32"/>
        <v>3.88</v>
      </c>
      <c r="AN428" s="72">
        <v>4</v>
      </c>
      <c r="AO428" s="67">
        <f t="shared" si="33"/>
        <v>7.88</v>
      </c>
      <c r="AP428" s="59" t="s">
        <v>512</v>
      </c>
      <c r="AQ428" s="57"/>
      <c r="AR428" s="68">
        <f t="shared" ca="1" si="34"/>
        <v>17</v>
      </c>
      <c r="AS428" s="69" t="str">
        <f ca="1">IF('База данных'!$AR428&gt;=18,"соверш.","несовер.")</f>
        <v>несовер.</v>
      </c>
      <c r="AT42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ОКДД; нет</v>
      </c>
      <c r="AU428" s="2"/>
      <c r="AV428" s="2"/>
    </row>
    <row r="429" spans="1:48" ht="12.95" customHeight="1">
      <c r="A429" t="s">
        <v>173</v>
      </c>
      <c r="B429" s="90">
        <f>IF(D428&lt;&gt;D429,MAX($B$4:B428)+1,B428)</f>
        <v>230</v>
      </c>
      <c r="C429" s="58">
        <v>43298</v>
      </c>
      <c r="D429" s="57" t="s">
        <v>415</v>
      </c>
      <c r="E429" s="59" t="s">
        <v>34</v>
      </c>
      <c r="F429" s="178" t="s">
        <v>119</v>
      </c>
      <c r="G429" s="59" t="s">
        <v>120</v>
      </c>
      <c r="H429" s="59">
        <v>1</v>
      </c>
      <c r="I429" s="57" t="str">
        <f t="shared" si="30"/>
        <v>230/18</v>
      </c>
      <c r="J429" s="61" t="str">
        <f t="shared" si="31"/>
        <v>230/18-ОиПКММиТП/1</v>
      </c>
      <c r="K429" s="62" t="s">
        <v>73</v>
      </c>
      <c r="L429" s="62" t="s">
        <v>88</v>
      </c>
      <c r="M429" s="57" t="s">
        <v>31</v>
      </c>
      <c r="N429" s="62">
        <v>36255</v>
      </c>
      <c r="O429" s="59" t="s">
        <v>101</v>
      </c>
      <c r="P429" s="62"/>
      <c r="Q429" s="62" t="s">
        <v>134</v>
      </c>
      <c r="R429" s="57"/>
      <c r="S429" s="64"/>
      <c r="T429" s="59"/>
      <c r="U429" s="62" t="s">
        <v>32</v>
      </c>
      <c r="V429" s="57">
        <v>9</v>
      </c>
      <c r="W429" s="57"/>
      <c r="X429" s="57">
        <v>2015</v>
      </c>
      <c r="Y429" s="62" t="s">
        <v>94</v>
      </c>
      <c r="Z429" s="57" t="s">
        <v>33</v>
      </c>
      <c r="AA429" s="71" t="s">
        <v>33</v>
      </c>
      <c r="AB429" s="59"/>
      <c r="AC429" s="63" t="s">
        <v>88</v>
      </c>
      <c r="AD429" s="62" t="s">
        <v>71</v>
      </c>
      <c r="AE429" s="62" t="s">
        <v>33</v>
      </c>
      <c r="AF429" s="62" t="s">
        <v>92</v>
      </c>
      <c r="AG429" s="64">
        <v>4</v>
      </c>
      <c r="AH429" s="59"/>
      <c r="AI429" s="57"/>
      <c r="AJ429" s="59"/>
      <c r="AK429" s="65">
        <v>5</v>
      </c>
      <c r="AL429" s="66">
        <v>4.63</v>
      </c>
      <c r="AM429" s="67">
        <f t="shared" si="32"/>
        <v>9.629999999999999</v>
      </c>
      <c r="AN429" s="72">
        <v>5</v>
      </c>
      <c r="AO429" s="67">
        <f t="shared" si="33"/>
        <v>14.629999999999999</v>
      </c>
      <c r="AP429" s="59" t="s">
        <v>512</v>
      </c>
      <c r="AQ429" s="57"/>
      <c r="AR429" s="73">
        <f t="shared" ca="1" si="34"/>
        <v>21</v>
      </c>
      <c r="AS429" s="61" t="str">
        <f ca="1">IF('База данных'!$AR429&gt;=18,"соверш.","несовер.")</f>
        <v>соверш.</v>
      </c>
      <c r="AT42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ОиПКММиТП; да</v>
      </c>
      <c r="AU429" s="2"/>
      <c r="AV429" s="2"/>
    </row>
    <row r="430" spans="1:48" ht="12.95" customHeight="1">
      <c r="B430" s="90">
        <f>IF(D429&lt;&gt;D430,MAX($B$4:B429)+1,B429)</f>
        <v>231</v>
      </c>
      <c r="C430" s="58">
        <v>43294</v>
      </c>
      <c r="D430" s="57" t="s">
        <v>416</v>
      </c>
      <c r="E430" s="59" t="s">
        <v>34</v>
      </c>
      <c r="F430" s="177" t="s">
        <v>119</v>
      </c>
      <c r="G430" s="59" t="s">
        <v>120</v>
      </c>
      <c r="H430" s="59">
        <v>1</v>
      </c>
      <c r="I430" s="57" t="str">
        <f t="shared" si="30"/>
        <v>231/18</v>
      </c>
      <c r="J430" s="61" t="str">
        <f t="shared" si="31"/>
        <v>231/18-ОиПКММиТП/1</v>
      </c>
      <c r="K430" s="62" t="s">
        <v>73</v>
      </c>
      <c r="L430" s="62" t="s">
        <v>88</v>
      </c>
      <c r="M430" s="57" t="s">
        <v>31</v>
      </c>
      <c r="N430" s="62">
        <v>36698</v>
      </c>
      <c r="O430" s="59" t="s">
        <v>101</v>
      </c>
      <c r="P430" s="62"/>
      <c r="Q430" s="62" t="s">
        <v>147</v>
      </c>
      <c r="R430" s="57"/>
      <c r="S430" s="64"/>
      <c r="T430" s="59"/>
      <c r="U430" s="62" t="s">
        <v>32</v>
      </c>
      <c r="V430" s="57">
        <v>9</v>
      </c>
      <c r="W430" s="57"/>
      <c r="X430" s="57">
        <v>2016</v>
      </c>
      <c r="Y430" s="62" t="s">
        <v>95</v>
      </c>
      <c r="Z430" s="57" t="s">
        <v>33</v>
      </c>
      <c r="AA430" s="71" t="s">
        <v>33</v>
      </c>
      <c r="AB430" s="59"/>
      <c r="AC430" s="63" t="s">
        <v>33</v>
      </c>
      <c r="AD430" s="62" t="s">
        <v>71</v>
      </c>
      <c r="AE430" s="62" t="s">
        <v>88</v>
      </c>
      <c r="AF430" s="62" t="s">
        <v>99</v>
      </c>
      <c r="AG430" s="64" t="s">
        <v>128</v>
      </c>
      <c r="AH430" s="59"/>
      <c r="AI430" s="57"/>
      <c r="AJ430" s="59"/>
      <c r="AK430" s="65">
        <v>0</v>
      </c>
      <c r="AL430" s="66">
        <v>4.4000000000000004</v>
      </c>
      <c r="AM430" s="67">
        <f t="shared" si="32"/>
        <v>4.4000000000000004</v>
      </c>
      <c r="AN430" s="72">
        <v>4.3</v>
      </c>
      <c r="AO430" s="67">
        <f t="shared" si="33"/>
        <v>8.6999999999999993</v>
      </c>
      <c r="AP430" s="59" t="s">
        <v>512</v>
      </c>
      <c r="AQ430" s="57"/>
      <c r="AR430" s="68">
        <f t="shared" ca="1" si="34"/>
        <v>19</v>
      </c>
      <c r="AS430" s="69" t="str">
        <f ca="1">IF('База данных'!$AR430&gt;=18,"соверш.","несовер.")</f>
        <v>соверш.</v>
      </c>
      <c r="AT43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ОиПКММиТП; нет</v>
      </c>
      <c r="AU430" s="2"/>
      <c r="AV430" s="2"/>
    </row>
    <row r="431" spans="1:48" ht="12.95" customHeight="1">
      <c r="B431" s="90">
        <f>IF(D430&lt;&gt;D431,MAX($B$4:B430)+1,B430)</f>
        <v>231</v>
      </c>
      <c r="C431" s="58">
        <v>43293</v>
      </c>
      <c r="D431" s="57" t="s">
        <v>416</v>
      </c>
      <c r="E431" s="59" t="s">
        <v>34</v>
      </c>
      <c r="F431" s="178" t="s">
        <v>119</v>
      </c>
      <c r="G431" s="59" t="s">
        <v>121</v>
      </c>
      <c r="H431" s="59">
        <v>2</v>
      </c>
      <c r="I431" s="57" t="str">
        <f t="shared" si="30"/>
        <v>231/18</v>
      </c>
      <c r="J431" s="61" t="str">
        <f t="shared" si="31"/>
        <v>231/18-ОКДД/2</v>
      </c>
      <c r="K431" s="62" t="s">
        <v>73</v>
      </c>
      <c r="L431" s="62" t="s">
        <v>33</v>
      </c>
      <c r="M431" s="57" t="s">
        <v>31</v>
      </c>
      <c r="N431" s="62">
        <v>37393</v>
      </c>
      <c r="O431" s="59" t="s">
        <v>101</v>
      </c>
      <c r="P431" s="62"/>
      <c r="Q431" s="62" t="s">
        <v>126</v>
      </c>
      <c r="R431" s="57"/>
      <c r="S431" s="64"/>
      <c r="T431" s="59"/>
      <c r="U431" s="62" t="s">
        <v>32</v>
      </c>
      <c r="V431" s="57">
        <v>9</v>
      </c>
      <c r="W431" s="57"/>
      <c r="X431" s="57">
        <v>2018</v>
      </c>
      <c r="Y431" s="62" t="s">
        <v>94</v>
      </c>
      <c r="Z431" s="57" t="s">
        <v>33</v>
      </c>
      <c r="AA431" s="71" t="s">
        <v>88</v>
      </c>
      <c r="AB431" s="59"/>
      <c r="AC431" s="63" t="s">
        <v>88</v>
      </c>
      <c r="AD431" s="62" t="s">
        <v>71</v>
      </c>
      <c r="AE431" s="62" t="s">
        <v>33</v>
      </c>
      <c r="AF431" s="62" t="s">
        <v>92</v>
      </c>
      <c r="AG431" s="64">
        <v>4</v>
      </c>
      <c r="AH431" s="59"/>
      <c r="AI431" s="57"/>
      <c r="AJ431" s="58"/>
      <c r="AK431" s="65">
        <v>3</v>
      </c>
      <c r="AL431" s="66">
        <v>3.61</v>
      </c>
      <c r="AM431" s="67">
        <f t="shared" si="32"/>
        <v>6.6099999999999994</v>
      </c>
      <c r="AN431" s="72">
        <v>3.33</v>
      </c>
      <c r="AO431" s="67">
        <f t="shared" si="33"/>
        <v>9.94</v>
      </c>
      <c r="AP431" s="59" t="s">
        <v>512</v>
      </c>
      <c r="AQ431" s="57"/>
      <c r="AR431" s="73">
        <f t="shared" ca="1" si="34"/>
        <v>18</v>
      </c>
      <c r="AS431" s="61" t="str">
        <f ca="1">IF('База данных'!$AR431&gt;=18,"соверш.","несовер.")</f>
        <v>соверш.</v>
      </c>
      <c r="AT43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ОКДД; да</v>
      </c>
      <c r="AU431" s="2"/>
      <c r="AV431" s="2"/>
    </row>
    <row r="432" spans="1:48" ht="12.95" customHeight="1">
      <c r="B432" s="90">
        <f>IF(D431&lt;&gt;D432,MAX($B$4:B431)+1,B431)</f>
        <v>232</v>
      </c>
      <c r="C432" s="58">
        <v>43304</v>
      </c>
      <c r="D432" s="57" t="s">
        <v>223</v>
      </c>
      <c r="E432" s="59" t="s">
        <v>36</v>
      </c>
      <c r="F432" s="178" t="s">
        <v>187</v>
      </c>
      <c r="G432" s="59" t="s">
        <v>114</v>
      </c>
      <c r="H432" s="59">
        <v>2</v>
      </c>
      <c r="I432" s="57" t="str">
        <f t="shared" si="30"/>
        <v>232/18</v>
      </c>
      <c r="J432" s="61" t="str">
        <f t="shared" si="31"/>
        <v>232/18-ХТ/2</v>
      </c>
      <c r="K432" s="62" t="s">
        <v>73</v>
      </c>
      <c r="L432" s="62" t="s">
        <v>88</v>
      </c>
      <c r="M432" s="57" t="s">
        <v>37</v>
      </c>
      <c r="N432" s="62">
        <v>37442</v>
      </c>
      <c r="O432" s="59" t="s">
        <v>101</v>
      </c>
      <c r="P432" s="62"/>
      <c r="Q432" s="62" t="s">
        <v>151</v>
      </c>
      <c r="R432" s="57"/>
      <c r="S432" s="64"/>
      <c r="T432" s="59"/>
      <c r="U432" s="62" t="s">
        <v>32</v>
      </c>
      <c r="V432" s="57">
        <v>9</v>
      </c>
      <c r="W432" s="57"/>
      <c r="X432" s="57">
        <v>2018</v>
      </c>
      <c r="Y432" s="62" t="s">
        <v>94</v>
      </c>
      <c r="Z432" s="57" t="s">
        <v>33</v>
      </c>
      <c r="AA432" s="71" t="s">
        <v>33</v>
      </c>
      <c r="AB432" s="59"/>
      <c r="AC432" s="63" t="s">
        <v>33</v>
      </c>
      <c r="AD432" s="62" t="s">
        <v>71</v>
      </c>
      <c r="AE432" s="62" t="s">
        <v>88</v>
      </c>
      <c r="AF432" s="62" t="s">
        <v>92</v>
      </c>
      <c r="AG432" s="64">
        <v>4</v>
      </c>
      <c r="AH432" s="59"/>
      <c r="AI432" s="57"/>
      <c r="AJ432" s="59"/>
      <c r="AK432" s="65">
        <v>2</v>
      </c>
      <c r="AL432" s="66">
        <v>3.64</v>
      </c>
      <c r="AM432" s="67">
        <f t="shared" si="32"/>
        <v>5.6400000000000006</v>
      </c>
      <c r="AN432" s="72">
        <v>3.33</v>
      </c>
      <c r="AO432" s="67">
        <f t="shared" si="33"/>
        <v>8.9700000000000006</v>
      </c>
      <c r="AP432" s="59" t="s">
        <v>512</v>
      </c>
      <c r="AQ432" s="57"/>
      <c r="AR432" s="68">
        <f t="shared" ca="1" si="34"/>
        <v>17</v>
      </c>
      <c r="AS432" s="69" t="str">
        <f ca="1">IF('База данных'!$AR432&gt;=18,"соверш.","несовер.")</f>
        <v>несовер.</v>
      </c>
      <c r="AT43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ХТ; нет</v>
      </c>
      <c r="AU432" s="2"/>
      <c r="AV432" s="2"/>
    </row>
    <row r="433" spans="2:48" ht="12.95" customHeight="1">
      <c r="B433" s="90">
        <f>IF(D432&lt;&gt;D433,MAX($B$4:B432)+1,B432)</f>
        <v>233</v>
      </c>
      <c r="C433" s="58">
        <v>43290</v>
      </c>
      <c r="D433" s="57" t="s">
        <v>417</v>
      </c>
      <c r="E433" s="59" t="s">
        <v>30</v>
      </c>
      <c r="F433" s="178" t="s">
        <v>105</v>
      </c>
      <c r="G433" s="59" t="s">
        <v>106</v>
      </c>
      <c r="H433" s="59">
        <v>1</v>
      </c>
      <c r="I433" s="57" t="str">
        <f t="shared" si="30"/>
        <v>233/18</v>
      </c>
      <c r="J433" s="61" t="str">
        <f t="shared" si="31"/>
        <v>233/18-ХОД/1</v>
      </c>
      <c r="K433" s="62" t="s">
        <v>73</v>
      </c>
      <c r="L433" s="62" t="s">
        <v>33</v>
      </c>
      <c r="M433" s="57" t="s">
        <v>31</v>
      </c>
      <c r="N433" s="62">
        <v>36685</v>
      </c>
      <c r="O433" s="59" t="s">
        <v>101</v>
      </c>
      <c r="P433" s="62"/>
      <c r="Q433" s="62" t="s">
        <v>165</v>
      </c>
      <c r="R433" s="57"/>
      <c r="S433" s="64"/>
      <c r="T433" s="59"/>
      <c r="U433" s="62" t="s">
        <v>32</v>
      </c>
      <c r="V433" s="57">
        <v>11</v>
      </c>
      <c r="W433" s="57"/>
      <c r="X433" s="57">
        <v>2018</v>
      </c>
      <c r="Y433" s="62" t="s">
        <v>94</v>
      </c>
      <c r="Z433" s="57" t="s">
        <v>33</v>
      </c>
      <c r="AA433" s="71" t="s">
        <v>33</v>
      </c>
      <c r="AB433" s="59"/>
      <c r="AC433" s="63" t="s">
        <v>33</v>
      </c>
      <c r="AD433" s="62" t="s">
        <v>71</v>
      </c>
      <c r="AE433" s="62" t="s">
        <v>88</v>
      </c>
      <c r="AF433" s="62" t="s">
        <v>99</v>
      </c>
      <c r="AG433" s="64">
        <v>4</v>
      </c>
      <c r="AH433" s="59"/>
      <c r="AI433" s="57"/>
      <c r="AJ433" s="59"/>
      <c r="AK433" s="65">
        <v>0</v>
      </c>
      <c r="AL433" s="66">
        <v>3.87</v>
      </c>
      <c r="AM433" s="67">
        <f t="shared" si="32"/>
        <v>3.87</v>
      </c>
      <c r="AN433" s="72">
        <v>4.33</v>
      </c>
      <c r="AO433" s="67">
        <f t="shared" si="33"/>
        <v>8.1999999999999993</v>
      </c>
      <c r="AP433" s="59" t="s">
        <v>512</v>
      </c>
      <c r="AQ433" s="57"/>
      <c r="AR433" s="73">
        <f t="shared" ca="1" si="34"/>
        <v>19</v>
      </c>
      <c r="AS433" s="61" t="str">
        <f ca="1">IF('База данных'!$AR433&gt;=18,"соверш.","несовер.")</f>
        <v>соверш.</v>
      </c>
      <c r="AT43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ХОД; нет</v>
      </c>
      <c r="AU433" s="2"/>
      <c r="AV433" s="2"/>
    </row>
    <row r="434" spans="2:48" ht="12.95" customHeight="1">
      <c r="B434" s="90">
        <f>IF(D433&lt;&gt;D434,MAX($B$4:B433)+1,B433)</f>
        <v>233</v>
      </c>
      <c r="C434" s="58">
        <v>43280</v>
      </c>
      <c r="D434" s="57" t="s">
        <v>417</v>
      </c>
      <c r="E434" s="59" t="s">
        <v>30</v>
      </c>
      <c r="F434" s="177" t="s">
        <v>107</v>
      </c>
      <c r="G434" s="59" t="s">
        <v>108</v>
      </c>
      <c r="H434" s="59">
        <v>2</v>
      </c>
      <c r="I434" s="57" t="str">
        <f t="shared" si="30"/>
        <v>233/18</v>
      </c>
      <c r="J434" s="61" t="str">
        <f t="shared" si="31"/>
        <v>233/18-ТДЖ/2</v>
      </c>
      <c r="K434" s="62" t="s">
        <v>73</v>
      </c>
      <c r="L434" s="62" t="s">
        <v>88</v>
      </c>
      <c r="M434" s="57" t="s">
        <v>31</v>
      </c>
      <c r="N434" s="62">
        <v>36933</v>
      </c>
      <c r="O434" s="59" t="s">
        <v>101</v>
      </c>
      <c r="P434" s="62"/>
      <c r="Q434" s="62" t="s">
        <v>134</v>
      </c>
      <c r="R434" s="57"/>
      <c r="S434" s="64"/>
      <c r="T434" s="59"/>
      <c r="U434" s="62" t="s">
        <v>32</v>
      </c>
      <c r="V434" s="57">
        <v>11</v>
      </c>
      <c r="W434" s="57"/>
      <c r="X434" s="57">
        <v>2018</v>
      </c>
      <c r="Y434" s="62" t="s">
        <v>95</v>
      </c>
      <c r="Z434" s="57" t="s">
        <v>33</v>
      </c>
      <c r="AA434" s="71" t="s">
        <v>88</v>
      </c>
      <c r="AB434" s="59"/>
      <c r="AC434" s="63" t="s">
        <v>88</v>
      </c>
      <c r="AD434" s="62" t="s">
        <v>71</v>
      </c>
      <c r="AE434" s="62" t="s">
        <v>33</v>
      </c>
      <c r="AF434" s="62" t="s">
        <v>92</v>
      </c>
      <c r="AG434" s="64">
        <v>4</v>
      </c>
      <c r="AH434" s="59"/>
      <c r="AI434" s="57"/>
      <c r="AJ434" s="59"/>
      <c r="AK434" s="65">
        <v>0</v>
      </c>
      <c r="AL434" s="66">
        <v>3.94</v>
      </c>
      <c r="AM434" s="67">
        <f t="shared" si="32"/>
        <v>3.94</v>
      </c>
      <c r="AN434" s="72">
        <v>4</v>
      </c>
      <c r="AO434" s="67">
        <f t="shared" si="33"/>
        <v>7.9399999999999995</v>
      </c>
      <c r="AP434" s="59" t="s">
        <v>512</v>
      </c>
      <c r="AQ434" s="57"/>
      <c r="AR434" s="68">
        <f t="shared" ca="1" si="34"/>
        <v>19</v>
      </c>
      <c r="AS434" s="69" t="str">
        <f ca="1">IF('База данных'!$AR434&gt;=18,"соверш.","несовер.")</f>
        <v>соверш.</v>
      </c>
      <c r="AT43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ТДЖ; да</v>
      </c>
      <c r="AU434" s="2"/>
      <c r="AV434" s="2"/>
    </row>
    <row r="435" spans="2:48" ht="12.95" customHeight="1">
      <c r="B435" s="90">
        <f>IF(D434&lt;&gt;D435,MAX($B$4:B434)+1,B434)</f>
        <v>234</v>
      </c>
      <c r="C435" s="58">
        <v>43297</v>
      </c>
      <c r="D435" s="57" t="s">
        <v>418</v>
      </c>
      <c r="E435" s="59" t="s">
        <v>30</v>
      </c>
      <c r="F435" s="178" t="s">
        <v>111</v>
      </c>
      <c r="G435" s="59" t="s">
        <v>112</v>
      </c>
      <c r="H435" s="59">
        <v>1</v>
      </c>
      <c r="I435" s="57" t="str">
        <f t="shared" si="30"/>
        <v>234/18</v>
      </c>
      <c r="J435" s="61" t="str">
        <f t="shared" si="31"/>
        <v>234/18-ЭП/1</v>
      </c>
      <c r="K435" s="62" t="s">
        <v>73</v>
      </c>
      <c r="L435" s="62" t="s">
        <v>33</v>
      </c>
      <c r="M435" s="57" t="s">
        <v>31</v>
      </c>
      <c r="N435" s="62">
        <v>36560</v>
      </c>
      <c r="O435" s="59" t="s">
        <v>101</v>
      </c>
      <c r="P435" s="62"/>
      <c r="Q435" s="62" t="s">
        <v>131</v>
      </c>
      <c r="R435" s="57"/>
      <c r="S435" s="64"/>
      <c r="T435" s="59"/>
      <c r="U435" s="62" t="s">
        <v>32</v>
      </c>
      <c r="V435" s="57">
        <v>11</v>
      </c>
      <c r="W435" s="57"/>
      <c r="X435" s="57">
        <v>2018</v>
      </c>
      <c r="Y435" s="62" t="s">
        <v>94</v>
      </c>
      <c r="Z435" s="57" t="s">
        <v>33</v>
      </c>
      <c r="AA435" s="71" t="s">
        <v>33</v>
      </c>
      <c r="AB435" s="59"/>
      <c r="AC435" s="63" t="s">
        <v>33</v>
      </c>
      <c r="AD435" s="62" t="s">
        <v>71</v>
      </c>
      <c r="AE435" s="62" t="s">
        <v>88</v>
      </c>
      <c r="AF435" s="62" t="s">
        <v>99</v>
      </c>
      <c r="AG435" s="64">
        <v>4</v>
      </c>
      <c r="AH435" s="59"/>
      <c r="AI435" s="57"/>
      <c r="AJ435" s="59"/>
      <c r="AK435" s="65">
        <v>0</v>
      </c>
      <c r="AL435" s="66">
        <v>4.26</v>
      </c>
      <c r="AM435" s="67">
        <f t="shared" si="32"/>
        <v>4.26</v>
      </c>
      <c r="AN435" s="72">
        <v>4.66</v>
      </c>
      <c r="AO435" s="67">
        <f t="shared" si="33"/>
        <v>8.92</v>
      </c>
      <c r="AP435" s="59" t="s">
        <v>512</v>
      </c>
      <c r="AQ435" s="57"/>
      <c r="AR435" s="73">
        <f t="shared" ca="1" si="34"/>
        <v>20</v>
      </c>
      <c r="AS435" s="61" t="str">
        <f ca="1">IF('База данных'!$AR435&gt;=18,"соверш.","несовер.")</f>
        <v>соверш.</v>
      </c>
      <c r="AT43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ЭП; нет</v>
      </c>
      <c r="AU435" s="2"/>
      <c r="AV435" s="2"/>
    </row>
    <row r="436" spans="2:48" ht="12.95" customHeight="1">
      <c r="B436" s="90">
        <f>IF(D435&lt;&gt;D436,MAX($B$4:B435)+1,B435)</f>
        <v>234</v>
      </c>
      <c r="C436" s="58">
        <v>43280</v>
      </c>
      <c r="D436" s="57" t="s">
        <v>418</v>
      </c>
      <c r="E436" s="59" t="s">
        <v>30</v>
      </c>
      <c r="F436" s="177" t="s">
        <v>117</v>
      </c>
      <c r="G436" s="59" t="s">
        <v>118</v>
      </c>
      <c r="H436" s="59">
        <v>2</v>
      </c>
      <c r="I436" s="57" t="str">
        <f t="shared" si="30"/>
        <v>234/18</v>
      </c>
      <c r="J436" s="61" t="str">
        <f t="shared" si="31"/>
        <v>234/18-ХНП/2</v>
      </c>
      <c r="K436" s="62" t="s">
        <v>73</v>
      </c>
      <c r="L436" s="62" t="s">
        <v>33</v>
      </c>
      <c r="M436" s="57" t="s">
        <v>31</v>
      </c>
      <c r="N436" s="62">
        <v>37460</v>
      </c>
      <c r="O436" s="59" t="s">
        <v>101</v>
      </c>
      <c r="P436" s="62"/>
      <c r="Q436" s="62" t="s">
        <v>126</v>
      </c>
      <c r="R436" s="57"/>
      <c r="S436" s="64"/>
      <c r="T436" s="59"/>
      <c r="U436" s="62" t="s">
        <v>32</v>
      </c>
      <c r="V436" s="57">
        <v>9</v>
      </c>
      <c r="W436" s="57"/>
      <c r="X436" s="57">
        <v>2018</v>
      </c>
      <c r="Y436" s="62" t="s">
        <v>96</v>
      </c>
      <c r="Z436" s="57" t="s">
        <v>33</v>
      </c>
      <c r="AA436" s="71" t="s">
        <v>33</v>
      </c>
      <c r="AB436" s="59"/>
      <c r="AC436" s="63" t="s">
        <v>33</v>
      </c>
      <c r="AD436" s="62" t="s">
        <v>71</v>
      </c>
      <c r="AE436" s="62" t="s">
        <v>88</v>
      </c>
      <c r="AF436" s="62" t="s">
        <v>92</v>
      </c>
      <c r="AG436" s="64">
        <v>4</v>
      </c>
      <c r="AH436" s="59"/>
      <c r="AI436" s="57"/>
      <c r="AJ436" s="59"/>
      <c r="AK436" s="65">
        <v>0</v>
      </c>
      <c r="AL436" s="66">
        <v>3.88</v>
      </c>
      <c r="AM436" s="67">
        <f t="shared" si="32"/>
        <v>3.88</v>
      </c>
      <c r="AN436" s="72">
        <v>4</v>
      </c>
      <c r="AO436" s="67">
        <f t="shared" si="33"/>
        <v>7.88</v>
      </c>
      <c r="AP436" s="59" t="s">
        <v>512</v>
      </c>
      <c r="AQ436" s="57"/>
      <c r="AR436" s="68">
        <f t="shared" ca="1" si="34"/>
        <v>17</v>
      </c>
      <c r="AS436" s="69" t="str">
        <f ca="1">IF('База данных'!$AR436&gt;=18,"соверш.","несовер.")</f>
        <v>несовер.</v>
      </c>
      <c r="AT43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ХНП; нет</v>
      </c>
      <c r="AU436" s="2"/>
      <c r="AV436" s="2"/>
    </row>
    <row r="437" spans="2:48" ht="12.95" customHeight="1">
      <c r="B437" s="90">
        <f>IF(D436&lt;&gt;D437,MAX($B$4:B436)+1,B436)</f>
        <v>235</v>
      </c>
      <c r="C437" s="58">
        <v>43283</v>
      </c>
      <c r="D437" s="57" t="s">
        <v>419</v>
      </c>
      <c r="E437" s="59" t="s">
        <v>34</v>
      </c>
      <c r="F437" s="178" t="s">
        <v>119</v>
      </c>
      <c r="G437" s="59" t="s">
        <v>120</v>
      </c>
      <c r="H437" s="59">
        <v>1</v>
      </c>
      <c r="I437" s="57" t="str">
        <f t="shared" si="30"/>
        <v>235/18</v>
      </c>
      <c r="J437" s="61" t="str">
        <f t="shared" si="31"/>
        <v>235/18-ОиПКММиТП/1</v>
      </c>
      <c r="K437" s="62" t="s">
        <v>73</v>
      </c>
      <c r="L437" s="62" t="s">
        <v>33</v>
      </c>
      <c r="M437" s="57" t="s">
        <v>31</v>
      </c>
      <c r="N437" s="62">
        <v>37352</v>
      </c>
      <c r="O437" s="59" t="s">
        <v>101</v>
      </c>
      <c r="P437" s="62"/>
      <c r="Q437" s="62" t="s">
        <v>126</v>
      </c>
      <c r="R437" s="57"/>
      <c r="S437" s="64"/>
      <c r="T437" s="59"/>
      <c r="U437" s="62" t="s">
        <v>32</v>
      </c>
      <c r="V437" s="57">
        <v>9</v>
      </c>
      <c r="W437" s="57"/>
      <c r="X437" s="57">
        <v>2018</v>
      </c>
      <c r="Y437" s="62" t="s">
        <v>94</v>
      </c>
      <c r="Z437" s="57" t="s">
        <v>33</v>
      </c>
      <c r="AA437" s="71" t="s">
        <v>33</v>
      </c>
      <c r="AB437" s="59"/>
      <c r="AC437" s="63" t="s">
        <v>33</v>
      </c>
      <c r="AD437" s="62" t="s">
        <v>71</v>
      </c>
      <c r="AE437" s="62" t="s">
        <v>88</v>
      </c>
      <c r="AF437" s="62" t="s">
        <v>99</v>
      </c>
      <c r="AG437" s="64">
        <v>4</v>
      </c>
      <c r="AH437" s="59"/>
      <c r="AI437" s="57"/>
      <c r="AJ437" s="59"/>
      <c r="AK437" s="65">
        <v>0</v>
      </c>
      <c r="AL437" s="66">
        <v>3.94</v>
      </c>
      <c r="AM437" s="67">
        <f t="shared" si="32"/>
        <v>3.94</v>
      </c>
      <c r="AN437" s="72">
        <v>4</v>
      </c>
      <c r="AO437" s="67">
        <f t="shared" si="33"/>
        <v>7.9399999999999995</v>
      </c>
      <c r="AP437" s="59" t="s">
        <v>512</v>
      </c>
      <c r="AQ437" s="57"/>
      <c r="AR437" s="73">
        <f t="shared" ca="1" si="34"/>
        <v>18</v>
      </c>
      <c r="AS437" s="61" t="str">
        <f ca="1">IF('База данных'!$AR437&gt;=18,"соверш.","несовер.")</f>
        <v>соверш.</v>
      </c>
      <c r="AT43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ОиПКММиТП; нет</v>
      </c>
      <c r="AU437" s="2"/>
      <c r="AV437" s="2"/>
    </row>
    <row r="438" spans="2:48" ht="12.95" customHeight="1">
      <c r="B438" s="90">
        <f>IF(D437&lt;&gt;D438,MAX($B$4:B437)+1,B437)</f>
        <v>236</v>
      </c>
      <c r="C438" s="58">
        <v>43291</v>
      </c>
      <c r="D438" s="57" t="s">
        <v>420</v>
      </c>
      <c r="E438" s="59" t="s">
        <v>30</v>
      </c>
      <c r="F438" s="177" t="s">
        <v>186</v>
      </c>
      <c r="G438" s="59" t="s">
        <v>188</v>
      </c>
      <c r="H438" s="59">
        <v>1</v>
      </c>
      <c r="I438" s="57" t="str">
        <f t="shared" si="30"/>
        <v>236/18</v>
      </c>
      <c r="J438" s="61" t="str">
        <f t="shared" si="31"/>
        <v>236/18-ХТ нар./1</v>
      </c>
      <c r="K438" s="62" t="s">
        <v>73</v>
      </c>
      <c r="L438" s="62" t="s">
        <v>88</v>
      </c>
      <c r="M438" s="57" t="s">
        <v>31</v>
      </c>
      <c r="N438" s="62">
        <v>36708</v>
      </c>
      <c r="O438" s="59" t="s">
        <v>101</v>
      </c>
      <c r="P438" s="62"/>
      <c r="Q438" s="62" t="s">
        <v>151</v>
      </c>
      <c r="R438" s="57"/>
      <c r="S438" s="64"/>
      <c r="T438" s="59"/>
      <c r="U438" s="62" t="s">
        <v>32</v>
      </c>
      <c r="V438" s="57">
        <v>9</v>
      </c>
      <c r="W438" s="57"/>
      <c r="X438" s="57">
        <v>2018</v>
      </c>
      <c r="Y438" s="62" t="s">
        <v>94</v>
      </c>
      <c r="Z438" s="57" t="s">
        <v>33</v>
      </c>
      <c r="AA438" s="71" t="s">
        <v>33</v>
      </c>
      <c r="AB438" s="59"/>
      <c r="AC438" s="63" t="s">
        <v>33</v>
      </c>
      <c r="AD438" s="62" t="s">
        <v>71</v>
      </c>
      <c r="AE438" s="62" t="s">
        <v>88</v>
      </c>
      <c r="AF438" s="62" t="s">
        <v>99</v>
      </c>
      <c r="AG438" s="64">
        <v>3</v>
      </c>
      <c r="AH438" s="59"/>
      <c r="AI438" s="57"/>
      <c r="AJ438" s="59"/>
      <c r="AK438" s="65">
        <v>0</v>
      </c>
      <c r="AL438" s="66">
        <v>4.4400000000000004</v>
      </c>
      <c r="AM438" s="67">
        <f t="shared" si="32"/>
        <v>4.4400000000000004</v>
      </c>
      <c r="AN438" s="72">
        <v>4.33</v>
      </c>
      <c r="AO438" s="67">
        <f t="shared" si="33"/>
        <v>8.77</v>
      </c>
      <c r="AP438" s="59" t="s">
        <v>512</v>
      </c>
      <c r="AQ438" s="57"/>
      <c r="AR438" s="68">
        <f t="shared" ca="1" si="34"/>
        <v>19</v>
      </c>
      <c r="AS438" s="69" t="str">
        <f ca="1">IF('База данных'!$AR438&gt;=18,"соверш.","несовер.")</f>
        <v>соверш.</v>
      </c>
      <c r="AT43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нар.; нет</v>
      </c>
      <c r="AU438" s="2"/>
      <c r="AV438" s="2"/>
    </row>
    <row r="439" spans="2:48" ht="12.95" customHeight="1">
      <c r="B439" s="90">
        <f>IF(D438&lt;&gt;D439,MAX($B$4:B438)+1,B438)</f>
        <v>236</v>
      </c>
      <c r="C439" s="58">
        <v>43301</v>
      </c>
      <c r="D439" s="57" t="s">
        <v>420</v>
      </c>
      <c r="E439" s="59" t="s">
        <v>30</v>
      </c>
      <c r="F439" s="178" t="s">
        <v>119</v>
      </c>
      <c r="G439" s="59" t="s">
        <v>120</v>
      </c>
      <c r="H439" s="59">
        <v>2</v>
      </c>
      <c r="I439" s="57" t="str">
        <f t="shared" si="30"/>
        <v>236/18</v>
      </c>
      <c r="J439" s="61" t="str">
        <f t="shared" si="31"/>
        <v>236/18-ОиПКММиТП/2</v>
      </c>
      <c r="K439" s="62" t="s">
        <v>73</v>
      </c>
      <c r="L439" s="62" t="s">
        <v>33</v>
      </c>
      <c r="M439" s="57" t="s">
        <v>31</v>
      </c>
      <c r="N439" s="62">
        <v>36662</v>
      </c>
      <c r="O439" s="59" t="s">
        <v>101</v>
      </c>
      <c r="P439" s="62"/>
      <c r="Q439" s="62" t="s">
        <v>126</v>
      </c>
      <c r="R439" s="57"/>
      <c r="S439" s="64"/>
      <c r="T439" s="59"/>
      <c r="U439" s="62" t="s">
        <v>32</v>
      </c>
      <c r="V439" s="57">
        <v>11</v>
      </c>
      <c r="W439" s="57"/>
      <c r="X439" s="57">
        <v>2018</v>
      </c>
      <c r="Y439" s="62" t="s">
        <v>94</v>
      </c>
      <c r="Z439" s="57" t="s">
        <v>33</v>
      </c>
      <c r="AA439" s="71" t="s">
        <v>33</v>
      </c>
      <c r="AB439" s="59"/>
      <c r="AC439" s="63" t="s">
        <v>33</v>
      </c>
      <c r="AD439" s="62" t="s">
        <v>71</v>
      </c>
      <c r="AE439" s="62" t="s">
        <v>88</v>
      </c>
      <c r="AF439" s="62" t="s">
        <v>99</v>
      </c>
      <c r="AG439" s="64">
        <v>6</v>
      </c>
      <c r="AH439" s="59"/>
      <c r="AI439" s="57"/>
      <c r="AJ439" s="59"/>
      <c r="AK439" s="65">
        <v>0</v>
      </c>
      <c r="AL439" s="66">
        <v>3.81</v>
      </c>
      <c r="AM439" s="67">
        <f t="shared" si="32"/>
        <v>3.81</v>
      </c>
      <c r="AN439" s="72">
        <v>4</v>
      </c>
      <c r="AO439" s="67">
        <f t="shared" si="33"/>
        <v>7.8100000000000005</v>
      </c>
      <c r="AP439" s="59" t="s">
        <v>512</v>
      </c>
      <c r="AQ439" s="57"/>
      <c r="AR439" s="73">
        <f t="shared" ca="1" si="34"/>
        <v>20</v>
      </c>
      <c r="AS439" s="61" t="str">
        <f ca="1">IF('База данных'!$AR439&gt;=18,"соверш.","несовер.")</f>
        <v>соверш.</v>
      </c>
      <c r="AT43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ОиПКММиТП; нет</v>
      </c>
      <c r="AU439" s="2"/>
      <c r="AV439" s="2"/>
    </row>
    <row r="440" spans="2:48" ht="12.95" customHeight="1">
      <c r="B440" s="90">
        <f>IF(D439&lt;&gt;D440,MAX($B$4:B439)+1,B439)</f>
        <v>236</v>
      </c>
      <c r="C440" s="58">
        <v>43280</v>
      </c>
      <c r="D440" s="57" t="s">
        <v>420</v>
      </c>
      <c r="E440" s="59" t="s">
        <v>30</v>
      </c>
      <c r="F440" s="177" t="s">
        <v>119</v>
      </c>
      <c r="G440" s="59" t="s">
        <v>121</v>
      </c>
      <c r="H440" s="59">
        <v>3</v>
      </c>
      <c r="I440" s="57" t="str">
        <f t="shared" si="30"/>
        <v>236/18</v>
      </c>
      <c r="J440" s="61" t="str">
        <f t="shared" si="31"/>
        <v>236/18-ОКДД/3</v>
      </c>
      <c r="K440" s="62" t="s">
        <v>73</v>
      </c>
      <c r="L440" s="62" t="s">
        <v>33</v>
      </c>
      <c r="M440" s="57" t="s">
        <v>31</v>
      </c>
      <c r="N440" s="62">
        <v>37460</v>
      </c>
      <c r="O440" s="59" t="s">
        <v>101</v>
      </c>
      <c r="P440" s="62"/>
      <c r="Q440" s="62" t="s">
        <v>126</v>
      </c>
      <c r="R440" s="57"/>
      <c r="S440" s="64"/>
      <c r="T440" s="59"/>
      <c r="U440" s="62" t="s">
        <v>32</v>
      </c>
      <c r="V440" s="57">
        <v>9</v>
      </c>
      <c r="W440" s="57"/>
      <c r="X440" s="57">
        <v>2018</v>
      </c>
      <c r="Y440" s="62" t="s">
        <v>96</v>
      </c>
      <c r="Z440" s="57" t="s">
        <v>33</v>
      </c>
      <c r="AA440" s="71" t="s">
        <v>33</v>
      </c>
      <c r="AB440" s="59"/>
      <c r="AC440" s="63" t="s">
        <v>33</v>
      </c>
      <c r="AD440" s="62" t="s">
        <v>71</v>
      </c>
      <c r="AE440" s="62" t="s">
        <v>88</v>
      </c>
      <c r="AF440" s="62" t="s">
        <v>92</v>
      </c>
      <c r="AG440" s="64">
        <v>4</v>
      </c>
      <c r="AH440" s="59"/>
      <c r="AI440" s="57"/>
      <c r="AJ440" s="59"/>
      <c r="AK440" s="65">
        <v>0</v>
      </c>
      <c r="AL440" s="66">
        <v>3.88</v>
      </c>
      <c r="AM440" s="67">
        <f t="shared" si="32"/>
        <v>3.88</v>
      </c>
      <c r="AN440" s="72">
        <v>4</v>
      </c>
      <c r="AO440" s="67">
        <f t="shared" si="33"/>
        <v>7.88</v>
      </c>
      <c r="AP440" s="59" t="s">
        <v>512</v>
      </c>
      <c r="AQ440" s="57"/>
      <c r="AR440" s="68">
        <f t="shared" ca="1" si="34"/>
        <v>17</v>
      </c>
      <c r="AS440" s="69" t="str">
        <f ca="1">IF('База данных'!$AR440&gt;=18,"соверш.","несовер.")</f>
        <v>несовер.</v>
      </c>
      <c r="AT44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ОКДД; нет</v>
      </c>
      <c r="AU440" s="2"/>
      <c r="AV440" s="2"/>
    </row>
    <row r="441" spans="2:48" ht="12.95" customHeight="1">
      <c r="B441" s="90">
        <f>IF(D440&lt;&gt;D441,MAX($B$4:B440)+1,B440)</f>
        <v>237</v>
      </c>
      <c r="C441" s="58">
        <v>43280</v>
      </c>
      <c r="D441" s="57" t="s">
        <v>421</v>
      </c>
      <c r="E441" s="59" t="s">
        <v>30</v>
      </c>
      <c r="F441" s="178" t="s">
        <v>103</v>
      </c>
      <c r="G441" s="59" t="s">
        <v>104</v>
      </c>
      <c r="H441" s="59">
        <v>1</v>
      </c>
      <c r="I441" s="57" t="str">
        <f t="shared" si="30"/>
        <v>237/18</v>
      </c>
      <c r="J441" s="61" t="str">
        <f t="shared" si="31"/>
        <v>237/18-АДТиК/1</v>
      </c>
      <c r="K441" s="62" t="s">
        <v>73</v>
      </c>
      <c r="L441" s="62" t="s">
        <v>33</v>
      </c>
      <c r="M441" s="57" t="s">
        <v>37</v>
      </c>
      <c r="N441" s="62">
        <v>37602</v>
      </c>
      <c r="O441" s="59" t="s">
        <v>101</v>
      </c>
      <c r="P441" s="62"/>
      <c r="Q441" s="62" t="s">
        <v>126</v>
      </c>
      <c r="R441" s="57"/>
      <c r="S441" s="64"/>
      <c r="T441" s="59"/>
      <c r="U441" s="62" t="s">
        <v>32</v>
      </c>
      <c r="V441" s="57">
        <v>9</v>
      </c>
      <c r="W441" s="57"/>
      <c r="X441" s="57">
        <v>2018</v>
      </c>
      <c r="Y441" s="62" t="s">
        <v>94</v>
      </c>
      <c r="Z441" s="57" t="s">
        <v>33</v>
      </c>
      <c r="AA441" s="71" t="s">
        <v>33</v>
      </c>
      <c r="AB441" s="59"/>
      <c r="AC441" s="63" t="s">
        <v>88</v>
      </c>
      <c r="AD441" s="62" t="s">
        <v>71</v>
      </c>
      <c r="AE441" s="62" t="s">
        <v>33</v>
      </c>
      <c r="AF441" s="62" t="s">
        <v>92</v>
      </c>
      <c r="AG441" s="64">
        <v>4</v>
      </c>
      <c r="AH441" s="59"/>
      <c r="AI441" s="57"/>
      <c r="AJ441" s="59"/>
      <c r="AK441" s="65">
        <v>0</v>
      </c>
      <c r="AL441" s="66">
        <v>4.3</v>
      </c>
      <c r="AM441" s="67">
        <f t="shared" si="32"/>
        <v>4.3</v>
      </c>
      <c r="AN441" s="72">
        <v>4.3</v>
      </c>
      <c r="AO441" s="67">
        <f t="shared" si="33"/>
        <v>8.6</v>
      </c>
      <c r="AP441" s="59" t="s">
        <v>512</v>
      </c>
      <c r="AQ441" s="57"/>
      <c r="AR441" s="73">
        <f t="shared" ca="1" si="34"/>
        <v>17</v>
      </c>
      <c r="AS441" s="61" t="str">
        <f ca="1">IF('База данных'!$AR441&gt;=18,"соверш.","несовер.")</f>
        <v>несовер.</v>
      </c>
      <c r="AT44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да</v>
      </c>
      <c r="AU441" s="2"/>
      <c r="AV441" s="2"/>
    </row>
    <row r="442" spans="2:48" ht="12.95" customHeight="1">
      <c r="B442" s="90">
        <f>IF(D441&lt;&gt;D442,MAX($B$4:B441)+1,B441)</f>
        <v>237</v>
      </c>
      <c r="C442" s="58">
        <v>43285</v>
      </c>
      <c r="D442" s="57" t="s">
        <v>421</v>
      </c>
      <c r="E442" s="59" t="s">
        <v>30</v>
      </c>
      <c r="F442" s="177" t="s">
        <v>186</v>
      </c>
      <c r="G442" s="59" t="s">
        <v>115</v>
      </c>
      <c r="H442" s="59">
        <v>2</v>
      </c>
      <c r="I442" s="57" t="str">
        <f t="shared" si="30"/>
        <v>237/18</v>
      </c>
      <c r="J442" s="61" t="str">
        <f t="shared" si="31"/>
        <v>237/18-ТТ/2</v>
      </c>
      <c r="K442" s="62" t="s">
        <v>73</v>
      </c>
      <c r="L442" s="62" t="s">
        <v>88</v>
      </c>
      <c r="M442" s="57" t="s">
        <v>31</v>
      </c>
      <c r="N442" s="62">
        <v>36527</v>
      </c>
      <c r="O442" s="59" t="s">
        <v>101</v>
      </c>
      <c r="P442" s="62"/>
      <c r="Q442" s="62" t="s">
        <v>136</v>
      </c>
      <c r="R442" s="57"/>
      <c r="S442" s="64"/>
      <c r="T442" s="59"/>
      <c r="U442" s="62" t="s">
        <v>32</v>
      </c>
      <c r="V442" s="57">
        <v>11</v>
      </c>
      <c r="W442" s="57"/>
      <c r="X442" s="57">
        <v>2018</v>
      </c>
      <c r="Y442" s="62" t="s">
        <v>95</v>
      </c>
      <c r="Z442" s="57" t="s">
        <v>33</v>
      </c>
      <c r="AA442" s="71" t="s">
        <v>88</v>
      </c>
      <c r="AB442" s="59"/>
      <c r="AC442" s="63" t="s">
        <v>33</v>
      </c>
      <c r="AD442" s="62" t="s">
        <v>71</v>
      </c>
      <c r="AE442" s="62" t="s">
        <v>88</v>
      </c>
      <c r="AF442" s="62" t="s">
        <v>99</v>
      </c>
      <c r="AG442" s="64">
        <v>4</v>
      </c>
      <c r="AH442" s="59"/>
      <c r="AI442" s="57"/>
      <c r="AJ442" s="59"/>
      <c r="AK442" s="65">
        <v>0</v>
      </c>
      <c r="AL442" s="66">
        <v>4.2</v>
      </c>
      <c r="AM442" s="67">
        <f t="shared" si="32"/>
        <v>4.2</v>
      </c>
      <c r="AN442" s="72">
        <v>4.33</v>
      </c>
      <c r="AO442" s="67">
        <f t="shared" si="33"/>
        <v>8.5300000000000011</v>
      </c>
      <c r="AP442" s="59" t="s">
        <v>512</v>
      </c>
      <c r="AQ442" s="57"/>
      <c r="AR442" s="68">
        <f t="shared" ca="1" si="34"/>
        <v>20</v>
      </c>
      <c r="AS442" s="69" t="str">
        <f ca="1">IF('База данных'!$AR442&gt;=18,"соверш.","несовер.")</f>
        <v>соверш.</v>
      </c>
      <c r="AT44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ТТ; нет</v>
      </c>
      <c r="AU442" s="2"/>
      <c r="AV442" s="2"/>
    </row>
    <row r="443" spans="2:48" ht="12.95" customHeight="1">
      <c r="B443" s="90">
        <f>IF(D442&lt;&gt;D443,MAX($B$4:B442)+1,B442)</f>
        <v>238</v>
      </c>
      <c r="C443" s="58">
        <v>43305</v>
      </c>
      <c r="D443" s="57" t="s">
        <v>422</v>
      </c>
      <c r="E443" s="59" t="s">
        <v>30</v>
      </c>
      <c r="F443" s="178" t="s">
        <v>103</v>
      </c>
      <c r="G443" s="59" t="s">
        <v>104</v>
      </c>
      <c r="H443" s="59">
        <v>1</v>
      </c>
      <c r="I443" s="57" t="str">
        <f t="shared" si="30"/>
        <v>238/18</v>
      </c>
      <c r="J443" s="61" t="str">
        <f t="shared" si="31"/>
        <v>238/18-АДТиК/1</v>
      </c>
      <c r="K443" s="62" t="s">
        <v>73</v>
      </c>
      <c r="L443" s="62" t="s">
        <v>33</v>
      </c>
      <c r="M443" s="57" t="s">
        <v>31</v>
      </c>
      <c r="N443" s="62">
        <v>36675</v>
      </c>
      <c r="O443" s="59" t="s">
        <v>101</v>
      </c>
      <c r="P443" s="62"/>
      <c r="Q443" s="62" t="s">
        <v>126</v>
      </c>
      <c r="R443" s="57"/>
      <c r="S443" s="64"/>
      <c r="T443" s="59"/>
      <c r="U443" s="62" t="s">
        <v>32</v>
      </c>
      <c r="V443" s="57">
        <v>11</v>
      </c>
      <c r="W443" s="57"/>
      <c r="X443" s="57">
        <v>2018</v>
      </c>
      <c r="Y443" s="62" t="s">
        <v>94</v>
      </c>
      <c r="Z443" s="57" t="s">
        <v>33</v>
      </c>
      <c r="AA443" s="71" t="s">
        <v>33</v>
      </c>
      <c r="AB443" s="59"/>
      <c r="AC443" s="63" t="s">
        <v>33</v>
      </c>
      <c r="AD443" s="62" t="s">
        <v>71</v>
      </c>
      <c r="AE443" s="62" t="s">
        <v>88</v>
      </c>
      <c r="AF443" s="62" t="s">
        <v>33</v>
      </c>
      <c r="AG443" s="64" t="s">
        <v>128</v>
      </c>
      <c r="AH443" s="59"/>
      <c r="AI443" s="57"/>
      <c r="AJ443" s="59"/>
      <c r="AK443" s="65">
        <v>0</v>
      </c>
      <c r="AL443" s="66">
        <v>4.17</v>
      </c>
      <c r="AM443" s="67">
        <f t="shared" si="32"/>
        <v>4.17</v>
      </c>
      <c r="AN443" s="72">
        <v>4</v>
      </c>
      <c r="AO443" s="67">
        <f t="shared" si="33"/>
        <v>8.17</v>
      </c>
      <c r="AP443" s="59" t="s">
        <v>512</v>
      </c>
      <c r="AQ443" s="57"/>
      <c r="AR443" s="73">
        <f t="shared" ca="1" si="34"/>
        <v>19</v>
      </c>
      <c r="AS443" s="61" t="str">
        <f ca="1">IF('База данных'!$AR443&gt;=18,"соверш.","несовер.")</f>
        <v>соверш.</v>
      </c>
      <c r="AT44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нет</v>
      </c>
      <c r="AU443" s="2"/>
      <c r="AV443" s="2"/>
    </row>
    <row r="444" spans="2:48" ht="12.95" customHeight="1">
      <c r="B444" s="90">
        <f>IF(D443&lt;&gt;D444,MAX($B$4:B443)+1,B443)</f>
        <v>239</v>
      </c>
      <c r="C444" s="58">
        <v>43285</v>
      </c>
      <c r="D444" s="57" t="s">
        <v>423</v>
      </c>
      <c r="E444" s="59" t="s">
        <v>30</v>
      </c>
      <c r="F444" s="177" t="s">
        <v>107</v>
      </c>
      <c r="G444" s="59" t="s">
        <v>108</v>
      </c>
      <c r="H444" s="59">
        <v>1</v>
      </c>
      <c r="I444" s="57" t="str">
        <f t="shared" si="30"/>
        <v>239/18</v>
      </c>
      <c r="J444" s="61" t="str">
        <f t="shared" si="31"/>
        <v>239/18-ТДЖ/1</v>
      </c>
      <c r="K444" s="62" t="s">
        <v>73</v>
      </c>
      <c r="L444" s="62" t="s">
        <v>33</v>
      </c>
      <c r="M444" s="57" t="s">
        <v>31</v>
      </c>
      <c r="N444" s="62">
        <v>37225</v>
      </c>
      <c r="O444" s="59" t="s">
        <v>101</v>
      </c>
      <c r="P444" s="62"/>
      <c r="Q444" s="62" t="s">
        <v>127</v>
      </c>
      <c r="R444" s="57"/>
      <c r="S444" s="64"/>
      <c r="T444" s="59"/>
      <c r="U444" s="62" t="s">
        <v>32</v>
      </c>
      <c r="V444" s="57">
        <v>9</v>
      </c>
      <c r="W444" s="57"/>
      <c r="X444" s="57">
        <v>2018</v>
      </c>
      <c r="Y444" s="62" t="s">
        <v>95</v>
      </c>
      <c r="Z444" s="57" t="s">
        <v>33</v>
      </c>
      <c r="AA444" s="71" t="s">
        <v>88</v>
      </c>
      <c r="AB444" s="59"/>
      <c r="AC444" s="63" t="s">
        <v>88</v>
      </c>
      <c r="AD444" s="62" t="s">
        <v>71</v>
      </c>
      <c r="AE444" s="62" t="s">
        <v>88</v>
      </c>
      <c r="AF444" s="62" t="s">
        <v>92</v>
      </c>
      <c r="AG444" s="64">
        <v>4</v>
      </c>
      <c r="AH444" s="59"/>
      <c r="AI444" s="57"/>
      <c r="AJ444" s="59"/>
      <c r="AK444" s="65">
        <v>0</v>
      </c>
      <c r="AL444" s="66">
        <v>3.83</v>
      </c>
      <c r="AM444" s="67">
        <f t="shared" si="32"/>
        <v>3.83</v>
      </c>
      <c r="AN444" s="72">
        <v>4</v>
      </c>
      <c r="AO444" s="67">
        <f t="shared" si="33"/>
        <v>7.83</v>
      </c>
      <c r="AP444" s="59" t="s">
        <v>512</v>
      </c>
      <c r="AQ444" s="57"/>
      <c r="AR444" s="68">
        <f t="shared" ca="1" si="34"/>
        <v>18</v>
      </c>
      <c r="AS444" s="69" t="str">
        <f ca="1">IF('База данных'!$AR444&gt;=18,"соверш.","несовер.")</f>
        <v>соверш.</v>
      </c>
      <c r="AT44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ТДЖ; да</v>
      </c>
      <c r="AU444" s="2"/>
      <c r="AV444" s="2"/>
    </row>
    <row r="445" spans="2:48" ht="12.95" customHeight="1">
      <c r="B445" s="90">
        <f>IF(D444&lt;&gt;D445,MAX($B$4:B444)+1,B444)</f>
        <v>240</v>
      </c>
      <c r="C445" s="58">
        <v>43287</v>
      </c>
      <c r="D445" s="57" t="s">
        <v>424</v>
      </c>
      <c r="E445" s="59" t="s">
        <v>30</v>
      </c>
      <c r="F445" s="178" t="s">
        <v>117</v>
      </c>
      <c r="G445" s="59" t="s">
        <v>118</v>
      </c>
      <c r="H445" s="59">
        <v>1</v>
      </c>
      <c r="I445" s="57" t="str">
        <f t="shared" si="30"/>
        <v>240/18</v>
      </c>
      <c r="J445" s="61" t="str">
        <f t="shared" si="31"/>
        <v>240/18-ХНП/1</v>
      </c>
      <c r="K445" s="62" t="s">
        <v>73</v>
      </c>
      <c r="L445" s="62" t="s">
        <v>33</v>
      </c>
      <c r="M445" s="57" t="s">
        <v>31</v>
      </c>
      <c r="N445" s="62">
        <v>37267</v>
      </c>
      <c r="O445" s="59" t="s">
        <v>101</v>
      </c>
      <c r="P445" s="62"/>
      <c r="Q445" s="62" t="s">
        <v>164</v>
      </c>
      <c r="R445" s="57"/>
      <c r="S445" s="64"/>
      <c r="T445" s="59"/>
      <c r="U445" s="62" t="s">
        <v>32</v>
      </c>
      <c r="V445" s="57">
        <v>9</v>
      </c>
      <c r="W445" s="57"/>
      <c r="X445" s="57">
        <v>2018</v>
      </c>
      <c r="Y445" s="62" t="s">
        <v>94</v>
      </c>
      <c r="Z445" s="57" t="s">
        <v>33</v>
      </c>
      <c r="AA445" s="71" t="s">
        <v>33</v>
      </c>
      <c r="AB445" s="59"/>
      <c r="AC445" s="63" t="s">
        <v>88</v>
      </c>
      <c r="AD445" s="62" t="s">
        <v>71</v>
      </c>
      <c r="AE445" s="62" t="s">
        <v>88</v>
      </c>
      <c r="AF445" s="62" t="s">
        <v>92</v>
      </c>
      <c r="AG445" s="64">
        <v>4</v>
      </c>
      <c r="AH445" s="59"/>
      <c r="AI445" s="57"/>
      <c r="AJ445" s="59"/>
      <c r="AK445" s="65">
        <v>0</v>
      </c>
      <c r="AL445" s="66">
        <v>3.78</v>
      </c>
      <c r="AM445" s="67">
        <f t="shared" si="32"/>
        <v>3.78</v>
      </c>
      <c r="AN445" s="72">
        <v>4</v>
      </c>
      <c r="AO445" s="67">
        <f t="shared" si="33"/>
        <v>7.7799999999999994</v>
      </c>
      <c r="AP445" s="59" t="s">
        <v>512</v>
      </c>
      <c r="AQ445" s="57"/>
      <c r="AR445" s="73">
        <f t="shared" ca="1" si="34"/>
        <v>18</v>
      </c>
      <c r="AS445" s="61" t="str">
        <f ca="1">IF('База данных'!$AR445&gt;=18,"соверш.","несовер.")</f>
        <v>соверш.</v>
      </c>
      <c r="AT44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ХНП; да</v>
      </c>
      <c r="AU445" s="2"/>
      <c r="AV445" s="2"/>
    </row>
    <row r="446" spans="2:48" ht="12.95" customHeight="1">
      <c r="B446" s="90">
        <f>IF(D445&lt;&gt;D446,MAX($B$4:B445)+1,B445)</f>
        <v>240</v>
      </c>
      <c r="C446" s="58">
        <v>43304</v>
      </c>
      <c r="D446" s="57" t="s">
        <v>424</v>
      </c>
      <c r="E446" s="59" t="s">
        <v>30</v>
      </c>
      <c r="F446" s="177" t="s">
        <v>111</v>
      </c>
      <c r="G446" s="59" t="s">
        <v>112</v>
      </c>
      <c r="H446" s="59">
        <v>2</v>
      </c>
      <c r="I446" s="57" t="str">
        <f t="shared" si="30"/>
        <v>240/18</v>
      </c>
      <c r="J446" s="61" t="str">
        <f t="shared" si="31"/>
        <v>240/18-ЭП/2</v>
      </c>
      <c r="K446" s="62" t="s">
        <v>73</v>
      </c>
      <c r="L446" s="62" t="s">
        <v>33</v>
      </c>
      <c r="M446" s="57" t="s">
        <v>31</v>
      </c>
      <c r="N446" s="62">
        <v>31637</v>
      </c>
      <c r="O446" s="59" t="s">
        <v>101</v>
      </c>
      <c r="P446" s="62"/>
      <c r="Q446" s="62" t="s">
        <v>126</v>
      </c>
      <c r="R446" s="57"/>
      <c r="S446" s="64"/>
      <c r="T446" s="59"/>
      <c r="U446" s="62" t="s">
        <v>32</v>
      </c>
      <c r="V446" s="57">
        <v>11</v>
      </c>
      <c r="W446" s="57"/>
      <c r="X446" s="57">
        <v>2003</v>
      </c>
      <c r="Y446" s="62" t="s">
        <v>94</v>
      </c>
      <c r="Z446" s="57" t="s">
        <v>33</v>
      </c>
      <c r="AA446" s="71" t="s">
        <v>88</v>
      </c>
      <c r="AB446" s="59"/>
      <c r="AC446" s="63" t="s">
        <v>33</v>
      </c>
      <c r="AD446" s="62" t="s">
        <v>71</v>
      </c>
      <c r="AE446" s="62" t="s">
        <v>88</v>
      </c>
      <c r="AF446" s="62" t="s">
        <v>33</v>
      </c>
      <c r="AG446" s="64">
        <v>4</v>
      </c>
      <c r="AH446" s="59"/>
      <c r="AI446" s="57"/>
      <c r="AJ446" s="59"/>
      <c r="AK446" s="65">
        <v>0</v>
      </c>
      <c r="AL446" s="66">
        <v>4.2699999999999996</v>
      </c>
      <c r="AM446" s="67">
        <f t="shared" si="32"/>
        <v>4.2699999999999996</v>
      </c>
      <c r="AN446" s="72">
        <v>4.33</v>
      </c>
      <c r="AO446" s="67">
        <f t="shared" si="33"/>
        <v>8.6</v>
      </c>
      <c r="AP446" s="59" t="s">
        <v>512</v>
      </c>
      <c r="AQ446" s="57"/>
      <c r="AR446" s="68">
        <f t="shared" ca="1" si="34"/>
        <v>33</v>
      </c>
      <c r="AS446" s="69" t="str">
        <f ca="1">IF('База данных'!$AR446&gt;=18,"соверш.","несовер.")</f>
        <v>соверш.</v>
      </c>
      <c r="AT44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ЭП; нет</v>
      </c>
      <c r="AU446" s="2"/>
      <c r="AV446" s="2"/>
    </row>
    <row r="447" spans="2:48" ht="12.95" customHeight="1">
      <c r="B447" s="90">
        <f>IF(D446&lt;&gt;D447,MAX($B$4:B446)+1,B446)</f>
        <v>241</v>
      </c>
      <c r="C447" s="58">
        <v>43297</v>
      </c>
      <c r="D447" s="57" t="s">
        <v>425</v>
      </c>
      <c r="E447" s="59" t="s">
        <v>30</v>
      </c>
      <c r="F447" s="178" t="s">
        <v>111</v>
      </c>
      <c r="G447" s="59" t="s">
        <v>112</v>
      </c>
      <c r="H447" s="59">
        <v>1</v>
      </c>
      <c r="I447" s="57" t="str">
        <f t="shared" si="30"/>
        <v>241/18</v>
      </c>
      <c r="J447" s="61" t="str">
        <f t="shared" si="31"/>
        <v>241/18-ЭП/1</v>
      </c>
      <c r="K447" s="62" t="s">
        <v>73</v>
      </c>
      <c r="L447" s="62" t="s">
        <v>88</v>
      </c>
      <c r="M447" s="57" t="s">
        <v>31</v>
      </c>
      <c r="N447" s="62">
        <v>37037</v>
      </c>
      <c r="O447" s="59" t="s">
        <v>101</v>
      </c>
      <c r="P447" s="62"/>
      <c r="Q447" s="62" t="s">
        <v>159</v>
      </c>
      <c r="R447" s="57"/>
      <c r="S447" s="64"/>
      <c r="T447" s="59"/>
      <c r="U447" s="62" t="s">
        <v>32</v>
      </c>
      <c r="V447" s="57">
        <v>9</v>
      </c>
      <c r="W447" s="57"/>
      <c r="X447" s="57">
        <v>2017</v>
      </c>
      <c r="Y447" s="62" t="s">
        <v>94</v>
      </c>
      <c r="Z447" s="57" t="s">
        <v>33</v>
      </c>
      <c r="AA447" s="71" t="s">
        <v>33</v>
      </c>
      <c r="AB447" s="59"/>
      <c r="AC447" s="63" t="s">
        <v>33</v>
      </c>
      <c r="AD447" s="62" t="s">
        <v>71</v>
      </c>
      <c r="AE447" s="62" t="s">
        <v>88</v>
      </c>
      <c r="AF447" s="62" t="s">
        <v>99</v>
      </c>
      <c r="AG447" s="64">
        <v>4</v>
      </c>
      <c r="AH447" s="59"/>
      <c r="AI447" s="57"/>
      <c r="AJ447" s="59"/>
      <c r="AK447" s="65">
        <v>0</v>
      </c>
      <c r="AL447" s="66">
        <v>3.62</v>
      </c>
      <c r="AM447" s="67">
        <f t="shared" si="32"/>
        <v>3.62</v>
      </c>
      <c r="AN447" s="72">
        <v>4</v>
      </c>
      <c r="AO447" s="67">
        <f t="shared" si="33"/>
        <v>7.62</v>
      </c>
      <c r="AP447" s="59" t="s">
        <v>512</v>
      </c>
      <c r="AQ447" s="57"/>
      <c r="AR447" s="73">
        <f t="shared" ca="1" si="34"/>
        <v>18</v>
      </c>
      <c r="AS447" s="61" t="str">
        <f ca="1">IF('База данных'!$AR447&gt;=18,"соверш.","несовер.")</f>
        <v>соверш.</v>
      </c>
      <c r="AT44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ЭП; нет</v>
      </c>
      <c r="AU447" s="2"/>
      <c r="AV447" s="2"/>
    </row>
    <row r="448" spans="2:48" ht="12.95" customHeight="1">
      <c r="B448" s="90">
        <f>IF(D447&lt;&gt;D448,MAX($B$4:B447)+1,B447)</f>
        <v>241</v>
      </c>
      <c r="C448" s="58">
        <v>43285</v>
      </c>
      <c r="D448" s="57" t="s">
        <v>425</v>
      </c>
      <c r="E448" s="59" t="s">
        <v>30</v>
      </c>
      <c r="F448" s="177" t="s">
        <v>109</v>
      </c>
      <c r="G448" s="59" t="s">
        <v>110</v>
      </c>
      <c r="H448" s="59">
        <v>2</v>
      </c>
      <c r="I448" s="57" t="str">
        <f t="shared" si="30"/>
        <v>241/18</v>
      </c>
      <c r="J448" s="61" t="str">
        <f t="shared" si="31"/>
        <v>241/18-НИНР/2</v>
      </c>
      <c r="K448" s="62" t="s">
        <v>73</v>
      </c>
      <c r="L448" s="62" t="s">
        <v>88</v>
      </c>
      <c r="M448" s="57" t="s">
        <v>31</v>
      </c>
      <c r="N448" s="62">
        <v>37511</v>
      </c>
      <c r="O448" s="59" t="s">
        <v>101</v>
      </c>
      <c r="P448" s="62"/>
      <c r="Q448" s="62" t="s">
        <v>159</v>
      </c>
      <c r="R448" s="57"/>
      <c r="S448" s="64"/>
      <c r="T448" s="59"/>
      <c r="U448" s="62" t="s">
        <v>32</v>
      </c>
      <c r="V448" s="57">
        <v>9</v>
      </c>
      <c r="W448" s="57"/>
      <c r="X448" s="57">
        <v>2018</v>
      </c>
      <c r="Y448" s="62" t="s">
        <v>94</v>
      </c>
      <c r="Z448" s="57" t="s">
        <v>33</v>
      </c>
      <c r="AA448" s="71" t="s">
        <v>33</v>
      </c>
      <c r="AB448" s="59"/>
      <c r="AC448" s="63" t="s">
        <v>88</v>
      </c>
      <c r="AD448" s="62" t="s">
        <v>71</v>
      </c>
      <c r="AE448" s="62" t="s">
        <v>33</v>
      </c>
      <c r="AF448" s="62" t="s">
        <v>92</v>
      </c>
      <c r="AG448" s="64">
        <v>6</v>
      </c>
      <c r="AH448" s="59"/>
      <c r="AI448" s="57"/>
      <c r="AJ448" s="59"/>
      <c r="AK448" s="65">
        <v>0</v>
      </c>
      <c r="AL448" s="66">
        <v>4.2699999999999996</v>
      </c>
      <c r="AM448" s="67">
        <f t="shared" si="32"/>
        <v>4.2699999999999996</v>
      </c>
      <c r="AN448" s="72">
        <v>4</v>
      </c>
      <c r="AO448" s="67">
        <f t="shared" si="33"/>
        <v>8.27</v>
      </c>
      <c r="AP448" s="59" t="s">
        <v>512</v>
      </c>
      <c r="AQ448" s="57"/>
      <c r="AR448" s="68">
        <f t="shared" ca="1" si="34"/>
        <v>17</v>
      </c>
      <c r="AS448" s="69" t="str">
        <f ca="1">IF('База данных'!$AR448&gt;=18,"соверш.","несовер.")</f>
        <v>несовер.</v>
      </c>
      <c r="AT44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НИНР; да</v>
      </c>
      <c r="AU448" s="2"/>
      <c r="AV448" s="2"/>
    </row>
    <row r="449" spans="1:48" ht="12.95" customHeight="1">
      <c r="B449" s="90">
        <f>IF(D448&lt;&gt;D449,MAX($B$4:B448)+1,B448)</f>
        <v>242</v>
      </c>
      <c r="C449" s="58">
        <v>43300</v>
      </c>
      <c r="D449" s="57" t="s">
        <v>426</v>
      </c>
      <c r="E449" s="59" t="s">
        <v>30</v>
      </c>
      <c r="F449" s="178" t="s">
        <v>119</v>
      </c>
      <c r="G449" s="59" t="s">
        <v>120</v>
      </c>
      <c r="H449" s="59">
        <v>1</v>
      </c>
      <c r="I449" s="57" t="str">
        <f t="shared" si="30"/>
        <v>242/18</v>
      </c>
      <c r="J449" s="61" t="str">
        <f t="shared" si="31"/>
        <v>242/18-ОиПКММиТП/1</v>
      </c>
      <c r="K449" s="62" t="s">
        <v>73</v>
      </c>
      <c r="L449" s="62" t="s">
        <v>88</v>
      </c>
      <c r="M449" s="57" t="s">
        <v>31</v>
      </c>
      <c r="N449" s="62">
        <v>32589</v>
      </c>
      <c r="O449" s="59" t="s">
        <v>101</v>
      </c>
      <c r="P449" s="62"/>
      <c r="Q449" s="62" t="s">
        <v>136</v>
      </c>
      <c r="R449" s="57"/>
      <c r="S449" s="64"/>
      <c r="T449" s="59"/>
      <c r="U449" s="62" t="s">
        <v>32</v>
      </c>
      <c r="V449" s="57">
        <v>11</v>
      </c>
      <c r="W449" s="57"/>
      <c r="X449" s="57">
        <v>2006</v>
      </c>
      <c r="Y449" s="62" t="s">
        <v>94</v>
      </c>
      <c r="Z449" s="57" t="s">
        <v>33</v>
      </c>
      <c r="AA449" s="71" t="s">
        <v>33</v>
      </c>
      <c r="AB449" s="59"/>
      <c r="AC449" s="63" t="s">
        <v>88</v>
      </c>
      <c r="AD449" s="62" t="s">
        <v>71</v>
      </c>
      <c r="AE449" s="62" t="s">
        <v>33</v>
      </c>
      <c r="AF449" s="62" t="s">
        <v>33</v>
      </c>
      <c r="AG449" s="64">
        <v>4</v>
      </c>
      <c r="AH449" s="59"/>
      <c r="AI449" s="57"/>
      <c r="AJ449" s="59"/>
      <c r="AK449" s="65">
        <v>0</v>
      </c>
      <c r="AL449" s="66">
        <v>3.83</v>
      </c>
      <c r="AM449" s="67">
        <f t="shared" si="32"/>
        <v>3.83</v>
      </c>
      <c r="AN449" s="72">
        <v>4.5</v>
      </c>
      <c r="AO449" s="67">
        <f t="shared" si="33"/>
        <v>8.33</v>
      </c>
      <c r="AP449" s="59" t="s">
        <v>512</v>
      </c>
      <c r="AQ449" s="57"/>
      <c r="AR449" s="73">
        <f t="shared" ca="1" si="34"/>
        <v>31</v>
      </c>
      <c r="AS449" s="61" t="str">
        <f ca="1">IF('База данных'!$AR449&gt;=18,"соверш.","несовер.")</f>
        <v>соверш.</v>
      </c>
      <c r="AT44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ОиПКММиТП; да</v>
      </c>
      <c r="AU449" s="2"/>
      <c r="AV449" s="2"/>
    </row>
    <row r="450" spans="1:48" ht="12.95" customHeight="1">
      <c r="B450" s="90">
        <f>IF(D449&lt;&gt;D450,MAX($B$4:B449)+1,B449)</f>
        <v>242</v>
      </c>
      <c r="C450" s="58">
        <v>43301</v>
      </c>
      <c r="D450" s="57" t="s">
        <v>426</v>
      </c>
      <c r="E450" s="59" t="s">
        <v>30</v>
      </c>
      <c r="F450" s="177" t="s">
        <v>119</v>
      </c>
      <c r="G450" s="59" t="s">
        <v>121</v>
      </c>
      <c r="H450" s="59">
        <v>2</v>
      </c>
      <c r="I450" s="57" t="str">
        <f t="shared" si="30"/>
        <v>242/18</v>
      </c>
      <c r="J450" s="61" t="str">
        <f t="shared" si="31"/>
        <v>242/18-ОКДД/2</v>
      </c>
      <c r="K450" s="62" t="s">
        <v>73</v>
      </c>
      <c r="L450" s="62" t="s">
        <v>33</v>
      </c>
      <c r="M450" s="57" t="s">
        <v>31</v>
      </c>
      <c r="N450" s="62">
        <v>30441</v>
      </c>
      <c r="O450" s="59" t="s">
        <v>101</v>
      </c>
      <c r="P450" s="62"/>
      <c r="Q450" s="62" t="s">
        <v>159</v>
      </c>
      <c r="R450" s="57"/>
      <c r="S450" s="64"/>
      <c r="T450" s="59"/>
      <c r="U450" s="62" t="s">
        <v>32</v>
      </c>
      <c r="V450" s="57">
        <v>11</v>
      </c>
      <c r="W450" s="57"/>
      <c r="X450" s="57">
        <v>2000</v>
      </c>
      <c r="Y450" s="62" t="s">
        <v>94</v>
      </c>
      <c r="Z450" s="57" t="s">
        <v>33</v>
      </c>
      <c r="AA450" s="71" t="s">
        <v>33</v>
      </c>
      <c r="AB450" s="59"/>
      <c r="AC450" s="63" t="s">
        <v>88</v>
      </c>
      <c r="AD450" s="62" t="s">
        <v>71</v>
      </c>
      <c r="AE450" s="62" t="s">
        <v>33</v>
      </c>
      <c r="AF450" s="62" t="s">
        <v>33</v>
      </c>
      <c r="AG450" s="64">
        <v>4</v>
      </c>
      <c r="AH450" s="59"/>
      <c r="AI450" s="57"/>
      <c r="AJ450" s="59"/>
      <c r="AK450" s="65">
        <v>0</v>
      </c>
      <c r="AL450" s="66">
        <v>3.31</v>
      </c>
      <c r="AM450" s="67">
        <f t="shared" si="32"/>
        <v>3.31</v>
      </c>
      <c r="AN450" s="72">
        <v>3</v>
      </c>
      <c r="AO450" s="67">
        <f t="shared" si="33"/>
        <v>6.3100000000000005</v>
      </c>
      <c r="AP450" s="59" t="s">
        <v>512</v>
      </c>
      <c r="AQ450" s="57"/>
      <c r="AR450" s="68">
        <f t="shared" ca="1" si="34"/>
        <v>37</v>
      </c>
      <c r="AS450" s="69" t="str">
        <f ca="1">IF('База данных'!$AR450&gt;=18,"соверш.","несовер.")</f>
        <v>соверш.</v>
      </c>
      <c r="AT45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ОКДД; да</v>
      </c>
      <c r="AU450" s="2"/>
      <c r="AV450" s="2"/>
    </row>
    <row r="451" spans="1:48" ht="12.95" customHeight="1">
      <c r="B451" s="90">
        <f>IF(D450&lt;&gt;D451,MAX($B$4:B450)+1,B450)</f>
        <v>243</v>
      </c>
      <c r="C451" s="58">
        <v>43301</v>
      </c>
      <c r="D451" s="57" t="s">
        <v>427</v>
      </c>
      <c r="E451" s="59" t="s">
        <v>34</v>
      </c>
      <c r="F451" s="178" t="s">
        <v>119</v>
      </c>
      <c r="G451" s="59" t="s">
        <v>121</v>
      </c>
      <c r="H451" s="59">
        <v>1</v>
      </c>
      <c r="I451" s="57" t="str">
        <f t="shared" si="30"/>
        <v>243/18</v>
      </c>
      <c r="J451" s="61" t="str">
        <f t="shared" si="31"/>
        <v>243/18-ОКДД/1</v>
      </c>
      <c r="K451" s="62" t="s">
        <v>73</v>
      </c>
      <c r="L451" s="62" t="s">
        <v>88</v>
      </c>
      <c r="M451" s="57" t="s">
        <v>31</v>
      </c>
      <c r="N451" s="62">
        <v>28425</v>
      </c>
      <c r="O451" s="59" t="s">
        <v>101</v>
      </c>
      <c r="P451" s="62"/>
      <c r="Q451" s="62" t="s">
        <v>159</v>
      </c>
      <c r="R451" s="57"/>
      <c r="S451" s="64"/>
      <c r="T451" s="59"/>
      <c r="U451" s="62" t="s">
        <v>32</v>
      </c>
      <c r="V451" s="57">
        <v>11</v>
      </c>
      <c r="W451" s="57"/>
      <c r="X451" s="57">
        <v>1994</v>
      </c>
      <c r="Y451" s="62" t="s">
        <v>94</v>
      </c>
      <c r="Z451" s="57" t="s">
        <v>33</v>
      </c>
      <c r="AA451" s="71" t="s">
        <v>33</v>
      </c>
      <c r="AB451" s="59"/>
      <c r="AC451" s="63" t="s">
        <v>88</v>
      </c>
      <c r="AD451" s="62" t="s">
        <v>71</v>
      </c>
      <c r="AE451" s="62" t="s">
        <v>33</v>
      </c>
      <c r="AF451" s="62" t="s">
        <v>33</v>
      </c>
      <c r="AG451" s="64">
        <v>4</v>
      </c>
      <c r="AH451" s="59"/>
      <c r="AI451" s="57"/>
      <c r="AJ451" s="59"/>
      <c r="AK451" s="65">
        <v>0</v>
      </c>
      <c r="AL451" s="66">
        <v>3.29</v>
      </c>
      <c r="AM451" s="67">
        <f t="shared" si="32"/>
        <v>3.29</v>
      </c>
      <c r="AN451" s="72">
        <v>3.5</v>
      </c>
      <c r="AO451" s="67">
        <f t="shared" si="33"/>
        <v>6.79</v>
      </c>
      <c r="AP451" s="59" t="s">
        <v>512</v>
      </c>
      <c r="AQ451" s="57"/>
      <c r="AR451" s="73">
        <f t="shared" ca="1" si="34"/>
        <v>42</v>
      </c>
      <c r="AS451" s="61" t="str">
        <f ca="1">IF('База данных'!$AR451&gt;=18,"соверш.","несовер.")</f>
        <v>соверш.</v>
      </c>
      <c r="AT45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да</v>
      </c>
      <c r="AU451" s="2"/>
      <c r="AV451" s="2"/>
    </row>
    <row r="452" spans="1:48" ht="12.95" customHeight="1">
      <c r="B452" s="90">
        <f>IF(D451&lt;&gt;D452,MAX($B$4:B451)+1,B451)</f>
        <v>244</v>
      </c>
      <c r="C452" s="58">
        <v>43287</v>
      </c>
      <c r="D452" s="57" t="s">
        <v>428</v>
      </c>
      <c r="E452" s="59" t="s">
        <v>30</v>
      </c>
      <c r="F452" s="177" t="s">
        <v>119</v>
      </c>
      <c r="G452" s="59" t="s">
        <v>121</v>
      </c>
      <c r="H452" s="59">
        <v>1</v>
      </c>
      <c r="I452" s="57" t="str">
        <f t="shared" si="30"/>
        <v>244/18</v>
      </c>
      <c r="J452" s="61" t="str">
        <f t="shared" si="31"/>
        <v>244/18-ОКДД/1</v>
      </c>
      <c r="K452" s="62" t="s">
        <v>73</v>
      </c>
      <c r="L452" s="62" t="s">
        <v>33</v>
      </c>
      <c r="M452" s="57" t="s">
        <v>31</v>
      </c>
      <c r="N452" s="62">
        <v>36599</v>
      </c>
      <c r="O452" s="59" t="s">
        <v>101</v>
      </c>
      <c r="P452" s="62"/>
      <c r="Q452" s="62" t="s">
        <v>126</v>
      </c>
      <c r="R452" s="57"/>
      <c r="S452" s="64"/>
      <c r="T452" s="59"/>
      <c r="U452" s="62" t="s">
        <v>32</v>
      </c>
      <c r="V452" s="57">
        <v>11</v>
      </c>
      <c r="W452" s="57"/>
      <c r="X452" s="57">
        <v>2018</v>
      </c>
      <c r="Y452" s="62" t="s">
        <v>94</v>
      </c>
      <c r="Z452" s="57" t="s">
        <v>33</v>
      </c>
      <c r="AA452" s="71" t="s">
        <v>33</v>
      </c>
      <c r="AB452" s="59"/>
      <c r="AC452" s="63" t="s">
        <v>33</v>
      </c>
      <c r="AD452" s="62" t="s">
        <v>71</v>
      </c>
      <c r="AE452" s="62" t="s">
        <v>88</v>
      </c>
      <c r="AF452" s="62" t="s">
        <v>99</v>
      </c>
      <c r="AG452" s="64">
        <v>4</v>
      </c>
      <c r="AH452" s="59"/>
      <c r="AI452" s="57"/>
      <c r="AJ452" s="59"/>
      <c r="AK452" s="65">
        <v>0</v>
      </c>
      <c r="AL452" s="66">
        <v>4</v>
      </c>
      <c r="AM452" s="67">
        <f t="shared" si="32"/>
        <v>4</v>
      </c>
      <c r="AN452" s="72">
        <v>4</v>
      </c>
      <c r="AO452" s="67">
        <f t="shared" si="33"/>
        <v>8</v>
      </c>
      <c r="AP452" s="59" t="s">
        <v>512</v>
      </c>
      <c r="AQ452" s="57"/>
      <c r="AR452" s="68">
        <f t="shared" ca="1" si="34"/>
        <v>20</v>
      </c>
      <c r="AS452" s="69" t="str">
        <f ca="1">IF('База данных'!$AR452&gt;=18,"соверш.","несовер.")</f>
        <v>соверш.</v>
      </c>
      <c r="AT45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нет</v>
      </c>
      <c r="AU452" s="2"/>
      <c r="AV452" s="2"/>
    </row>
    <row r="453" spans="1:48" ht="12.95" customHeight="1">
      <c r="B453" s="90">
        <f>IF(D452&lt;&gt;D453,MAX($B$4:B452)+1,B452)</f>
        <v>244</v>
      </c>
      <c r="C453" s="58">
        <v>43293</v>
      </c>
      <c r="D453" s="57" t="s">
        <v>428</v>
      </c>
      <c r="E453" s="59" t="s">
        <v>30</v>
      </c>
      <c r="F453" s="178" t="s">
        <v>111</v>
      </c>
      <c r="G453" s="59" t="s">
        <v>112</v>
      </c>
      <c r="H453" s="59">
        <v>2</v>
      </c>
      <c r="I453" s="57" t="str">
        <f t="shared" ref="I453:I516" si="35">B453&amp;"/"&amp;RIGHT(YEAR(C453),2)</f>
        <v>244/18</v>
      </c>
      <c r="J453" s="61" t="str">
        <f t="shared" ref="J453:J516" si="36">B453&amp;"/"&amp;RIGHT(YEAR(C453),2)&amp;"-"&amp;G453&amp;"/"&amp;H453</f>
        <v>244/18-ЭП/2</v>
      </c>
      <c r="K453" s="62" t="s">
        <v>73</v>
      </c>
      <c r="L453" s="62" t="s">
        <v>88</v>
      </c>
      <c r="M453" s="57" t="s">
        <v>31</v>
      </c>
      <c r="N453" s="62">
        <v>36617</v>
      </c>
      <c r="O453" s="59" t="s">
        <v>101</v>
      </c>
      <c r="P453" s="62"/>
      <c r="Q453" s="62" t="s">
        <v>153</v>
      </c>
      <c r="R453" s="57"/>
      <c r="S453" s="64"/>
      <c r="T453" s="59"/>
      <c r="U453" s="62" t="s">
        <v>32</v>
      </c>
      <c r="V453" s="57">
        <v>11</v>
      </c>
      <c r="W453" s="57"/>
      <c r="X453" s="57">
        <v>2018</v>
      </c>
      <c r="Y453" s="62" t="s">
        <v>94</v>
      </c>
      <c r="Z453" s="57" t="s">
        <v>33</v>
      </c>
      <c r="AA453" s="71" t="s">
        <v>33</v>
      </c>
      <c r="AB453" s="59"/>
      <c r="AC453" s="63" t="s">
        <v>88</v>
      </c>
      <c r="AD453" s="62" t="s">
        <v>71</v>
      </c>
      <c r="AE453" s="62" t="s">
        <v>88</v>
      </c>
      <c r="AF453" s="62" t="s">
        <v>92</v>
      </c>
      <c r="AG453" s="64">
        <v>4</v>
      </c>
      <c r="AH453" s="59"/>
      <c r="AI453" s="57"/>
      <c r="AJ453" s="59"/>
      <c r="AK453" s="65">
        <v>0</v>
      </c>
      <c r="AL453" s="66">
        <v>3.85</v>
      </c>
      <c r="AM453" s="67">
        <f t="shared" ref="AM453:AM516" si="37">AK453+AL453</f>
        <v>3.85</v>
      </c>
      <c r="AN453" s="72">
        <v>4</v>
      </c>
      <c r="AO453" s="67">
        <f t="shared" ref="AO453:AO516" si="38">AK453+AL453+AN453</f>
        <v>7.85</v>
      </c>
      <c r="AP453" s="59" t="s">
        <v>512</v>
      </c>
      <c r="AQ453" s="57"/>
      <c r="AR453" s="73">
        <f t="shared" ref="AR453:AR516" ca="1" si="39">DATEDIF(N453,$AV$4,"Y")</f>
        <v>20</v>
      </c>
      <c r="AS453" s="61" t="str">
        <f ca="1">IF('База данных'!$AR453&gt;=18,"соверш.","несовер.")</f>
        <v>соверш.</v>
      </c>
      <c r="AT45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ЭП; да</v>
      </c>
      <c r="AU453" s="2"/>
      <c r="AV453" s="2"/>
    </row>
    <row r="454" spans="1:48" ht="12.95" customHeight="1">
      <c r="B454" s="90">
        <f>IF(D453&lt;&gt;D454,MAX($B$4:B453)+1,B453)</f>
        <v>245</v>
      </c>
      <c r="C454" s="58">
        <v>43291</v>
      </c>
      <c r="D454" s="57" t="s">
        <v>429</v>
      </c>
      <c r="E454" s="59" t="s">
        <v>30</v>
      </c>
      <c r="F454" s="177" t="s">
        <v>186</v>
      </c>
      <c r="G454" s="59" t="s">
        <v>115</v>
      </c>
      <c r="H454" s="59">
        <v>1</v>
      </c>
      <c r="I454" s="57" t="str">
        <f t="shared" si="35"/>
        <v>245/18</v>
      </c>
      <c r="J454" s="61" t="str">
        <f t="shared" si="36"/>
        <v>245/18-ТТ/1</v>
      </c>
      <c r="K454" s="62" t="s">
        <v>73</v>
      </c>
      <c r="L454" s="62" t="s">
        <v>88</v>
      </c>
      <c r="M454" s="57" t="s">
        <v>37</v>
      </c>
      <c r="N454" s="62">
        <v>36984</v>
      </c>
      <c r="O454" s="59" t="s">
        <v>101</v>
      </c>
      <c r="P454" s="62"/>
      <c r="Q454" s="62" t="s">
        <v>144</v>
      </c>
      <c r="R454" s="57"/>
      <c r="S454" s="64"/>
      <c r="T454" s="59"/>
      <c r="U454" s="62" t="s">
        <v>32</v>
      </c>
      <c r="V454" s="57">
        <v>11</v>
      </c>
      <c r="W454" s="57"/>
      <c r="X454" s="57">
        <v>2018</v>
      </c>
      <c r="Y454" s="62" t="s">
        <v>95</v>
      </c>
      <c r="Z454" s="57" t="s">
        <v>33</v>
      </c>
      <c r="AA454" s="71" t="s">
        <v>33</v>
      </c>
      <c r="AB454" s="59"/>
      <c r="AC454" s="63" t="s">
        <v>33</v>
      </c>
      <c r="AD454" s="62" t="s">
        <v>71</v>
      </c>
      <c r="AE454" s="62" t="s">
        <v>88</v>
      </c>
      <c r="AF454" s="62" t="s">
        <v>99</v>
      </c>
      <c r="AG454" s="64">
        <v>4</v>
      </c>
      <c r="AH454" s="59"/>
      <c r="AI454" s="57"/>
      <c r="AJ454" s="59"/>
      <c r="AK454" s="65">
        <v>0</v>
      </c>
      <c r="AL454" s="66">
        <v>4.12</v>
      </c>
      <c r="AM454" s="67">
        <f t="shared" si="37"/>
        <v>4.12</v>
      </c>
      <c r="AN454" s="72">
        <v>4.33</v>
      </c>
      <c r="AO454" s="67">
        <f t="shared" si="38"/>
        <v>8.4499999999999993</v>
      </c>
      <c r="AP454" s="59" t="s">
        <v>512</v>
      </c>
      <c r="AQ454" s="57"/>
      <c r="AR454" s="68">
        <f t="shared" ca="1" si="39"/>
        <v>19</v>
      </c>
      <c r="AS454" s="69" t="str">
        <f ca="1">IF('База данных'!$AR454&gt;=18,"соверш.","несовер.")</f>
        <v>соверш.</v>
      </c>
      <c r="AT45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ТТ; нет</v>
      </c>
      <c r="AU454" s="2"/>
      <c r="AV454" s="2"/>
    </row>
    <row r="455" spans="1:48" ht="12.95" customHeight="1">
      <c r="A455" s="26"/>
      <c r="B455" s="90">
        <f>IF(D454&lt;&gt;D455,MAX($B$4:B454)+1,B454)</f>
        <v>246</v>
      </c>
      <c r="C455" s="58">
        <v>43280</v>
      </c>
      <c r="D455" s="57" t="s">
        <v>430</v>
      </c>
      <c r="E455" s="59" t="s">
        <v>30</v>
      </c>
      <c r="F455" s="177" t="s">
        <v>186</v>
      </c>
      <c r="G455" s="59" t="s">
        <v>188</v>
      </c>
      <c r="H455" s="59">
        <v>1</v>
      </c>
      <c r="I455" s="57" t="str">
        <f t="shared" si="35"/>
        <v>246/18</v>
      </c>
      <c r="J455" s="61" t="str">
        <f t="shared" si="36"/>
        <v>246/18-ХТ нар./1</v>
      </c>
      <c r="K455" s="62" t="s">
        <v>73</v>
      </c>
      <c r="L455" s="62" t="s">
        <v>88</v>
      </c>
      <c r="M455" s="57" t="s">
        <v>31</v>
      </c>
      <c r="N455" s="62">
        <v>37430</v>
      </c>
      <c r="O455" s="59" t="s">
        <v>101</v>
      </c>
      <c r="P455" s="62"/>
      <c r="Q455" s="62" t="s">
        <v>125</v>
      </c>
      <c r="R455" s="57"/>
      <c r="S455" s="64"/>
      <c r="T455" s="59" t="s">
        <v>184</v>
      </c>
      <c r="U455" s="62" t="s">
        <v>32</v>
      </c>
      <c r="V455" s="57">
        <v>9</v>
      </c>
      <c r="W455" s="57"/>
      <c r="X455" s="57">
        <v>2018</v>
      </c>
      <c r="Y455" s="62" t="s">
        <v>94</v>
      </c>
      <c r="Z455" s="57" t="s">
        <v>33</v>
      </c>
      <c r="AA455" s="71" t="s">
        <v>33</v>
      </c>
      <c r="AB455" s="59"/>
      <c r="AC455" s="63" t="s">
        <v>88</v>
      </c>
      <c r="AD455" s="62" t="s">
        <v>71</v>
      </c>
      <c r="AE455" s="62" t="s">
        <v>33</v>
      </c>
      <c r="AF455" s="62" t="s">
        <v>92</v>
      </c>
      <c r="AG455" s="64">
        <v>4</v>
      </c>
      <c r="AH455" s="59"/>
      <c r="AI455" s="57"/>
      <c r="AJ455" s="59"/>
      <c r="AK455" s="65">
        <v>2</v>
      </c>
      <c r="AL455" s="66">
        <v>3.61</v>
      </c>
      <c r="AM455" s="67">
        <f t="shared" si="37"/>
        <v>5.6099999999999994</v>
      </c>
      <c r="AN455" s="72">
        <v>3.33</v>
      </c>
      <c r="AO455" s="67">
        <f t="shared" si="38"/>
        <v>8.94</v>
      </c>
      <c r="AP455" s="59" t="s">
        <v>512</v>
      </c>
      <c r="AQ455" s="57"/>
      <c r="AR455" s="73">
        <f t="shared" ca="1" si="39"/>
        <v>17</v>
      </c>
      <c r="AS455" s="61" t="str">
        <f ca="1">IF('База данных'!$AR455&gt;=18,"соверш.","несовер.")</f>
        <v>несовер.</v>
      </c>
      <c r="AT45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нар.; да</v>
      </c>
      <c r="AU455" s="2"/>
      <c r="AV455" s="2"/>
    </row>
    <row r="456" spans="1:48" ht="12.95" customHeight="1">
      <c r="A456" s="26"/>
      <c r="B456" s="90">
        <f>IF(D455&lt;&gt;D456,MAX($B$4:B455)+1,B455)</f>
        <v>246</v>
      </c>
      <c r="C456" s="58">
        <v>43306</v>
      </c>
      <c r="D456" s="57" t="s">
        <v>430</v>
      </c>
      <c r="E456" s="59" t="s">
        <v>30</v>
      </c>
      <c r="F456" s="177" t="s">
        <v>186</v>
      </c>
      <c r="G456" s="59" t="s">
        <v>190</v>
      </c>
      <c r="H456" s="59">
        <v>2</v>
      </c>
      <c r="I456" s="57" t="str">
        <f t="shared" si="35"/>
        <v>246/18</v>
      </c>
      <c r="J456" s="61" t="str">
        <f t="shared" si="36"/>
        <v>246/18-ХТ эстр./2</v>
      </c>
      <c r="K456" s="62" t="s">
        <v>73</v>
      </c>
      <c r="L456" s="62" t="s">
        <v>88</v>
      </c>
      <c r="M456" s="57" t="s">
        <v>31</v>
      </c>
      <c r="N456" s="62">
        <v>37601</v>
      </c>
      <c r="O456" s="59" t="s">
        <v>507</v>
      </c>
      <c r="P456" s="62"/>
      <c r="Q456" s="62" t="s">
        <v>132</v>
      </c>
      <c r="R456" s="57"/>
      <c r="S456" s="64"/>
      <c r="T456" s="59"/>
      <c r="U456" s="62" t="s">
        <v>32</v>
      </c>
      <c r="V456" s="57">
        <v>9</v>
      </c>
      <c r="W456" s="57"/>
      <c r="X456" s="57">
        <v>2018</v>
      </c>
      <c r="Y456" s="62" t="s">
        <v>94</v>
      </c>
      <c r="Z456" s="57" t="s">
        <v>33</v>
      </c>
      <c r="AA456" s="71" t="s">
        <v>33</v>
      </c>
      <c r="AB456" s="59"/>
      <c r="AC456" s="63" t="s">
        <v>88</v>
      </c>
      <c r="AD456" s="62" t="s">
        <v>71</v>
      </c>
      <c r="AE456" s="62" t="s">
        <v>33</v>
      </c>
      <c r="AF456" s="62" t="s">
        <v>92</v>
      </c>
      <c r="AG456" s="64">
        <v>4</v>
      </c>
      <c r="AH456" s="59"/>
      <c r="AI456" s="57"/>
      <c r="AJ456" s="59"/>
      <c r="AK456" s="65">
        <v>0</v>
      </c>
      <c r="AL456" s="66">
        <v>4.45</v>
      </c>
      <c r="AM456" s="67">
        <f t="shared" si="37"/>
        <v>4.45</v>
      </c>
      <c r="AN456" s="72">
        <v>4.33</v>
      </c>
      <c r="AO456" s="67">
        <f t="shared" si="38"/>
        <v>8.7800000000000011</v>
      </c>
      <c r="AP456" s="59" t="s">
        <v>512</v>
      </c>
      <c r="AQ456" s="57"/>
      <c r="AR456" s="68">
        <f t="shared" ca="1" si="39"/>
        <v>17</v>
      </c>
      <c r="AS456" s="69" t="str">
        <f ca="1">IF('База данных'!$AR456&gt;=18,"соверш.","несовер.")</f>
        <v>несовер.</v>
      </c>
      <c r="AT45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ХТ эстр.; да</v>
      </c>
      <c r="AU456" s="2"/>
      <c r="AV456" s="2"/>
    </row>
    <row r="457" spans="1:48" ht="12.95" customHeight="1">
      <c r="A457" s="3"/>
      <c r="B457" s="90">
        <f>IF(D456&lt;&gt;D457,MAX($B$4:B456)+1,B456)</f>
        <v>246</v>
      </c>
      <c r="C457" s="58">
        <v>43319</v>
      </c>
      <c r="D457" s="57" t="s">
        <v>430</v>
      </c>
      <c r="E457" s="59" t="s">
        <v>30</v>
      </c>
      <c r="F457" s="178" t="s">
        <v>119</v>
      </c>
      <c r="G457" s="59" t="s">
        <v>121</v>
      </c>
      <c r="H457" s="59">
        <v>3</v>
      </c>
      <c r="I457" s="57" t="str">
        <f t="shared" si="35"/>
        <v>246/18</v>
      </c>
      <c r="J457" s="61" t="str">
        <f t="shared" si="36"/>
        <v>246/18-ОКДД/3</v>
      </c>
      <c r="K457" s="62" t="s">
        <v>73</v>
      </c>
      <c r="L457" s="62" t="s">
        <v>88</v>
      </c>
      <c r="M457" s="57" t="s">
        <v>31</v>
      </c>
      <c r="N457" s="62">
        <v>36825</v>
      </c>
      <c r="O457" s="59" t="s">
        <v>101</v>
      </c>
      <c r="P457" s="62"/>
      <c r="Q457" s="62" t="s">
        <v>180</v>
      </c>
      <c r="R457" s="57"/>
      <c r="S457" s="64"/>
      <c r="T457" s="59"/>
      <c r="U457" s="62" t="s">
        <v>32</v>
      </c>
      <c r="V457" s="57">
        <v>11</v>
      </c>
      <c r="W457" s="57"/>
      <c r="X457" s="57">
        <v>2018</v>
      </c>
      <c r="Y457" s="62" t="s">
        <v>94</v>
      </c>
      <c r="Z457" s="57" t="s">
        <v>33</v>
      </c>
      <c r="AA457" s="71" t="s">
        <v>33</v>
      </c>
      <c r="AB457" s="59"/>
      <c r="AC457" s="63" t="s">
        <v>33</v>
      </c>
      <c r="AD457" s="62" t="s">
        <v>71</v>
      </c>
      <c r="AE457" s="62" t="s">
        <v>88</v>
      </c>
      <c r="AF457" s="62" t="s">
        <v>33</v>
      </c>
      <c r="AG457" s="64">
        <v>4</v>
      </c>
      <c r="AH457" s="59"/>
      <c r="AI457" s="57"/>
      <c r="AJ457" s="59"/>
      <c r="AK457" s="65">
        <v>0</v>
      </c>
      <c r="AL457" s="66">
        <v>4.12</v>
      </c>
      <c r="AM457" s="67">
        <f t="shared" si="37"/>
        <v>4.12</v>
      </c>
      <c r="AN457" s="72">
        <v>4.66</v>
      </c>
      <c r="AO457" s="67">
        <f t="shared" si="38"/>
        <v>8.7800000000000011</v>
      </c>
      <c r="AP457" s="59" t="s">
        <v>512</v>
      </c>
      <c r="AQ457" s="57"/>
      <c r="AR457" s="73">
        <f t="shared" ca="1" si="39"/>
        <v>19</v>
      </c>
      <c r="AS457" s="61" t="str">
        <f ca="1">IF('База данных'!$AR457&gt;=18,"соверш.","несовер.")</f>
        <v>соверш.</v>
      </c>
      <c r="AT45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ОКДД; нет</v>
      </c>
      <c r="AU457" s="2"/>
      <c r="AV457" s="2"/>
    </row>
    <row r="458" spans="1:48" ht="12.95" customHeight="1">
      <c r="B458" s="90">
        <f>IF(D457&lt;&gt;D458,MAX($B$4:B457)+1,B457)</f>
        <v>247</v>
      </c>
      <c r="C458" s="58">
        <v>43290</v>
      </c>
      <c r="D458" s="57" t="s">
        <v>431</v>
      </c>
      <c r="E458" s="59" t="s">
        <v>30</v>
      </c>
      <c r="F458" s="177" t="s">
        <v>103</v>
      </c>
      <c r="G458" s="59" t="s">
        <v>104</v>
      </c>
      <c r="H458" s="59">
        <v>1</v>
      </c>
      <c r="I458" s="57" t="str">
        <f t="shared" si="35"/>
        <v>247/18</v>
      </c>
      <c r="J458" s="61" t="str">
        <f t="shared" si="36"/>
        <v>247/18-АДТиК/1</v>
      </c>
      <c r="K458" s="62" t="s">
        <v>73</v>
      </c>
      <c r="L458" s="62" t="s">
        <v>33</v>
      </c>
      <c r="M458" s="57" t="s">
        <v>37</v>
      </c>
      <c r="N458" s="62">
        <v>37274</v>
      </c>
      <c r="O458" s="59" t="s">
        <v>101</v>
      </c>
      <c r="P458" s="62"/>
      <c r="Q458" s="62" t="s">
        <v>136</v>
      </c>
      <c r="R458" s="57"/>
      <c r="S458" s="64"/>
      <c r="T458" s="59"/>
      <c r="U458" s="62" t="s">
        <v>32</v>
      </c>
      <c r="V458" s="57">
        <v>9</v>
      </c>
      <c r="W458" s="57"/>
      <c r="X458" s="57">
        <v>2018</v>
      </c>
      <c r="Y458" s="62" t="s">
        <v>94</v>
      </c>
      <c r="Z458" s="57" t="s">
        <v>33</v>
      </c>
      <c r="AA458" s="71" t="s">
        <v>33</v>
      </c>
      <c r="AB458" s="59"/>
      <c r="AC458" s="63" t="s">
        <v>33</v>
      </c>
      <c r="AD458" s="62" t="s">
        <v>71</v>
      </c>
      <c r="AE458" s="62" t="s">
        <v>88</v>
      </c>
      <c r="AF458" s="62" t="s">
        <v>33</v>
      </c>
      <c r="AG458" s="64">
        <v>4</v>
      </c>
      <c r="AH458" s="59"/>
      <c r="AI458" s="57"/>
      <c r="AJ458" s="59"/>
      <c r="AK458" s="65">
        <v>0</v>
      </c>
      <c r="AL458" s="66">
        <v>3.7</v>
      </c>
      <c r="AM458" s="67">
        <f t="shared" si="37"/>
        <v>3.7</v>
      </c>
      <c r="AN458" s="72">
        <v>4</v>
      </c>
      <c r="AO458" s="67">
        <f t="shared" si="38"/>
        <v>7.7</v>
      </c>
      <c r="AP458" s="59" t="s">
        <v>512</v>
      </c>
      <c r="AQ458" s="57"/>
      <c r="AR458" s="68">
        <f t="shared" ca="1" si="39"/>
        <v>18</v>
      </c>
      <c r="AS458" s="69" t="str">
        <f ca="1">IF('База данных'!$AR458&gt;=18,"соверш.","несовер.")</f>
        <v>соверш.</v>
      </c>
      <c r="AT45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нет</v>
      </c>
      <c r="AU458" s="2"/>
      <c r="AV458" s="2"/>
    </row>
    <row r="459" spans="1:48" ht="12.95" customHeight="1">
      <c r="B459" s="90">
        <f>IF(D458&lt;&gt;D459,MAX($B$4:B458)+1,B458)</f>
        <v>247</v>
      </c>
      <c r="C459" s="58">
        <v>43301</v>
      </c>
      <c r="D459" s="57" t="s">
        <v>431</v>
      </c>
      <c r="E459" s="59" t="s">
        <v>30</v>
      </c>
      <c r="F459" s="177" t="s">
        <v>186</v>
      </c>
      <c r="G459" s="59" t="s">
        <v>115</v>
      </c>
      <c r="H459" s="59">
        <v>2</v>
      </c>
      <c r="I459" s="57" t="str">
        <f t="shared" si="35"/>
        <v>247/18</v>
      </c>
      <c r="J459" s="61" t="str">
        <f t="shared" si="36"/>
        <v>247/18-ТТ/2</v>
      </c>
      <c r="K459" s="62" t="s">
        <v>73</v>
      </c>
      <c r="L459" s="62" t="s">
        <v>33</v>
      </c>
      <c r="M459" s="57" t="s">
        <v>31</v>
      </c>
      <c r="N459" s="62">
        <v>36662</v>
      </c>
      <c r="O459" s="59" t="s">
        <v>101</v>
      </c>
      <c r="P459" s="62"/>
      <c r="Q459" s="62" t="s">
        <v>126</v>
      </c>
      <c r="R459" s="57"/>
      <c r="S459" s="64"/>
      <c r="T459" s="59"/>
      <c r="U459" s="62" t="s">
        <v>32</v>
      </c>
      <c r="V459" s="57">
        <v>11</v>
      </c>
      <c r="W459" s="57"/>
      <c r="X459" s="57">
        <v>2018</v>
      </c>
      <c r="Y459" s="62" t="s">
        <v>94</v>
      </c>
      <c r="Z459" s="57" t="s">
        <v>33</v>
      </c>
      <c r="AA459" s="71" t="s">
        <v>33</v>
      </c>
      <c r="AB459" s="59"/>
      <c r="AC459" s="63" t="s">
        <v>33</v>
      </c>
      <c r="AD459" s="62" t="s">
        <v>71</v>
      </c>
      <c r="AE459" s="62" t="s">
        <v>88</v>
      </c>
      <c r="AF459" s="62" t="s">
        <v>99</v>
      </c>
      <c r="AG459" s="64">
        <v>6</v>
      </c>
      <c r="AH459" s="59"/>
      <c r="AI459" s="57"/>
      <c r="AJ459" s="59"/>
      <c r="AK459" s="65">
        <v>0</v>
      </c>
      <c r="AL459" s="66">
        <v>3.81</v>
      </c>
      <c r="AM459" s="67">
        <f t="shared" si="37"/>
        <v>3.81</v>
      </c>
      <c r="AN459" s="72">
        <v>4</v>
      </c>
      <c r="AO459" s="67">
        <f t="shared" si="38"/>
        <v>7.8100000000000005</v>
      </c>
      <c r="AP459" s="59" t="s">
        <v>512</v>
      </c>
      <c r="AQ459" s="57"/>
      <c r="AR459" s="73">
        <f t="shared" ca="1" si="39"/>
        <v>20</v>
      </c>
      <c r="AS459" s="61" t="str">
        <f ca="1">IF('База данных'!$AR459&gt;=18,"соверш.","несовер.")</f>
        <v>соверш.</v>
      </c>
      <c r="AT45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ТТ; нет</v>
      </c>
      <c r="AU459" s="2"/>
      <c r="AV459" s="2"/>
    </row>
    <row r="460" spans="1:48" ht="12.95" customHeight="1">
      <c r="B460" s="90">
        <f>IF(D459&lt;&gt;D460,MAX($B$4:B459)+1,B459)</f>
        <v>247</v>
      </c>
      <c r="C460" s="58">
        <v>43280</v>
      </c>
      <c r="D460" s="57" t="s">
        <v>431</v>
      </c>
      <c r="E460" s="59" t="s">
        <v>30</v>
      </c>
      <c r="F460" s="177" t="s">
        <v>119</v>
      </c>
      <c r="G460" s="59" t="s">
        <v>120</v>
      </c>
      <c r="H460" s="59">
        <v>3</v>
      </c>
      <c r="I460" s="57" t="str">
        <f t="shared" si="35"/>
        <v>247/18</v>
      </c>
      <c r="J460" s="61" t="str">
        <f t="shared" si="36"/>
        <v>247/18-ОиПКММиТП/3</v>
      </c>
      <c r="K460" s="62" t="s">
        <v>73</v>
      </c>
      <c r="L460" s="62" t="s">
        <v>33</v>
      </c>
      <c r="M460" s="57" t="s">
        <v>31</v>
      </c>
      <c r="N460" s="62">
        <v>37512</v>
      </c>
      <c r="O460" s="59" t="s">
        <v>101</v>
      </c>
      <c r="P460" s="62"/>
      <c r="Q460" s="62" t="s">
        <v>126</v>
      </c>
      <c r="R460" s="57"/>
      <c r="S460" s="64"/>
      <c r="T460" s="59"/>
      <c r="U460" s="62" t="s">
        <v>32</v>
      </c>
      <c r="V460" s="57">
        <v>9</v>
      </c>
      <c r="W460" s="57"/>
      <c r="X460" s="57">
        <v>2018</v>
      </c>
      <c r="Y460" s="62" t="s">
        <v>96</v>
      </c>
      <c r="Z460" s="57" t="s">
        <v>33</v>
      </c>
      <c r="AA460" s="71" t="s">
        <v>33</v>
      </c>
      <c r="AB460" s="59"/>
      <c r="AC460" s="63" t="s">
        <v>33</v>
      </c>
      <c r="AD460" s="62" t="s">
        <v>71</v>
      </c>
      <c r="AE460" s="62" t="s">
        <v>88</v>
      </c>
      <c r="AF460" s="62" t="s">
        <v>92</v>
      </c>
      <c r="AG460" s="64">
        <v>4</v>
      </c>
      <c r="AH460" s="59"/>
      <c r="AI460" s="57"/>
      <c r="AJ460" s="59"/>
      <c r="AK460" s="65">
        <v>2</v>
      </c>
      <c r="AL460" s="66">
        <v>3.6</v>
      </c>
      <c r="AM460" s="67">
        <f t="shared" si="37"/>
        <v>5.6</v>
      </c>
      <c r="AN460" s="72">
        <v>3</v>
      </c>
      <c r="AO460" s="67">
        <f t="shared" si="38"/>
        <v>8.6</v>
      </c>
      <c r="AP460" s="59" t="s">
        <v>512</v>
      </c>
      <c r="AQ460" s="57"/>
      <c r="AR460" s="68">
        <f t="shared" ca="1" si="39"/>
        <v>17</v>
      </c>
      <c r="AS460" s="69" t="str">
        <f ca="1">IF('База данных'!$AR460&gt;=18,"соверш.","несовер.")</f>
        <v>несовер.</v>
      </c>
      <c r="AT46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ОиПКММиТП; нет</v>
      </c>
      <c r="AU460" s="2"/>
      <c r="AV460" s="2"/>
    </row>
    <row r="461" spans="1:48" ht="12.95" customHeight="1">
      <c r="B461" s="90">
        <f>IF(D460&lt;&gt;D461,MAX($B$4:B460)+1,B460)</f>
        <v>248</v>
      </c>
      <c r="C461" s="58">
        <v>43285</v>
      </c>
      <c r="D461" s="57" t="s">
        <v>432</v>
      </c>
      <c r="E461" s="59" t="s">
        <v>30</v>
      </c>
      <c r="F461" s="178" t="s">
        <v>107</v>
      </c>
      <c r="G461" s="59" t="s">
        <v>108</v>
      </c>
      <c r="H461" s="59">
        <v>1</v>
      </c>
      <c r="I461" s="57" t="str">
        <f t="shared" si="35"/>
        <v>248/18</v>
      </c>
      <c r="J461" s="61" t="str">
        <f t="shared" si="36"/>
        <v>248/18-ТДЖ/1</v>
      </c>
      <c r="K461" s="62" t="s">
        <v>73</v>
      </c>
      <c r="L461" s="62" t="s">
        <v>33</v>
      </c>
      <c r="M461" s="57" t="s">
        <v>31</v>
      </c>
      <c r="N461" s="62">
        <v>37444</v>
      </c>
      <c r="O461" s="59" t="s">
        <v>101</v>
      </c>
      <c r="P461" s="62"/>
      <c r="Q461" s="62" t="s">
        <v>151</v>
      </c>
      <c r="R461" s="57"/>
      <c r="S461" s="64"/>
      <c r="T461" s="59"/>
      <c r="U461" s="62" t="s">
        <v>32</v>
      </c>
      <c r="V461" s="57">
        <v>9</v>
      </c>
      <c r="W461" s="57"/>
      <c r="X461" s="57">
        <v>2018</v>
      </c>
      <c r="Y461" s="62" t="s">
        <v>94</v>
      </c>
      <c r="Z461" s="57" t="s">
        <v>33</v>
      </c>
      <c r="AA461" s="71" t="s">
        <v>33</v>
      </c>
      <c r="AB461" s="59"/>
      <c r="AC461" s="63" t="s">
        <v>33</v>
      </c>
      <c r="AD461" s="62" t="s">
        <v>71</v>
      </c>
      <c r="AE461" s="62" t="s">
        <v>88</v>
      </c>
      <c r="AF461" s="62" t="s">
        <v>99</v>
      </c>
      <c r="AG461" s="64">
        <v>4</v>
      </c>
      <c r="AH461" s="59"/>
      <c r="AI461" s="57"/>
      <c r="AJ461" s="59"/>
      <c r="AK461" s="65">
        <v>0</v>
      </c>
      <c r="AL461" s="66">
        <v>3.76</v>
      </c>
      <c r="AM461" s="67">
        <f t="shared" si="37"/>
        <v>3.76</v>
      </c>
      <c r="AN461" s="72">
        <v>4</v>
      </c>
      <c r="AO461" s="67">
        <f t="shared" si="38"/>
        <v>7.76</v>
      </c>
      <c r="AP461" s="59" t="s">
        <v>512</v>
      </c>
      <c r="AQ461" s="57"/>
      <c r="AR461" s="73">
        <f t="shared" ca="1" si="39"/>
        <v>17</v>
      </c>
      <c r="AS461" s="61" t="str">
        <f ca="1">IF('База данных'!$AR461&gt;=18,"соверш.","несовер.")</f>
        <v>несовер.</v>
      </c>
      <c r="AT46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ТДЖ; нет</v>
      </c>
      <c r="AU461" s="2"/>
      <c r="AV461" s="2"/>
    </row>
    <row r="462" spans="1:48" ht="12.95" customHeight="1">
      <c r="B462" s="90">
        <f>IF(D461&lt;&gt;D462,MAX($B$4:B461)+1,B461)</f>
        <v>248</v>
      </c>
      <c r="C462" s="58">
        <v>43321</v>
      </c>
      <c r="D462" s="57" t="s">
        <v>432</v>
      </c>
      <c r="E462" s="59" t="s">
        <v>30</v>
      </c>
      <c r="F462" s="177" t="s">
        <v>105</v>
      </c>
      <c r="G462" s="59" t="s">
        <v>106</v>
      </c>
      <c r="H462" s="59">
        <v>2</v>
      </c>
      <c r="I462" s="57" t="str">
        <f t="shared" si="35"/>
        <v>248/18</v>
      </c>
      <c r="J462" s="61" t="str">
        <f t="shared" si="36"/>
        <v>248/18-ХОД/2</v>
      </c>
      <c r="K462" s="62" t="s">
        <v>73</v>
      </c>
      <c r="L462" s="62" t="s">
        <v>33</v>
      </c>
      <c r="M462" s="57" t="s">
        <v>37</v>
      </c>
      <c r="N462" s="62">
        <v>36746</v>
      </c>
      <c r="O462" s="59" t="s">
        <v>101</v>
      </c>
      <c r="P462" s="62"/>
      <c r="Q462" s="62" t="s">
        <v>126</v>
      </c>
      <c r="R462" s="57"/>
      <c r="S462" s="64"/>
      <c r="T462" s="59"/>
      <c r="U462" s="62" t="s">
        <v>32</v>
      </c>
      <c r="V462" s="57">
        <v>9</v>
      </c>
      <c r="W462" s="57"/>
      <c r="X462" s="57">
        <v>2016</v>
      </c>
      <c r="Y462" s="62" t="s">
        <v>94</v>
      </c>
      <c r="Z462" s="57" t="s">
        <v>33</v>
      </c>
      <c r="AA462" s="71" t="s">
        <v>88</v>
      </c>
      <c r="AB462" s="59"/>
      <c r="AC462" s="63" t="s">
        <v>88</v>
      </c>
      <c r="AD462" s="62" t="s">
        <v>71</v>
      </c>
      <c r="AE462" s="62" t="s">
        <v>33</v>
      </c>
      <c r="AF462" s="62" t="s">
        <v>92</v>
      </c>
      <c r="AG462" s="64">
        <v>4</v>
      </c>
      <c r="AH462" s="59"/>
      <c r="AI462" s="57"/>
      <c r="AJ462" s="59"/>
      <c r="AK462" s="65">
        <v>0</v>
      </c>
      <c r="AL462" s="66">
        <v>3.72</v>
      </c>
      <c r="AM462" s="67">
        <f t="shared" si="37"/>
        <v>3.72</v>
      </c>
      <c r="AN462" s="72">
        <v>4</v>
      </c>
      <c r="AO462" s="67">
        <f t="shared" si="38"/>
        <v>7.7200000000000006</v>
      </c>
      <c r="AP462" s="59" t="s">
        <v>512</v>
      </c>
      <c r="AQ462" s="57"/>
      <c r="AR462" s="68">
        <f t="shared" ca="1" si="39"/>
        <v>19</v>
      </c>
      <c r="AS462" s="69" t="str">
        <f ca="1">IF('База данных'!$AR462&gt;=18,"соверш.","несовер.")</f>
        <v>соверш.</v>
      </c>
      <c r="AT46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ХОД; да</v>
      </c>
      <c r="AU462" s="2"/>
      <c r="AV462" s="2"/>
    </row>
    <row r="463" spans="1:48" ht="12.95" customHeight="1">
      <c r="B463" s="90">
        <f>IF(D462&lt;&gt;D463,MAX($B$4:B462)+1,B462)</f>
        <v>249</v>
      </c>
      <c r="C463" s="58">
        <v>43278</v>
      </c>
      <c r="D463" s="57" t="s">
        <v>433</v>
      </c>
      <c r="E463" s="59" t="s">
        <v>30</v>
      </c>
      <c r="F463" s="177" t="s">
        <v>186</v>
      </c>
      <c r="G463" s="59" t="s">
        <v>190</v>
      </c>
      <c r="H463" s="59">
        <v>1</v>
      </c>
      <c r="I463" s="57" t="str">
        <f t="shared" si="35"/>
        <v>249/18</v>
      </c>
      <c r="J463" s="61" t="str">
        <f t="shared" si="36"/>
        <v>249/18-ХТ эстр./1</v>
      </c>
      <c r="K463" s="62" t="s">
        <v>73</v>
      </c>
      <c r="L463" s="62" t="s">
        <v>33</v>
      </c>
      <c r="M463" s="57" t="s">
        <v>31</v>
      </c>
      <c r="N463" s="62">
        <v>36716</v>
      </c>
      <c r="O463" s="59" t="s">
        <v>101</v>
      </c>
      <c r="P463" s="62"/>
      <c r="Q463" s="62" t="s">
        <v>125</v>
      </c>
      <c r="R463" s="57"/>
      <c r="S463" s="64"/>
      <c r="T463" s="59"/>
      <c r="U463" s="62" t="s">
        <v>32</v>
      </c>
      <c r="V463" s="57">
        <v>11</v>
      </c>
      <c r="W463" s="57"/>
      <c r="X463" s="57">
        <v>2018</v>
      </c>
      <c r="Y463" s="62" t="s">
        <v>94</v>
      </c>
      <c r="Z463" s="57" t="s">
        <v>33</v>
      </c>
      <c r="AA463" s="71" t="s">
        <v>33</v>
      </c>
      <c r="AB463" s="59"/>
      <c r="AC463" s="63" t="s">
        <v>33</v>
      </c>
      <c r="AD463" s="62" t="s">
        <v>71</v>
      </c>
      <c r="AE463" s="62" t="s">
        <v>88</v>
      </c>
      <c r="AF463" s="62" t="s">
        <v>99</v>
      </c>
      <c r="AG463" s="64">
        <v>5</v>
      </c>
      <c r="AH463" s="59"/>
      <c r="AI463" s="57"/>
      <c r="AJ463" s="59"/>
      <c r="AK463" s="65">
        <v>0</v>
      </c>
      <c r="AL463" s="66">
        <v>4.1100000000000003</v>
      </c>
      <c r="AM463" s="67">
        <f t="shared" si="37"/>
        <v>4.1100000000000003</v>
      </c>
      <c r="AN463" s="72">
        <v>4.33</v>
      </c>
      <c r="AO463" s="67">
        <f t="shared" si="38"/>
        <v>8.4400000000000013</v>
      </c>
      <c r="AP463" s="59" t="s">
        <v>512</v>
      </c>
      <c r="AQ463" s="57"/>
      <c r="AR463" s="73">
        <f t="shared" ca="1" si="39"/>
        <v>19</v>
      </c>
      <c r="AS463" s="61" t="str">
        <f ca="1">IF('База данных'!$AR463&gt;=18,"соверш.","несовер.")</f>
        <v>соверш.</v>
      </c>
      <c r="AT46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эстр.; нет</v>
      </c>
      <c r="AU463" s="2"/>
      <c r="AV463" s="2"/>
    </row>
    <row r="464" spans="1:48" ht="12.95" customHeight="1">
      <c r="B464" s="90">
        <f>IF(D463&lt;&gt;D464,MAX($B$4:B463)+1,B463)</f>
        <v>250</v>
      </c>
      <c r="C464" s="58">
        <v>43292</v>
      </c>
      <c r="D464" s="57" t="s">
        <v>434</v>
      </c>
      <c r="E464" s="59" t="s">
        <v>30</v>
      </c>
      <c r="F464" s="177" t="s">
        <v>111</v>
      </c>
      <c r="G464" s="59" t="s">
        <v>112</v>
      </c>
      <c r="H464" s="59">
        <v>1</v>
      </c>
      <c r="I464" s="57" t="str">
        <f t="shared" si="35"/>
        <v>250/18</v>
      </c>
      <c r="J464" s="61" t="str">
        <f t="shared" si="36"/>
        <v>250/18-ЭП/1</v>
      </c>
      <c r="K464" s="62" t="s">
        <v>73</v>
      </c>
      <c r="L464" s="62" t="s">
        <v>88</v>
      </c>
      <c r="M464" s="57" t="s">
        <v>31</v>
      </c>
      <c r="N464" s="62">
        <v>36952</v>
      </c>
      <c r="O464" s="59" t="s">
        <v>101</v>
      </c>
      <c r="P464" s="62"/>
      <c r="Q464" s="62" t="s">
        <v>171</v>
      </c>
      <c r="R464" s="57"/>
      <c r="S464" s="64"/>
      <c r="T464" s="59"/>
      <c r="U464" s="62" t="s">
        <v>32</v>
      </c>
      <c r="V464" s="57">
        <v>9</v>
      </c>
      <c r="W464" s="57"/>
      <c r="X464" s="57">
        <v>2018</v>
      </c>
      <c r="Y464" s="62" t="s">
        <v>94</v>
      </c>
      <c r="Z464" s="57" t="s">
        <v>33</v>
      </c>
      <c r="AA464" s="71" t="s">
        <v>33</v>
      </c>
      <c r="AB464" s="59"/>
      <c r="AC464" s="63" t="s">
        <v>33</v>
      </c>
      <c r="AD464" s="62" t="s">
        <v>71</v>
      </c>
      <c r="AE464" s="62" t="s">
        <v>88</v>
      </c>
      <c r="AF464" s="62" t="s">
        <v>33</v>
      </c>
      <c r="AG464" s="64" t="s">
        <v>128</v>
      </c>
      <c r="AH464" s="59"/>
      <c r="AI464" s="57"/>
      <c r="AJ464" s="59"/>
      <c r="AK464" s="65">
        <v>0</v>
      </c>
      <c r="AL464" s="66">
        <v>4.1399999999999997</v>
      </c>
      <c r="AM464" s="67">
        <f t="shared" si="37"/>
        <v>4.1399999999999997</v>
      </c>
      <c r="AN464" s="72">
        <v>4</v>
      </c>
      <c r="AO464" s="67">
        <f t="shared" si="38"/>
        <v>8.14</v>
      </c>
      <c r="AP464" s="59" t="s">
        <v>512</v>
      </c>
      <c r="AQ464" s="57"/>
      <c r="AR464" s="68">
        <f t="shared" ca="1" si="39"/>
        <v>19</v>
      </c>
      <c r="AS464" s="69" t="str">
        <f ca="1">IF('База данных'!$AR464&gt;=18,"соверш.","несовер.")</f>
        <v>соверш.</v>
      </c>
      <c r="AT46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ЭП; нет</v>
      </c>
      <c r="AU464" s="2"/>
      <c r="AV464" s="2"/>
    </row>
    <row r="465" spans="2:48" ht="12.95" customHeight="1">
      <c r="B465" s="90">
        <f>IF(D464&lt;&gt;D465,MAX($B$4:B464)+1,B464)</f>
        <v>250</v>
      </c>
      <c r="C465" s="58">
        <v>43321</v>
      </c>
      <c r="D465" s="57" t="s">
        <v>434</v>
      </c>
      <c r="E465" s="59" t="s">
        <v>30</v>
      </c>
      <c r="F465" s="178" t="s">
        <v>117</v>
      </c>
      <c r="G465" s="59" t="s">
        <v>118</v>
      </c>
      <c r="H465" s="59">
        <v>2</v>
      </c>
      <c r="I465" s="57" t="str">
        <f t="shared" si="35"/>
        <v>250/18</v>
      </c>
      <c r="J465" s="61" t="str">
        <f t="shared" si="36"/>
        <v>250/18-ХНП/2</v>
      </c>
      <c r="K465" s="62" t="s">
        <v>73</v>
      </c>
      <c r="L465" s="62" t="s">
        <v>88</v>
      </c>
      <c r="M465" s="57" t="s">
        <v>31</v>
      </c>
      <c r="N465" s="62">
        <v>37252</v>
      </c>
      <c r="O465" s="59" t="s">
        <v>101</v>
      </c>
      <c r="P465" s="62"/>
      <c r="Q465" s="62" t="s">
        <v>137</v>
      </c>
      <c r="R465" s="57"/>
      <c r="S465" s="64"/>
      <c r="T465" s="59"/>
      <c r="U465" s="62" t="s">
        <v>32</v>
      </c>
      <c r="V465" s="57">
        <v>9</v>
      </c>
      <c r="W465" s="57"/>
      <c r="X465" s="57">
        <v>2018</v>
      </c>
      <c r="Y465" s="62" t="s">
        <v>94</v>
      </c>
      <c r="Z465" s="57" t="s">
        <v>33</v>
      </c>
      <c r="AA465" s="71" t="s">
        <v>33</v>
      </c>
      <c r="AB465" s="59"/>
      <c r="AC465" s="63" t="s">
        <v>33</v>
      </c>
      <c r="AD465" s="62" t="s">
        <v>71</v>
      </c>
      <c r="AE465" s="62" t="s">
        <v>88</v>
      </c>
      <c r="AF465" s="62" t="s">
        <v>99</v>
      </c>
      <c r="AG465" s="64">
        <v>4</v>
      </c>
      <c r="AH465" s="59"/>
      <c r="AI465" s="57"/>
      <c r="AJ465" s="59"/>
      <c r="AK465" s="65">
        <v>0</v>
      </c>
      <c r="AL465" s="66">
        <v>3.75</v>
      </c>
      <c r="AM465" s="67">
        <f t="shared" si="37"/>
        <v>3.75</v>
      </c>
      <c r="AN465" s="72">
        <v>4</v>
      </c>
      <c r="AO465" s="67">
        <f t="shared" si="38"/>
        <v>7.75</v>
      </c>
      <c r="AP465" s="59" t="s">
        <v>512</v>
      </c>
      <c r="AQ465" s="57"/>
      <c r="AR465" s="73">
        <f t="shared" ca="1" si="39"/>
        <v>18</v>
      </c>
      <c r="AS465" s="61" t="str">
        <f ca="1">IF('База данных'!$AR465&gt;=18,"соверш.","несовер.")</f>
        <v>соверш.</v>
      </c>
      <c r="AT46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ХНП; нет</v>
      </c>
      <c r="AU465" s="2"/>
      <c r="AV465" s="2"/>
    </row>
    <row r="466" spans="2:48" ht="12.95" customHeight="1">
      <c r="B466" s="90">
        <f>IF(D465&lt;&gt;D466,MAX($B$4:B465)+1,B465)</f>
        <v>251</v>
      </c>
      <c r="C466" s="58">
        <v>43290</v>
      </c>
      <c r="D466" s="57" t="s">
        <v>435</v>
      </c>
      <c r="E466" s="59" t="s">
        <v>30</v>
      </c>
      <c r="F466" s="177" t="s">
        <v>186</v>
      </c>
      <c r="G466" s="59" t="s">
        <v>115</v>
      </c>
      <c r="H466" s="59">
        <v>1</v>
      </c>
      <c r="I466" s="57" t="str">
        <f t="shared" si="35"/>
        <v>251/18</v>
      </c>
      <c r="J466" s="61" t="str">
        <f t="shared" si="36"/>
        <v>251/18-ТТ/1</v>
      </c>
      <c r="K466" s="62" t="s">
        <v>73</v>
      </c>
      <c r="L466" s="62" t="s">
        <v>33</v>
      </c>
      <c r="M466" s="57" t="s">
        <v>31</v>
      </c>
      <c r="N466" s="62">
        <v>37607</v>
      </c>
      <c r="O466" s="59" t="s">
        <v>101</v>
      </c>
      <c r="P466" s="62"/>
      <c r="Q466" s="62" t="s">
        <v>126</v>
      </c>
      <c r="R466" s="57"/>
      <c r="S466" s="64"/>
      <c r="T466" s="59"/>
      <c r="U466" s="62" t="s">
        <v>32</v>
      </c>
      <c r="V466" s="57">
        <v>9</v>
      </c>
      <c r="W466" s="57"/>
      <c r="X466" s="57">
        <v>2018</v>
      </c>
      <c r="Y466" s="62" t="s">
        <v>94</v>
      </c>
      <c r="Z466" s="57" t="s">
        <v>33</v>
      </c>
      <c r="AA466" s="71" t="s">
        <v>88</v>
      </c>
      <c r="AB466" s="59"/>
      <c r="AC466" s="63" t="s">
        <v>88</v>
      </c>
      <c r="AD466" s="62" t="s">
        <v>71</v>
      </c>
      <c r="AE466" s="62" t="s">
        <v>88</v>
      </c>
      <c r="AF466" s="62" t="s">
        <v>92</v>
      </c>
      <c r="AG466" s="64">
        <v>6</v>
      </c>
      <c r="AH466" s="59"/>
      <c r="AI466" s="57"/>
      <c r="AJ466" s="59"/>
      <c r="AK466" s="65">
        <v>0</v>
      </c>
      <c r="AL466" s="66">
        <v>3.72</v>
      </c>
      <c r="AM466" s="67">
        <f t="shared" si="37"/>
        <v>3.72</v>
      </c>
      <c r="AN466" s="72">
        <v>4</v>
      </c>
      <c r="AO466" s="67">
        <f t="shared" si="38"/>
        <v>7.7200000000000006</v>
      </c>
      <c r="AP466" s="59" t="s">
        <v>512</v>
      </c>
      <c r="AQ466" s="57"/>
      <c r="AR466" s="68">
        <f t="shared" ca="1" si="39"/>
        <v>17</v>
      </c>
      <c r="AS466" s="69" t="str">
        <f ca="1">IF('База данных'!$AR466&gt;=18,"соверш.","несовер.")</f>
        <v>несовер.</v>
      </c>
      <c r="AT46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ТТ; да</v>
      </c>
      <c r="AU466" s="2"/>
      <c r="AV466" s="2"/>
    </row>
    <row r="467" spans="2:48" ht="12.95" customHeight="1">
      <c r="B467" s="90">
        <f>IF(D466&lt;&gt;D467,MAX($B$4:B466)+1,B466)</f>
        <v>251</v>
      </c>
      <c r="C467" s="58">
        <v>43308</v>
      </c>
      <c r="D467" s="57" t="s">
        <v>435</v>
      </c>
      <c r="E467" s="59" t="s">
        <v>30</v>
      </c>
      <c r="F467" s="178" t="s">
        <v>119</v>
      </c>
      <c r="G467" s="59" t="s">
        <v>120</v>
      </c>
      <c r="H467" s="59">
        <v>2</v>
      </c>
      <c r="I467" s="57" t="str">
        <f t="shared" si="35"/>
        <v>251/18</v>
      </c>
      <c r="J467" s="61" t="str">
        <f t="shared" si="36"/>
        <v>251/18-ОиПКММиТП/2</v>
      </c>
      <c r="K467" s="62" t="s">
        <v>73</v>
      </c>
      <c r="L467" s="62" t="s">
        <v>33</v>
      </c>
      <c r="M467" s="57" t="s">
        <v>37</v>
      </c>
      <c r="N467" s="62">
        <v>36707</v>
      </c>
      <c r="O467" s="59" t="s">
        <v>101</v>
      </c>
      <c r="P467" s="62"/>
      <c r="Q467" s="62" t="s">
        <v>126</v>
      </c>
      <c r="R467" s="57"/>
      <c r="S467" s="64"/>
      <c r="T467" s="59"/>
      <c r="U467" s="62" t="s">
        <v>32</v>
      </c>
      <c r="V467" s="57">
        <v>9</v>
      </c>
      <c r="W467" s="57"/>
      <c r="X467" s="57">
        <v>2018</v>
      </c>
      <c r="Y467" s="62" t="s">
        <v>94</v>
      </c>
      <c r="Z467" s="57" t="s">
        <v>33</v>
      </c>
      <c r="AA467" s="71" t="s">
        <v>33</v>
      </c>
      <c r="AB467" s="59"/>
      <c r="AC467" s="63" t="s">
        <v>33</v>
      </c>
      <c r="AD467" s="62" t="s">
        <v>71</v>
      </c>
      <c r="AE467" s="62" t="s">
        <v>88</v>
      </c>
      <c r="AF467" s="62" t="s">
        <v>33</v>
      </c>
      <c r="AG467" s="64">
        <v>4</v>
      </c>
      <c r="AH467" s="59"/>
      <c r="AI467" s="57"/>
      <c r="AJ467" s="59"/>
      <c r="AK467" s="65">
        <v>0</v>
      </c>
      <c r="AL467" s="66">
        <v>4.0999999999999996</v>
      </c>
      <c r="AM467" s="67">
        <f t="shared" si="37"/>
        <v>4.0999999999999996</v>
      </c>
      <c r="AN467" s="72">
        <v>4.33</v>
      </c>
      <c r="AO467" s="67">
        <f t="shared" si="38"/>
        <v>8.43</v>
      </c>
      <c r="AP467" s="59" t="s">
        <v>512</v>
      </c>
      <c r="AQ467" s="57"/>
      <c r="AR467" s="73">
        <f t="shared" ca="1" si="39"/>
        <v>19</v>
      </c>
      <c r="AS467" s="61" t="str">
        <f ca="1">IF('База данных'!$AR467&gt;=18,"соверш.","несовер.")</f>
        <v>соверш.</v>
      </c>
      <c r="AT46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ОиПКММиТП; нет</v>
      </c>
      <c r="AU467" s="2"/>
      <c r="AV467" s="2"/>
    </row>
    <row r="468" spans="2:48" ht="12.95" customHeight="1">
      <c r="B468" s="90">
        <f>IF(D467&lt;&gt;D468,MAX($B$4:B467)+1,B467)</f>
        <v>251</v>
      </c>
      <c r="C468" s="58">
        <v>43290</v>
      </c>
      <c r="D468" s="57" t="s">
        <v>435</v>
      </c>
      <c r="E468" s="59" t="s">
        <v>34</v>
      </c>
      <c r="F468" s="177" t="s">
        <v>119</v>
      </c>
      <c r="G468" s="59" t="s">
        <v>120</v>
      </c>
      <c r="H468" s="59">
        <v>3</v>
      </c>
      <c r="I468" s="57" t="str">
        <f t="shared" si="35"/>
        <v>251/18</v>
      </c>
      <c r="J468" s="61" t="str">
        <f t="shared" si="36"/>
        <v>251/18-ОиПКММиТП/3</v>
      </c>
      <c r="K468" s="62" t="s">
        <v>73</v>
      </c>
      <c r="L468" s="62" t="s">
        <v>33</v>
      </c>
      <c r="M468" s="57" t="s">
        <v>31</v>
      </c>
      <c r="N468" s="62">
        <v>36685</v>
      </c>
      <c r="O468" s="59" t="s">
        <v>101</v>
      </c>
      <c r="P468" s="62"/>
      <c r="Q468" s="62" t="s">
        <v>165</v>
      </c>
      <c r="R468" s="57"/>
      <c r="S468" s="64"/>
      <c r="T468" s="59"/>
      <c r="U468" s="62" t="s">
        <v>32</v>
      </c>
      <c r="V468" s="57">
        <v>11</v>
      </c>
      <c r="W468" s="57"/>
      <c r="X468" s="57">
        <v>2018</v>
      </c>
      <c r="Y468" s="62" t="s">
        <v>94</v>
      </c>
      <c r="Z468" s="57" t="s">
        <v>33</v>
      </c>
      <c r="AA468" s="71" t="s">
        <v>33</v>
      </c>
      <c r="AB468" s="59"/>
      <c r="AC468" s="63" t="s">
        <v>33</v>
      </c>
      <c r="AD468" s="62" t="s">
        <v>71</v>
      </c>
      <c r="AE468" s="62" t="s">
        <v>88</v>
      </c>
      <c r="AF468" s="62" t="s">
        <v>99</v>
      </c>
      <c r="AG468" s="64">
        <v>4</v>
      </c>
      <c r="AH468" s="59"/>
      <c r="AI468" s="57"/>
      <c r="AJ468" s="59"/>
      <c r="AK468" s="65">
        <v>0</v>
      </c>
      <c r="AL468" s="66">
        <v>3.87</v>
      </c>
      <c r="AM468" s="67">
        <f t="shared" si="37"/>
        <v>3.87</v>
      </c>
      <c r="AN468" s="72">
        <v>4.33</v>
      </c>
      <c r="AO468" s="67">
        <f t="shared" si="38"/>
        <v>8.1999999999999993</v>
      </c>
      <c r="AP468" s="59" t="s">
        <v>512</v>
      </c>
      <c r="AQ468" s="57"/>
      <c r="AR468" s="68">
        <f t="shared" ca="1" si="39"/>
        <v>19</v>
      </c>
      <c r="AS468" s="69" t="str">
        <f ca="1">IF('База данных'!$AR468&gt;=18,"соверш.","несовер.")</f>
        <v>соверш.</v>
      </c>
      <c r="AT46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ОиПКММиТП; нет</v>
      </c>
      <c r="AU468" s="2"/>
      <c r="AV468" s="2"/>
    </row>
    <row r="469" spans="2:48" ht="12.95" customHeight="1">
      <c r="B469" s="90">
        <f>IF(D468&lt;&gt;D469,MAX($B$4:B468)+1,B468)</f>
        <v>252</v>
      </c>
      <c r="C469" s="58">
        <v>43286</v>
      </c>
      <c r="D469" s="57" t="s">
        <v>436</v>
      </c>
      <c r="E469" s="59" t="s">
        <v>30</v>
      </c>
      <c r="F469" s="178" t="s">
        <v>103</v>
      </c>
      <c r="G469" s="59" t="s">
        <v>104</v>
      </c>
      <c r="H469" s="59">
        <v>1</v>
      </c>
      <c r="I469" s="57" t="str">
        <f t="shared" si="35"/>
        <v>252/18</v>
      </c>
      <c r="J469" s="61" t="str">
        <f t="shared" si="36"/>
        <v>252/18-АДТиК/1</v>
      </c>
      <c r="K469" s="62" t="s">
        <v>73</v>
      </c>
      <c r="L469" s="62" t="s">
        <v>88</v>
      </c>
      <c r="M469" s="57" t="s">
        <v>37</v>
      </c>
      <c r="N469" s="62">
        <v>36475</v>
      </c>
      <c r="O469" s="59" t="s">
        <v>101</v>
      </c>
      <c r="P469" s="62"/>
      <c r="Q469" s="62" t="s">
        <v>160</v>
      </c>
      <c r="R469" s="57"/>
      <c r="S469" s="64"/>
      <c r="T469" s="59"/>
      <c r="U469" s="62" t="s">
        <v>32</v>
      </c>
      <c r="V469" s="57">
        <v>9</v>
      </c>
      <c r="W469" s="57"/>
      <c r="X469" s="57">
        <v>2018</v>
      </c>
      <c r="Y469" s="62" t="s">
        <v>94</v>
      </c>
      <c r="Z469" s="57" t="s">
        <v>33</v>
      </c>
      <c r="AA469" s="71" t="s">
        <v>33</v>
      </c>
      <c r="AB469" s="59"/>
      <c r="AC469" s="63" t="s">
        <v>33</v>
      </c>
      <c r="AD469" s="62" t="s">
        <v>71</v>
      </c>
      <c r="AE469" s="62" t="s">
        <v>88</v>
      </c>
      <c r="AF469" s="62" t="s">
        <v>99</v>
      </c>
      <c r="AG469" s="64">
        <v>4</v>
      </c>
      <c r="AH469" s="59"/>
      <c r="AI469" s="57"/>
      <c r="AJ469" s="59"/>
      <c r="AK469" s="65">
        <v>0</v>
      </c>
      <c r="AL469" s="66">
        <v>4.0599999999999996</v>
      </c>
      <c r="AM469" s="67">
        <f t="shared" si="37"/>
        <v>4.0599999999999996</v>
      </c>
      <c r="AN469" s="72">
        <v>4</v>
      </c>
      <c r="AO469" s="67">
        <f t="shared" si="38"/>
        <v>8.0599999999999987</v>
      </c>
      <c r="AP469" s="59" t="s">
        <v>512</v>
      </c>
      <c r="AQ469" s="57"/>
      <c r="AR469" s="73">
        <f t="shared" ca="1" si="39"/>
        <v>20</v>
      </c>
      <c r="AS469" s="61" t="str">
        <f ca="1">IF('База данных'!$AR469&gt;=18,"соверш.","несовер.")</f>
        <v>соверш.</v>
      </c>
      <c r="AT46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нет</v>
      </c>
      <c r="AU469" s="2"/>
      <c r="AV469" s="2"/>
    </row>
    <row r="470" spans="2:48" ht="12.95" customHeight="1">
      <c r="B470" s="90">
        <f>IF(D469&lt;&gt;D470,MAX($B$4:B469)+1,B469)</f>
        <v>252</v>
      </c>
      <c r="C470" s="58">
        <v>43305</v>
      </c>
      <c r="D470" s="57" t="s">
        <v>436</v>
      </c>
      <c r="E470" s="59" t="s">
        <v>30</v>
      </c>
      <c r="F470" s="177" t="s">
        <v>186</v>
      </c>
      <c r="G470" s="59" t="s">
        <v>115</v>
      </c>
      <c r="H470" s="59">
        <v>2</v>
      </c>
      <c r="I470" s="57" t="str">
        <f t="shared" si="35"/>
        <v>252/18</v>
      </c>
      <c r="J470" s="61" t="str">
        <f t="shared" si="36"/>
        <v>252/18-ТТ/2</v>
      </c>
      <c r="K470" s="62" t="s">
        <v>73</v>
      </c>
      <c r="L470" s="62" t="s">
        <v>33</v>
      </c>
      <c r="M470" s="57" t="s">
        <v>31</v>
      </c>
      <c r="N470" s="62">
        <v>36675</v>
      </c>
      <c r="O470" s="59" t="s">
        <v>101</v>
      </c>
      <c r="P470" s="62"/>
      <c r="Q470" s="62" t="s">
        <v>126</v>
      </c>
      <c r="R470" s="57"/>
      <c r="S470" s="64"/>
      <c r="T470" s="59"/>
      <c r="U470" s="62" t="s">
        <v>32</v>
      </c>
      <c r="V470" s="57">
        <v>11</v>
      </c>
      <c r="W470" s="57"/>
      <c r="X470" s="57">
        <v>2018</v>
      </c>
      <c r="Y470" s="62" t="s">
        <v>94</v>
      </c>
      <c r="Z470" s="57" t="s">
        <v>33</v>
      </c>
      <c r="AA470" s="71" t="s">
        <v>33</v>
      </c>
      <c r="AB470" s="59"/>
      <c r="AC470" s="63" t="s">
        <v>33</v>
      </c>
      <c r="AD470" s="62" t="s">
        <v>71</v>
      </c>
      <c r="AE470" s="62" t="s">
        <v>88</v>
      </c>
      <c r="AF470" s="62" t="s">
        <v>33</v>
      </c>
      <c r="AG470" s="64" t="s">
        <v>128</v>
      </c>
      <c r="AH470" s="59"/>
      <c r="AI470" s="57"/>
      <c r="AJ470" s="59"/>
      <c r="AK470" s="65">
        <v>0</v>
      </c>
      <c r="AL470" s="66">
        <v>4.17</v>
      </c>
      <c r="AM470" s="67">
        <f t="shared" si="37"/>
        <v>4.17</v>
      </c>
      <c r="AN470" s="72">
        <v>4</v>
      </c>
      <c r="AO470" s="67">
        <f t="shared" si="38"/>
        <v>8.17</v>
      </c>
      <c r="AP470" s="59" t="s">
        <v>512</v>
      </c>
      <c r="AQ470" s="57"/>
      <c r="AR470" s="68">
        <f t="shared" ca="1" si="39"/>
        <v>19</v>
      </c>
      <c r="AS470" s="69" t="str">
        <f ca="1">IF('База данных'!$AR470&gt;=18,"соверш.","несовер.")</f>
        <v>соверш.</v>
      </c>
      <c r="AT47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ТТ; нет</v>
      </c>
      <c r="AU470" s="2"/>
      <c r="AV470" s="2"/>
    </row>
    <row r="471" spans="2:48" ht="12.95" customHeight="1">
      <c r="B471" s="90">
        <f>IF(D470&lt;&gt;D471,MAX($B$4:B470)+1,B470)</f>
        <v>253</v>
      </c>
      <c r="C471" s="58">
        <v>43290</v>
      </c>
      <c r="D471" s="57" t="s">
        <v>437</v>
      </c>
      <c r="E471" s="59" t="s">
        <v>36</v>
      </c>
      <c r="F471" s="178" t="s">
        <v>187</v>
      </c>
      <c r="G471" s="59" t="s">
        <v>114</v>
      </c>
      <c r="H471" s="59">
        <v>1</v>
      </c>
      <c r="I471" s="57" t="str">
        <f t="shared" si="35"/>
        <v>253/18</v>
      </c>
      <c r="J471" s="61" t="str">
        <f t="shared" si="36"/>
        <v>253/18-ХТ/1</v>
      </c>
      <c r="K471" s="62" t="s">
        <v>73</v>
      </c>
      <c r="L471" s="62" t="s">
        <v>88</v>
      </c>
      <c r="M471" s="57" t="s">
        <v>37</v>
      </c>
      <c r="N471" s="62">
        <v>36895</v>
      </c>
      <c r="O471" s="59" t="s">
        <v>101</v>
      </c>
      <c r="P471" s="62"/>
      <c r="Q471" s="62" t="s">
        <v>145</v>
      </c>
      <c r="R471" s="57"/>
      <c r="S471" s="64"/>
      <c r="T471" s="59"/>
      <c r="U471" s="62" t="s">
        <v>32</v>
      </c>
      <c r="V471" s="57">
        <v>11</v>
      </c>
      <c r="W471" s="57"/>
      <c r="X471" s="57">
        <v>2018</v>
      </c>
      <c r="Y471" s="62" t="s">
        <v>94</v>
      </c>
      <c r="Z471" s="57" t="s">
        <v>33</v>
      </c>
      <c r="AA471" s="71" t="s">
        <v>88</v>
      </c>
      <c r="AB471" s="59"/>
      <c r="AC471" s="63" t="s">
        <v>33</v>
      </c>
      <c r="AD471" s="62" t="s">
        <v>71</v>
      </c>
      <c r="AE471" s="62" t="s">
        <v>88</v>
      </c>
      <c r="AF471" s="62" t="s">
        <v>33</v>
      </c>
      <c r="AG471" s="64">
        <v>6</v>
      </c>
      <c r="AH471" s="59"/>
      <c r="AI471" s="57"/>
      <c r="AJ471" s="59"/>
      <c r="AK471" s="65">
        <v>0</v>
      </c>
      <c r="AL471" s="66">
        <v>4</v>
      </c>
      <c r="AM471" s="67">
        <f t="shared" si="37"/>
        <v>4</v>
      </c>
      <c r="AN471" s="72">
        <v>4</v>
      </c>
      <c r="AO471" s="67">
        <f t="shared" si="38"/>
        <v>8</v>
      </c>
      <c r="AP471" s="59" t="s">
        <v>512</v>
      </c>
      <c r="AQ471" s="57"/>
      <c r="AR471" s="73">
        <f t="shared" ca="1" si="39"/>
        <v>19</v>
      </c>
      <c r="AS471" s="61" t="str">
        <f ca="1">IF('База данных'!$AR471&gt;=18,"соверш.","несовер.")</f>
        <v>соверш.</v>
      </c>
      <c r="AT47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ХТ; нет</v>
      </c>
      <c r="AU471" s="2"/>
      <c r="AV471" s="2"/>
    </row>
    <row r="472" spans="2:48" ht="12.95" customHeight="1">
      <c r="B472" s="90">
        <f>IF(D471&lt;&gt;D472,MAX($B$4:B471)+1,B471)</f>
        <v>254</v>
      </c>
      <c r="C472" s="58">
        <v>43304</v>
      </c>
      <c r="D472" s="57" t="s">
        <v>438</v>
      </c>
      <c r="E472" s="59" t="s">
        <v>30</v>
      </c>
      <c r="F472" s="177" t="s">
        <v>186</v>
      </c>
      <c r="G472" s="59" t="s">
        <v>190</v>
      </c>
      <c r="H472" s="59">
        <v>1</v>
      </c>
      <c r="I472" s="57" t="str">
        <f t="shared" si="35"/>
        <v>254/18</v>
      </c>
      <c r="J472" s="61" t="str">
        <f t="shared" si="36"/>
        <v>254/18-ХТ эстр./1</v>
      </c>
      <c r="K472" s="62" t="s">
        <v>73</v>
      </c>
      <c r="L472" s="62" t="s">
        <v>88</v>
      </c>
      <c r="M472" s="57" t="s">
        <v>31</v>
      </c>
      <c r="N472" s="62">
        <v>30109</v>
      </c>
      <c r="O472" s="59" t="s">
        <v>101</v>
      </c>
      <c r="P472" s="62"/>
      <c r="Q472" s="62" t="s">
        <v>160</v>
      </c>
      <c r="R472" s="57"/>
      <c r="S472" s="64"/>
      <c r="T472" s="59"/>
      <c r="U472" s="62" t="s">
        <v>32</v>
      </c>
      <c r="V472" s="57">
        <v>11</v>
      </c>
      <c r="W472" s="57"/>
      <c r="X472" s="57">
        <v>1999</v>
      </c>
      <c r="Y472" s="62" t="s">
        <v>97</v>
      </c>
      <c r="Z472" s="57" t="s">
        <v>33</v>
      </c>
      <c r="AA472" s="71" t="s">
        <v>33</v>
      </c>
      <c r="AB472" s="59"/>
      <c r="AC472" s="63" t="s">
        <v>88</v>
      </c>
      <c r="AD472" s="62" t="s">
        <v>71</v>
      </c>
      <c r="AE472" s="62" t="s">
        <v>88</v>
      </c>
      <c r="AF472" s="62" t="s">
        <v>33</v>
      </c>
      <c r="AG472" s="64">
        <v>4</v>
      </c>
      <c r="AH472" s="59"/>
      <c r="AI472" s="57"/>
      <c r="AJ472" s="59"/>
      <c r="AK472" s="65">
        <v>0</v>
      </c>
      <c r="AL472" s="66">
        <v>3.17</v>
      </c>
      <c r="AM472" s="67">
        <f t="shared" si="37"/>
        <v>3.17</v>
      </c>
      <c r="AN472" s="72">
        <v>3.5</v>
      </c>
      <c r="AO472" s="67">
        <f t="shared" si="38"/>
        <v>6.67</v>
      </c>
      <c r="AP472" s="59" t="s">
        <v>512</v>
      </c>
      <c r="AQ472" s="57"/>
      <c r="AR472" s="68">
        <f t="shared" ca="1" si="39"/>
        <v>37</v>
      </c>
      <c r="AS472" s="69" t="str">
        <f ca="1">IF('База данных'!$AR472&gt;=18,"соверш.","несовер.")</f>
        <v>соверш.</v>
      </c>
      <c r="AT47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эстр.; да</v>
      </c>
      <c r="AU472" s="2"/>
      <c r="AV472" s="2"/>
    </row>
    <row r="473" spans="2:48" ht="12.95" customHeight="1">
      <c r="B473" s="90">
        <f>IF(D472&lt;&gt;D473,MAX($B$4:B472)+1,B472)</f>
        <v>255</v>
      </c>
      <c r="C473" s="58">
        <v>43304</v>
      </c>
      <c r="D473" s="57" t="s">
        <v>439</v>
      </c>
      <c r="E473" s="59" t="s">
        <v>30</v>
      </c>
      <c r="F473" s="178" t="s">
        <v>103</v>
      </c>
      <c r="G473" s="59" t="s">
        <v>104</v>
      </c>
      <c r="H473" s="59">
        <v>1</v>
      </c>
      <c r="I473" s="57" t="str">
        <f t="shared" si="35"/>
        <v>255/18</v>
      </c>
      <c r="J473" s="61" t="str">
        <f t="shared" si="36"/>
        <v>255/18-АДТиК/1</v>
      </c>
      <c r="K473" s="62" t="s">
        <v>73</v>
      </c>
      <c r="L473" s="62" t="s">
        <v>88</v>
      </c>
      <c r="M473" s="57" t="s">
        <v>31</v>
      </c>
      <c r="N473" s="62">
        <v>30109</v>
      </c>
      <c r="O473" s="59" t="s">
        <v>101</v>
      </c>
      <c r="P473" s="62"/>
      <c r="Q473" s="62" t="s">
        <v>160</v>
      </c>
      <c r="R473" s="57"/>
      <c r="S473" s="64"/>
      <c r="T473" s="59"/>
      <c r="U473" s="62" t="s">
        <v>32</v>
      </c>
      <c r="V473" s="57">
        <v>11</v>
      </c>
      <c r="W473" s="57"/>
      <c r="X473" s="57">
        <v>1999</v>
      </c>
      <c r="Y473" s="62" t="s">
        <v>97</v>
      </c>
      <c r="Z473" s="57" t="s">
        <v>33</v>
      </c>
      <c r="AA473" s="71" t="s">
        <v>33</v>
      </c>
      <c r="AB473" s="59"/>
      <c r="AC473" s="63" t="s">
        <v>88</v>
      </c>
      <c r="AD473" s="62" t="s">
        <v>71</v>
      </c>
      <c r="AE473" s="62" t="s">
        <v>88</v>
      </c>
      <c r="AF473" s="62" t="s">
        <v>33</v>
      </c>
      <c r="AG473" s="64">
        <v>4</v>
      </c>
      <c r="AH473" s="59"/>
      <c r="AI473" s="57"/>
      <c r="AJ473" s="59"/>
      <c r="AK473" s="65">
        <v>0</v>
      </c>
      <c r="AL473" s="66">
        <v>3.17</v>
      </c>
      <c r="AM473" s="67">
        <f t="shared" si="37"/>
        <v>3.17</v>
      </c>
      <c r="AN473" s="72">
        <v>3.5</v>
      </c>
      <c r="AO473" s="67">
        <f t="shared" si="38"/>
        <v>6.67</v>
      </c>
      <c r="AP473" s="59" t="s">
        <v>512</v>
      </c>
      <c r="AQ473" s="57"/>
      <c r="AR473" s="73">
        <f t="shared" ca="1" si="39"/>
        <v>37</v>
      </c>
      <c r="AS473" s="61" t="str">
        <f ca="1">IF('База данных'!$AR473&gt;=18,"соверш.","несовер.")</f>
        <v>соверш.</v>
      </c>
      <c r="AT47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да</v>
      </c>
      <c r="AU473" s="2"/>
      <c r="AV473" s="2"/>
    </row>
    <row r="474" spans="2:48" ht="12.95" customHeight="1">
      <c r="B474" s="90">
        <f>IF(D473&lt;&gt;D474,MAX($B$4:B473)+1,B473)</f>
        <v>255</v>
      </c>
      <c r="C474" s="58">
        <v>43286</v>
      </c>
      <c r="D474" s="57" t="s">
        <v>439</v>
      </c>
      <c r="E474" s="59" t="s">
        <v>30</v>
      </c>
      <c r="F474" s="177" t="s">
        <v>186</v>
      </c>
      <c r="G474" s="59" t="s">
        <v>188</v>
      </c>
      <c r="H474" s="59">
        <v>2</v>
      </c>
      <c r="I474" s="57" t="str">
        <f t="shared" si="35"/>
        <v>255/18</v>
      </c>
      <c r="J474" s="61" t="str">
        <f t="shared" si="36"/>
        <v>255/18-ХТ нар./2</v>
      </c>
      <c r="K474" s="62" t="s">
        <v>73</v>
      </c>
      <c r="L474" s="62" t="s">
        <v>88</v>
      </c>
      <c r="M474" s="57" t="s">
        <v>31</v>
      </c>
      <c r="N474" s="62">
        <v>37578</v>
      </c>
      <c r="O474" s="59" t="s">
        <v>101</v>
      </c>
      <c r="P474" s="62"/>
      <c r="Q474" s="62" t="s">
        <v>134</v>
      </c>
      <c r="R474" s="57"/>
      <c r="S474" s="64"/>
      <c r="T474" s="59"/>
      <c r="U474" s="62" t="s">
        <v>32</v>
      </c>
      <c r="V474" s="57">
        <v>9</v>
      </c>
      <c r="W474" s="57"/>
      <c r="X474" s="57">
        <v>2018</v>
      </c>
      <c r="Y474" s="62" t="s">
        <v>94</v>
      </c>
      <c r="Z474" s="57" t="s">
        <v>33</v>
      </c>
      <c r="AA474" s="71" t="s">
        <v>33</v>
      </c>
      <c r="AB474" s="59"/>
      <c r="AC474" s="63" t="s">
        <v>33</v>
      </c>
      <c r="AD474" s="62" t="s">
        <v>71</v>
      </c>
      <c r="AE474" s="62" t="s">
        <v>88</v>
      </c>
      <c r="AF474" s="62" t="s">
        <v>99</v>
      </c>
      <c r="AG474" s="64">
        <v>5</v>
      </c>
      <c r="AH474" s="59"/>
      <c r="AI474" s="57"/>
      <c r="AJ474" s="59"/>
      <c r="AK474" s="65">
        <v>0</v>
      </c>
      <c r="AL474" s="66">
        <v>3.66</v>
      </c>
      <c r="AM474" s="67">
        <f t="shared" si="37"/>
        <v>3.66</v>
      </c>
      <c r="AN474" s="72">
        <v>4</v>
      </c>
      <c r="AO474" s="67">
        <f t="shared" si="38"/>
        <v>7.66</v>
      </c>
      <c r="AP474" s="59" t="s">
        <v>512</v>
      </c>
      <c r="AQ474" s="57"/>
      <c r="AR474" s="68">
        <f t="shared" ca="1" si="39"/>
        <v>17</v>
      </c>
      <c r="AS474" s="69" t="str">
        <f ca="1">IF('База данных'!$AR474&gt;=18,"соверш.","несовер.")</f>
        <v>несовер.</v>
      </c>
      <c r="AT47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ХТ нар.; нет</v>
      </c>
      <c r="AU474" s="2"/>
      <c r="AV474" s="2"/>
    </row>
    <row r="475" spans="2:48" ht="12.95" customHeight="1">
      <c r="B475" s="90">
        <f>IF(D474&lt;&gt;D475,MAX($B$4:B474)+1,B474)</f>
        <v>256</v>
      </c>
      <c r="C475" s="58">
        <v>43280</v>
      </c>
      <c r="D475" s="57" t="s">
        <v>440</v>
      </c>
      <c r="E475" s="59" t="s">
        <v>34</v>
      </c>
      <c r="F475" s="178" t="s">
        <v>119</v>
      </c>
      <c r="G475" s="59" t="s">
        <v>121</v>
      </c>
      <c r="H475" s="59">
        <v>1</v>
      </c>
      <c r="I475" s="57" t="str">
        <f t="shared" si="35"/>
        <v>256/18</v>
      </c>
      <c r="J475" s="61" t="str">
        <f t="shared" si="36"/>
        <v>256/18-ОКДД/1</v>
      </c>
      <c r="K475" s="62" t="s">
        <v>73</v>
      </c>
      <c r="L475" s="62" t="s">
        <v>88</v>
      </c>
      <c r="M475" s="57" t="s">
        <v>31</v>
      </c>
      <c r="N475" s="62">
        <v>36933</v>
      </c>
      <c r="O475" s="59" t="s">
        <v>101</v>
      </c>
      <c r="P475" s="62"/>
      <c r="Q475" s="62" t="s">
        <v>134</v>
      </c>
      <c r="R475" s="57"/>
      <c r="S475" s="64"/>
      <c r="T475" s="59"/>
      <c r="U475" s="62" t="s">
        <v>32</v>
      </c>
      <c r="V475" s="57">
        <v>11</v>
      </c>
      <c r="W475" s="57"/>
      <c r="X475" s="57">
        <v>2018</v>
      </c>
      <c r="Y475" s="62" t="s">
        <v>95</v>
      </c>
      <c r="Z475" s="57" t="s">
        <v>33</v>
      </c>
      <c r="AA475" s="71" t="s">
        <v>88</v>
      </c>
      <c r="AB475" s="59"/>
      <c r="AC475" s="63" t="s">
        <v>88</v>
      </c>
      <c r="AD475" s="62" t="s">
        <v>71</v>
      </c>
      <c r="AE475" s="62" t="s">
        <v>33</v>
      </c>
      <c r="AF475" s="62" t="s">
        <v>92</v>
      </c>
      <c r="AG475" s="64">
        <v>4</v>
      </c>
      <c r="AH475" s="59"/>
      <c r="AI475" s="57"/>
      <c r="AJ475" s="59"/>
      <c r="AK475" s="65">
        <v>0</v>
      </c>
      <c r="AL475" s="66">
        <v>3.94</v>
      </c>
      <c r="AM475" s="67">
        <f t="shared" si="37"/>
        <v>3.94</v>
      </c>
      <c r="AN475" s="72">
        <v>4</v>
      </c>
      <c r="AO475" s="67">
        <f t="shared" si="38"/>
        <v>7.9399999999999995</v>
      </c>
      <c r="AP475" s="59" t="s">
        <v>512</v>
      </c>
      <c r="AQ475" s="57"/>
      <c r="AR475" s="73">
        <f t="shared" ca="1" si="39"/>
        <v>19</v>
      </c>
      <c r="AS475" s="61" t="str">
        <f ca="1">IF('База данных'!$AR475&gt;=18,"соверш.","несовер.")</f>
        <v>соверш.</v>
      </c>
      <c r="AT47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да</v>
      </c>
      <c r="AU475" s="2"/>
      <c r="AV475" s="2"/>
    </row>
    <row r="476" spans="2:48" ht="12.95" customHeight="1">
      <c r="B476" s="90">
        <f>IF(D475&lt;&gt;D476,MAX($B$4:B475)+1,B475)</f>
        <v>257</v>
      </c>
      <c r="C476" s="58">
        <v>43280</v>
      </c>
      <c r="D476" s="57" t="s">
        <v>441</v>
      </c>
      <c r="E476" s="59" t="s">
        <v>30</v>
      </c>
      <c r="F476" s="177" t="s">
        <v>186</v>
      </c>
      <c r="G476" s="59" t="s">
        <v>115</v>
      </c>
      <c r="H476" s="59">
        <v>1</v>
      </c>
      <c r="I476" s="57" t="str">
        <f t="shared" si="35"/>
        <v>257/18</v>
      </c>
      <c r="J476" s="61" t="str">
        <f t="shared" si="36"/>
        <v>257/18-ТТ/1</v>
      </c>
      <c r="K476" s="62" t="s">
        <v>73</v>
      </c>
      <c r="L476" s="62" t="s">
        <v>88</v>
      </c>
      <c r="M476" s="57" t="s">
        <v>31</v>
      </c>
      <c r="N476" s="62">
        <v>37355</v>
      </c>
      <c r="O476" s="59" t="s">
        <v>101</v>
      </c>
      <c r="P476" s="62"/>
      <c r="Q476" s="62" t="s">
        <v>153</v>
      </c>
      <c r="R476" s="57"/>
      <c r="S476" s="64"/>
      <c r="T476" s="59"/>
      <c r="U476" s="62" t="s">
        <v>32</v>
      </c>
      <c r="V476" s="57">
        <v>11</v>
      </c>
      <c r="W476" s="57"/>
      <c r="X476" s="57">
        <v>2018</v>
      </c>
      <c r="Y476" s="62" t="s">
        <v>95</v>
      </c>
      <c r="Z476" s="57" t="s">
        <v>33</v>
      </c>
      <c r="AA476" s="71" t="s">
        <v>33</v>
      </c>
      <c r="AB476" s="59"/>
      <c r="AC476" s="63" t="s">
        <v>88</v>
      </c>
      <c r="AD476" s="62" t="s">
        <v>71</v>
      </c>
      <c r="AE476" s="62" t="s">
        <v>33</v>
      </c>
      <c r="AF476" s="62" t="s">
        <v>92</v>
      </c>
      <c r="AG476" s="64">
        <v>4</v>
      </c>
      <c r="AH476" s="59"/>
      <c r="AI476" s="57"/>
      <c r="AJ476" s="59"/>
      <c r="AK476" s="65">
        <v>0</v>
      </c>
      <c r="AL476" s="66">
        <v>3.72</v>
      </c>
      <c r="AM476" s="67">
        <f t="shared" si="37"/>
        <v>3.72</v>
      </c>
      <c r="AN476" s="72">
        <v>4</v>
      </c>
      <c r="AO476" s="67">
        <f t="shared" si="38"/>
        <v>7.7200000000000006</v>
      </c>
      <c r="AP476" s="59" t="s">
        <v>512</v>
      </c>
      <c r="AQ476" s="57"/>
      <c r="AR476" s="68">
        <f t="shared" ca="1" si="39"/>
        <v>18</v>
      </c>
      <c r="AS476" s="69" t="str">
        <f ca="1">IF('База данных'!$AR476&gt;=18,"соверш.","несовер.")</f>
        <v>соверш.</v>
      </c>
      <c r="AT47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ТТ; да</v>
      </c>
      <c r="AU476" s="2"/>
      <c r="AV476" s="2"/>
    </row>
    <row r="477" spans="2:48" ht="12.95" customHeight="1">
      <c r="B477" s="90">
        <f>IF(D476&lt;&gt;D477,MAX($B$4:B476)+1,B476)</f>
        <v>257</v>
      </c>
      <c r="C477" s="58">
        <v>43299</v>
      </c>
      <c r="D477" s="57" t="s">
        <v>441</v>
      </c>
      <c r="E477" s="59" t="s">
        <v>30</v>
      </c>
      <c r="F477" s="178" t="s">
        <v>119</v>
      </c>
      <c r="G477" s="59" t="s">
        <v>120</v>
      </c>
      <c r="H477" s="59">
        <v>2</v>
      </c>
      <c r="I477" s="57" t="str">
        <f t="shared" si="35"/>
        <v>257/18</v>
      </c>
      <c r="J477" s="61" t="str">
        <f t="shared" si="36"/>
        <v>257/18-ОиПКММиТП/2</v>
      </c>
      <c r="K477" s="62" t="s">
        <v>73</v>
      </c>
      <c r="L477" s="62" t="s">
        <v>88</v>
      </c>
      <c r="M477" s="57" t="s">
        <v>31</v>
      </c>
      <c r="N477" s="62">
        <v>36558</v>
      </c>
      <c r="O477" s="59" t="s">
        <v>101</v>
      </c>
      <c r="P477" s="62"/>
      <c r="Q477" s="62" t="s">
        <v>174</v>
      </c>
      <c r="R477" s="57"/>
      <c r="S477" s="64"/>
      <c r="T477" s="59"/>
      <c r="U477" s="62" t="s">
        <v>32</v>
      </c>
      <c r="V477" s="57">
        <v>9</v>
      </c>
      <c r="W477" s="57"/>
      <c r="X477" s="57">
        <v>2016</v>
      </c>
      <c r="Y477" s="62" t="s">
        <v>94</v>
      </c>
      <c r="Z477" s="57" t="s">
        <v>33</v>
      </c>
      <c r="AA477" s="71" t="s">
        <v>33</v>
      </c>
      <c r="AB477" s="59"/>
      <c r="AC477" s="63" t="s">
        <v>33</v>
      </c>
      <c r="AD477" s="62" t="s">
        <v>71</v>
      </c>
      <c r="AE477" s="62" t="s">
        <v>88</v>
      </c>
      <c r="AF477" s="62" t="s">
        <v>99</v>
      </c>
      <c r="AG477" s="64">
        <v>6</v>
      </c>
      <c r="AH477" s="59"/>
      <c r="AI477" s="57"/>
      <c r="AJ477" s="59"/>
      <c r="AK477" s="65">
        <v>0</v>
      </c>
      <c r="AL477" s="66">
        <v>4.16</v>
      </c>
      <c r="AM477" s="67">
        <f t="shared" si="37"/>
        <v>4.16</v>
      </c>
      <c r="AN477" s="72">
        <v>4</v>
      </c>
      <c r="AO477" s="67">
        <f t="shared" si="38"/>
        <v>8.16</v>
      </c>
      <c r="AP477" s="59" t="s">
        <v>512</v>
      </c>
      <c r="AQ477" s="57"/>
      <c r="AR477" s="73">
        <f t="shared" ca="1" si="39"/>
        <v>20</v>
      </c>
      <c r="AS477" s="61" t="str">
        <f ca="1">IF('База данных'!$AR477&gt;=18,"соверш.","несовер.")</f>
        <v>соверш.</v>
      </c>
      <c r="AT47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ОиПКММиТП; нет</v>
      </c>
      <c r="AU477" s="2"/>
      <c r="AV477" s="2"/>
    </row>
    <row r="478" spans="2:48" ht="12.95" customHeight="1">
      <c r="B478" s="90">
        <f>IF(D477&lt;&gt;D478,MAX($B$4:B477)+1,B477)</f>
        <v>257</v>
      </c>
      <c r="C478" s="58">
        <v>43300</v>
      </c>
      <c r="D478" s="57" t="s">
        <v>441</v>
      </c>
      <c r="E478" s="59" t="s">
        <v>30</v>
      </c>
      <c r="F478" s="177" t="s">
        <v>119</v>
      </c>
      <c r="G478" s="59" t="s">
        <v>121</v>
      </c>
      <c r="H478" s="59">
        <v>3</v>
      </c>
      <c r="I478" s="57" t="str">
        <f t="shared" si="35"/>
        <v>257/18</v>
      </c>
      <c r="J478" s="61" t="str">
        <f t="shared" si="36"/>
        <v>257/18-ОКДД/3</v>
      </c>
      <c r="K478" s="62" t="s">
        <v>73</v>
      </c>
      <c r="L478" s="62" t="s">
        <v>88</v>
      </c>
      <c r="M478" s="57" t="s">
        <v>31</v>
      </c>
      <c r="N478" s="62">
        <v>37392</v>
      </c>
      <c r="O478" s="59" t="s">
        <v>101</v>
      </c>
      <c r="P478" s="62"/>
      <c r="Q478" s="62" t="s">
        <v>154</v>
      </c>
      <c r="R478" s="57"/>
      <c r="S478" s="64"/>
      <c r="T478" s="59"/>
      <c r="U478" s="62" t="s">
        <v>32</v>
      </c>
      <c r="V478" s="57">
        <v>9</v>
      </c>
      <c r="W478" s="57"/>
      <c r="X478" s="57">
        <v>2018</v>
      </c>
      <c r="Y478" s="62" t="s">
        <v>94</v>
      </c>
      <c r="Z478" s="57" t="s">
        <v>33</v>
      </c>
      <c r="AA478" s="71" t="s">
        <v>33</v>
      </c>
      <c r="AB478" s="59"/>
      <c r="AC478" s="63" t="s">
        <v>33</v>
      </c>
      <c r="AD478" s="62" t="s">
        <v>71</v>
      </c>
      <c r="AE478" s="62" t="s">
        <v>88</v>
      </c>
      <c r="AF478" s="62" t="s">
        <v>99</v>
      </c>
      <c r="AG478" s="64">
        <v>3</v>
      </c>
      <c r="AH478" s="59"/>
      <c r="AI478" s="57"/>
      <c r="AJ478" s="59"/>
      <c r="AK478" s="65">
        <v>0</v>
      </c>
      <c r="AL478" s="66">
        <v>3.84</v>
      </c>
      <c r="AM478" s="67">
        <f t="shared" si="37"/>
        <v>3.84</v>
      </c>
      <c r="AN478" s="72">
        <v>4</v>
      </c>
      <c r="AO478" s="67">
        <f t="shared" si="38"/>
        <v>7.84</v>
      </c>
      <c r="AP478" s="59" t="s">
        <v>512</v>
      </c>
      <c r="AQ478" s="57"/>
      <c r="AR478" s="68">
        <f t="shared" ca="1" si="39"/>
        <v>18</v>
      </c>
      <c r="AS478" s="69" t="str">
        <f ca="1">IF('База данных'!$AR478&gt;=18,"соверш.","несовер.")</f>
        <v>соверш.</v>
      </c>
      <c r="AT47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ОКДД; нет</v>
      </c>
      <c r="AU478" s="2"/>
      <c r="AV478" s="2"/>
    </row>
    <row r="479" spans="2:48" ht="12.95" customHeight="1">
      <c r="B479" s="90">
        <f>IF(D478&lt;&gt;D479,MAX($B$4:B478)+1,B478)</f>
        <v>258</v>
      </c>
      <c r="C479" s="58">
        <v>43279</v>
      </c>
      <c r="D479" s="57" t="s">
        <v>442</v>
      </c>
      <c r="E479" s="59" t="s">
        <v>30</v>
      </c>
      <c r="F479" s="178" t="s">
        <v>107</v>
      </c>
      <c r="G479" s="59" t="s">
        <v>108</v>
      </c>
      <c r="H479" s="59">
        <v>1</v>
      </c>
      <c r="I479" s="57" t="str">
        <f t="shared" si="35"/>
        <v>258/18</v>
      </c>
      <c r="J479" s="61" t="str">
        <f t="shared" si="36"/>
        <v>258/18-ТДЖ/1</v>
      </c>
      <c r="K479" s="62" t="s">
        <v>73</v>
      </c>
      <c r="L479" s="62" t="s">
        <v>33</v>
      </c>
      <c r="M479" s="57" t="s">
        <v>31</v>
      </c>
      <c r="N479" s="62">
        <v>37030</v>
      </c>
      <c r="O479" s="59" t="s">
        <v>101</v>
      </c>
      <c r="P479" s="62"/>
      <c r="Q479" s="62" t="s">
        <v>125</v>
      </c>
      <c r="R479" s="57"/>
      <c r="S479" s="64"/>
      <c r="T479" s="59"/>
      <c r="U479" s="62" t="s">
        <v>32</v>
      </c>
      <c r="V479" s="57">
        <v>9</v>
      </c>
      <c r="W479" s="57"/>
      <c r="X479" s="57">
        <v>2017</v>
      </c>
      <c r="Y479" s="62" t="s">
        <v>94</v>
      </c>
      <c r="Z479" s="57" t="s">
        <v>33</v>
      </c>
      <c r="AA479" s="71" t="s">
        <v>88</v>
      </c>
      <c r="AB479" s="59"/>
      <c r="AC479" s="63" t="s">
        <v>33</v>
      </c>
      <c r="AD479" s="62" t="s">
        <v>71</v>
      </c>
      <c r="AE479" s="62" t="s">
        <v>88</v>
      </c>
      <c r="AF479" s="62" t="s">
        <v>99</v>
      </c>
      <c r="AG479" s="64">
        <v>4</v>
      </c>
      <c r="AH479" s="59"/>
      <c r="AI479" s="57"/>
      <c r="AJ479" s="59"/>
      <c r="AK479" s="65">
        <v>0</v>
      </c>
      <c r="AL479" s="66">
        <v>4.1100000000000003</v>
      </c>
      <c r="AM479" s="67">
        <f t="shared" si="37"/>
        <v>4.1100000000000003</v>
      </c>
      <c r="AN479" s="72">
        <v>4.33</v>
      </c>
      <c r="AO479" s="67">
        <f t="shared" si="38"/>
        <v>8.4400000000000013</v>
      </c>
      <c r="AP479" s="59" t="s">
        <v>512</v>
      </c>
      <c r="AQ479" s="57"/>
      <c r="AR479" s="73">
        <f t="shared" ca="1" si="39"/>
        <v>19</v>
      </c>
      <c r="AS479" s="61" t="str">
        <f ca="1">IF('База данных'!$AR479&gt;=18,"соверш.","несовер.")</f>
        <v>соверш.</v>
      </c>
      <c r="AT47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ТДЖ; нет</v>
      </c>
      <c r="AU479" s="2"/>
      <c r="AV479" s="2"/>
    </row>
    <row r="480" spans="2:48" ht="12.95" customHeight="1">
      <c r="B480" s="90">
        <f>IF(D479&lt;&gt;D480,MAX($B$4:B479)+1,B479)</f>
        <v>259</v>
      </c>
      <c r="C480" s="58">
        <v>43292</v>
      </c>
      <c r="D480" s="57" t="s">
        <v>443</v>
      </c>
      <c r="E480" s="59" t="s">
        <v>30</v>
      </c>
      <c r="F480" s="177" t="s">
        <v>111</v>
      </c>
      <c r="G480" s="59" t="s">
        <v>112</v>
      </c>
      <c r="H480" s="59">
        <v>1</v>
      </c>
      <c r="I480" s="57" t="str">
        <f t="shared" si="35"/>
        <v>259/18</v>
      </c>
      <c r="J480" s="61" t="str">
        <f t="shared" si="36"/>
        <v>259/18-ЭП/1</v>
      </c>
      <c r="K480" s="62" t="s">
        <v>73</v>
      </c>
      <c r="L480" s="62" t="s">
        <v>88</v>
      </c>
      <c r="M480" s="57" t="s">
        <v>31</v>
      </c>
      <c r="N480" s="62">
        <v>36952</v>
      </c>
      <c r="O480" s="59" t="s">
        <v>101</v>
      </c>
      <c r="P480" s="62"/>
      <c r="Q480" s="62" t="s">
        <v>171</v>
      </c>
      <c r="R480" s="57"/>
      <c r="S480" s="64"/>
      <c r="T480" s="59"/>
      <c r="U480" s="62" t="s">
        <v>32</v>
      </c>
      <c r="V480" s="57">
        <v>9</v>
      </c>
      <c r="W480" s="57"/>
      <c r="X480" s="57">
        <v>2018</v>
      </c>
      <c r="Y480" s="62" t="s">
        <v>94</v>
      </c>
      <c r="Z480" s="57" t="s">
        <v>33</v>
      </c>
      <c r="AA480" s="71" t="s">
        <v>33</v>
      </c>
      <c r="AB480" s="59"/>
      <c r="AC480" s="63" t="s">
        <v>33</v>
      </c>
      <c r="AD480" s="62" t="s">
        <v>71</v>
      </c>
      <c r="AE480" s="62" t="s">
        <v>88</v>
      </c>
      <c r="AF480" s="62" t="s">
        <v>33</v>
      </c>
      <c r="AG480" s="64" t="s">
        <v>128</v>
      </c>
      <c r="AH480" s="59"/>
      <c r="AI480" s="57"/>
      <c r="AJ480" s="59"/>
      <c r="AK480" s="65">
        <v>0</v>
      </c>
      <c r="AL480" s="66">
        <v>4.1399999999999997</v>
      </c>
      <c r="AM480" s="67">
        <f t="shared" si="37"/>
        <v>4.1399999999999997</v>
      </c>
      <c r="AN480" s="72">
        <v>4</v>
      </c>
      <c r="AO480" s="67">
        <f t="shared" si="38"/>
        <v>8.14</v>
      </c>
      <c r="AP480" s="59" t="s">
        <v>512</v>
      </c>
      <c r="AQ480" s="57"/>
      <c r="AR480" s="68">
        <f t="shared" ca="1" si="39"/>
        <v>19</v>
      </c>
      <c r="AS480" s="69" t="str">
        <f ca="1">IF('База данных'!$AR480&gt;=18,"соверш.","несовер.")</f>
        <v>соверш.</v>
      </c>
      <c r="AT48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ЭП; нет</v>
      </c>
      <c r="AU480" s="2"/>
      <c r="AV480" s="2"/>
    </row>
    <row r="481" spans="2:48" ht="12.95" customHeight="1">
      <c r="B481" s="90">
        <f>IF(D480&lt;&gt;D481,MAX($B$4:B480)+1,B480)</f>
        <v>259</v>
      </c>
      <c r="C481" s="58">
        <v>43290</v>
      </c>
      <c r="D481" s="57" t="s">
        <v>443</v>
      </c>
      <c r="E481" s="59" t="s">
        <v>30</v>
      </c>
      <c r="F481" s="177" t="s">
        <v>186</v>
      </c>
      <c r="G481" s="59" t="s">
        <v>190</v>
      </c>
      <c r="H481" s="59">
        <v>2</v>
      </c>
      <c r="I481" s="57" t="str">
        <f t="shared" si="35"/>
        <v>259/18</v>
      </c>
      <c r="J481" s="61" t="str">
        <f t="shared" si="36"/>
        <v>259/18-ХТ эстр./2</v>
      </c>
      <c r="K481" s="62" t="s">
        <v>73</v>
      </c>
      <c r="L481" s="62" t="s">
        <v>33</v>
      </c>
      <c r="M481" s="57" t="s">
        <v>37</v>
      </c>
      <c r="N481" s="62">
        <v>37274</v>
      </c>
      <c r="O481" s="59" t="s">
        <v>101</v>
      </c>
      <c r="P481" s="62"/>
      <c r="Q481" s="62" t="s">
        <v>136</v>
      </c>
      <c r="R481" s="57"/>
      <c r="S481" s="64"/>
      <c r="T481" s="59"/>
      <c r="U481" s="62" t="s">
        <v>32</v>
      </c>
      <c r="V481" s="57">
        <v>9</v>
      </c>
      <c r="W481" s="57"/>
      <c r="X481" s="57">
        <v>2018</v>
      </c>
      <c r="Y481" s="62" t="s">
        <v>94</v>
      </c>
      <c r="Z481" s="57" t="s">
        <v>33</v>
      </c>
      <c r="AA481" s="71" t="s">
        <v>33</v>
      </c>
      <c r="AB481" s="59"/>
      <c r="AC481" s="63" t="s">
        <v>33</v>
      </c>
      <c r="AD481" s="62" t="s">
        <v>71</v>
      </c>
      <c r="AE481" s="62" t="s">
        <v>88</v>
      </c>
      <c r="AF481" s="62" t="s">
        <v>33</v>
      </c>
      <c r="AG481" s="64">
        <v>4</v>
      </c>
      <c r="AH481" s="59"/>
      <c r="AI481" s="57"/>
      <c r="AJ481" s="59"/>
      <c r="AK481" s="65">
        <v>0</v>
      </c>
      <c r="AL481" s="66">
        <v>3.7</v>
      </c>
      <c r="AM481" s="67">
        <f t="shared" si="37"/>
        <v>3.7</v>
      </c>
      <c r="AN481" s="72">
        <v>4</v>
      </c>
      <c r="AO481" s="67">
        <f t="shared" si="38"/>
        <v>7.7</v>
      </c>
      <c r="AP481" s="59" t="s">
        <v>512</v>
      </c>
      <c r="AQ481" s="57"/>
      <c r="AR481" s="73">
        <f t="shared" ca="1" si="39"/>
        <v>18</v>
      </c>
      <c r="AS481" s="61" t="str">
        <f ca="1">IF('База данных'!$AR481&gt;=18,"соверш.","несовер.")</f>
        <v>соверш.</v>
      </c>
      <c r="AT48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ХТ эстр.; нет</v>
      </c>
      <c r="AU481" s="2"/>
      <c r="AV481" s="2"/>
    </row>
    <row r="482" spans="2:48" ht="12.95" customHeight="1">
      <c r="B482" s="90">
        <f>IF(D481&lt;&gt;D482,MAX($B$4:B481)+1,B481)</f>
        <v>259</v>
      </c>
      <c r="C482" s="58">
        <v>43290</v>
      </c>
      <c r="D482" s="57" t="s">
        <v>443</v>
      </c>
      <c r="E482" s="59" t="s">
        <v>36</v>
      </c>
      <c r="F482" s="178" t="s">
        <v>187</v>
      </c>
      <c r="G482" s="59" t="s">
        <v>114</v>
      </c>
      <c r="H482" s="59">
        <v>3</v>
      </c>
      <c r="I482" s="57" t="str">
        <f t="shared" si="35"/>
        <v>259/18</v>
      </c>
      <c r="J482" s="61" t="str">
        <f t="shared" si="36"/>
        <v>259/18-ХТ/3</v>
      </c>
      <c r="K482" s="62" t="s">
        <v>73</v>
      </c>
      <c r="L482" s="62" t="s">
        <v>33</v>
      </c>
      <c r="M482" s="57" t="s">
        <v>31</v>
      </c>
      <c r="N482" s="62">
        <v>36685</v>
      </c>
      <c r="O482" s="59" t="s">
        <v>101</v>
      </c>
      <c r="P482" s="62"/>
      <c r="Q482" s="62" t="s">
        <v>165</v>
      </c>
      <c r="R482" s="57"/>
      <c r="S482" s="64"/>
      <c r="T482" s="59"/>
      <c r="U482" s="62" t="s">
        <v>32</v>
      </c>
      <c r="V482" s="57">
        <v>11</v>
      </c>
      <c r="W482" s="57"/>
      <c r="X482" s="57">
        <v>2018</v>
      </c>
      <c r="Y482" s="62" t="s">
        <v>94</v>
      </c>
      <c r="Z482" s="57" t="s">
        <v>33</v>
      </c>
      <c r="AA482" s="71" t="s">
        <v>33</v>
      </c>
      <c r="AB482" s="59"/>
      <c r="AC482" s="63" t="s">
        <v>33</v>
      </c>
      <c r="AD482" s="62" t="s">
        <v>71</v>
      </c>
      <c r="AE482" s="62" t="s">
        <v>88</v>
      </c>
      <c r="AF482" s="62" t="s">
        <v>99</v>
      </c>
      <c r="AG482" s="64">
        <v>4</v>
      </c>
      <c r="AH482" s="59"/>
      <c r="AI482" s="57"/>
      <c r="AJ482" s="59"/>
      <c r="AK482" s="65">
        <v>0</v>
      </c>
      <c r="AL482" s="66">
        <v>3.87</v>
      </c>
      <c r="AM482" s="67">
        <f t="shared" si="37"/>
        <v>3.87</v>
      </c>
      <c r="AN482" s="72">
        <v>4.33</v>
      </c>
      <c r="AO482" s="67">
        <f t="shared" si="38"/>
        <v>8.1999999999999993</v>
      </c>
      <c r="AP482" s="59" t="s">
        <v>512</v>
      </c>
      <c r="AQ482" s="57"/>
      <c r="AR482" s="68">
        <f t="shared" ca="1" si="39"/>
        <v>19</v>
      </c>
      <c r="AS482" s="69" t="str">
        <f ca="1">IF('База данных'!$AR482&gt;=18,"соверш.","несовер.")</f>
        <v>соверш.</v>
      </c>
      <c r="AT48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ХТ; нет</v>
      </c>
      <c r="AU482" s="2"/>
      <c r="AV482" s="2"/>
    </row>
    <row r="483" spans="2:48" ht="12.95" customHeight="1">
      <c r="B483" s="90">
        <f>IF(D482&lt;&gt;D483,MAX($B$4:B482)+1,B482)</f>
        <v>260</v>
      </c>
      <c r="C483" s="58">
        <v>43298</v>
      </c>
      <c r="D483" s="57" t="s">
        <v>444</v>
      </c>
      <c r="E483" s="59" t="s">
        <v>30</v>
      </c>
      <c r="F483" s="177" t="s">
        <v>186</v>
      </c>
      <c r="G483" s="59" t="s">
        <v>190</v>
      </c>
      <c r="H483" s="59">
        <v>1</v>
      </c>
      <c r="I483" s="57" t="str">
        <f t="shared" si="35"/>
        <v>260/18</v>
      </c>
      <c r="J483" s="61" t="str">
        <f t="shared" si="36"/>
        <v>260/18-ХТ эстр./1</v>
      </c>
      <c r="K483" s="62" t="s">
        <v>73</v>
      </c>
      <c r="L483" s="62" t="s">
        <v>88</v>
      </c>
      <c r="M483" s="57" t="s">
        <v>31</v>
      </c>
      <c r="N483" s="62">
        <v>36875</v>
      </c>
      <c r="O483" s="59" t="s">
        <v>101</v>
      </c>
      <c r="P483" s="62"/>
      <c r="Q483" s="62" t="s">
        <v>165</v>
      </c>
      <c r="R483" s="57"/>
      <c r="S483" s="64"/>
      <c r="T483" s="59"/>
      <c r="U483" s="62" t="s">
        <v>32</v>
      </c>
      <c r="V483" s="57">
        <v>9</v>
      </c>
      <c r="W483" s="57"/>
      <c r="X483" s="57">
        <v>2016</v>
      </c>
      <c r="Y483" s="62" t="s">
        <v>95</v>
      </c>
      <c r="Z483" s="57" t="s">
        <v>33</v>
      </c>
      <c r="AA483" s="71" t="s">
        <v>33</v>
      </c>
      <c r="AB483" s="59"/>
      <c r="AC483" s="63" t="s">
        <v>33</v>
      </c>
      <c r="AD483" s="62" t="s">
        <v>71</v>
      </c>
      <c r="AE483" s="62" t="s">
        <v>88</v>
      </c>
      <c r="AF483" s="62" t="s">
        <v>99</v>
      </c>
      <c r="AG483" s="64">
        <v>4</v>
      </c>
      <c r="AH483" s="59"/>
      <c r="AI483" s="57"/>
      <c r="AJ483" s="59"/>
      <c r="AK483" s="65">
        <v>0</v>
      </c>
      <c r="AL483" s="66">
        <v>4.4400000000000004</v>
      </c>
      <c r="AM483" s="67">
        <f t="shared" si="37"/>
        <v>4.4400000000000004</v>
      </c>
      <c r="AN483" s="72">
        <v>4.33</v>
      </c>
      <c r="AO483" s="67">
        <f t="shared" si="38"/>
        <v>8.77</v>
      </c>
      <c r="AP483" s="59" t="s">
        <v>512</v>
      </c>
      <c r="AQ483" s="57"/>
      <c r="AR483" s="73">
        <f t="shared" ca="1" si="39"/>
        <v>19</v>
      </c>
      <c r="AS483" s="61" t="str">
        <f ca="1">IF('База данных'!$AR483&gt;=18,"соверш.","несовер.")</f>
        <v>соверш.</v>
      </c>
      <c r="AT48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эстр.; нет</v>
      </c>
      <c r="AU483" s="2"/>
      <c r="AV483" s="2"/>
    </row>
    <row r="484" spans="2:48" ht="12.95" customHeight="1">
      <c r="B484" s="90">
        <f>IF(D483&lt;&gt;D484,MAX($B$4:B483)+1,B483)</f>
        <v>260</v>
      </c>
      <c r="C484" s="58">
        <v>43283</v>
      </c>
      <c r="D484" s="57" t="s">
        <v>444</v>
      </c>
      <c r="E484" s="59" t="s">
        <v>30</v>
      </c>
      <c r="F484" s="177" t="s">
        <v>186</v>
      </c>
      <c r="G484" s="59" t="s">
        <v>188</v>
      </c>
      <c r="H484" s="59">
        <v>2</v>
      </c>
      <c r="I484" s="57" t="str">
        <f t="shared" si="35"/>
        <v>260/18</v>
      </c>
      <c r="J484" s="61" t="str">
        <f t="shared" si="36"/>
        <v>260/18-ХТ нар./2</v>
      </c>
      <c r="K484" s="62" t="s">
        <v>73</v>
      </c>
      <c r="L484" s="62" t="s">
        <v>88</v>
      </c>
      <c r="M484" s="57" t="s">
        <v>31</v>
      </c>
      <c r="N484" s="62">
        <v>36991</v>
      </c>
      <c r="O484" s="59" t="s">
        <v>101</v>
      </c>
      <c r="P484" s="62"/>
      <c r="Q484" s="62" t="s">
        <v>157</v>
      </c>
      <c r="R484" s="57"/>
      <c r="S484" s="64"/>
      <c r="T484" s="59"/>
      <c r="U484" s="62" t="s">
        <v>32</v>
      </c>
      <c r="V484" s="57">
        <v>9</v>
      </c>
      <c r="W484" s="57"/>
      <c r="X484" s="57">
        <v>2017</v>
      </c>
      <c r="Y484" s="62" t="s">
        <v>94</v>
      </c>
      <c r="Z484" s="57" t="s">
        <v>33</v>
      </c>
      <c r="AA484" s="71" t="s">
        <v>88</v>
      </c>
      <c r="AB484" s="59"/>
      <c r="AC484" s="63" t="s">
        <v>88</v>
      </c>
      <c r="AD484" s="62" t="s">
        <v>71</v>
      </c>
      <c r="AE484" s="62" t="s">
        <v>88</v>
      </c>
      <c r="AF484" s="62" t="s">
        <v>92</v>
      </c>
      <c r="AG484" s="64">
        <v>4</v>
      </c>
      <c r="AH484" s="59"/>
      <c r="AI484" s="57"/>
      <c r="AJ484" s="59"/>
      <c r="AK484" s="65">
        <v>0</v>
      </c>
      <c r="AL484" s="66">
        <v>3.7</v>
      </c>
      <c r="AM484" s="67">
        <f t="shared" si="37"/>
        <v>3.7</v>
      </c>
      <c r="AN484" s="72">
        <v>4</v>
      </c>
      <c r="AO484" s="67">
        <f t="shared" si="38"/>
        <v>7.7</v>
      </c>
      <c r="AP484" s="59" t="s">
        <v>512</v>
      </c>
      <c r="AQ484" s="57"/>
      <c r="AR484" s="68">
        <f t="shared" ca="1" si="39"/>
        <v>19</v>
      </c>
      <c r="AS484" s="69" t="str">
        <f ca="1">IF('База данных'!$AR484&gt;=18,"соверш.","несовер.")</f>
        <v>соверш.</v>
      </c>
      <c r="AT48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ХТ нар.; да</v>
      </c>
      <c r="AU484" s="2"/>
      <c r="AV484" s="2"/>
    </row>
    <row r="485" spans="2:48" ht="12.95" customHeight="1">
      <c r="B485" s="90">
        <f>IF(D484&lt;&gt;D485,MAX($B$4:B484)+1,B484)</f>
        <v>261</v>
      </c>
      <c r="C485" s="58">
        <v>43283</v>
      </c>
      <c r="D485" s="57" t="s">
        <v>445</v>
      </c>
      <c r="E485" s="59" t="s">
        <v>30</v>
      </c>
      <c r="F485" s="178" t="s">
        <v>105</v>
      </c>
      <c r="G485" s="59" t="s">
        <v>106</v>
      </c>
      <c r="H485" s="59">
        <v>1</v>
      </c>
      <c r="I485" s="57" t="str">
        <f t="shared" si="35"/>
        <v>261/18</v>
      </c>
      <c r="J485" s="61" t="str">
        <f t="shared" si="36"/>
        <v>261/18-ХОД/1</v>
      </c>
      <c r="K485" s="62" t="s">
        <v>73</v>
      </c>
      <c r="L485" s="62" t="s">
        <v>88</v>
      </c>
      <c r="M485" s="57" t="s">
        <v>31</v>
      </c>
      <c r="N485" s="62">
        <v>36991</v>
      </c>
      <c r="O485" s="59" t="s">
        <v>101</v>
      </c>
      <c r="P485" s="62"/>
      <c r="Q485" s="62" t="s">
        <v>157</v>
      </c>
      <c r="R485" s="57"/>
      <c r="S485" s="64"/>
      <c r="T485" s="59"/>
      <c r="U485" s="62" t="s">
        <v>32</v>
      </c>
      <c r="V485" s="57">
        <v>9</v>
      </c>
      <c r="W485" s="57"/>
      <c r="X485" s="57">
        <v>2017</v>
      </c>
      <c r="Y485" s="62" t="s">
        <v>94</v>
      </c>
      <c r="Z485" s="57" t="s">
        <v>33</v>
      </c>
      <c r="AA485" s="71" t="s">
        <v>88</v>
      </c>
      <c r="AB485" s="59"/>
      <c r="AC485" s="63" t="s">
        <v>88</v>
      </c>
      <c r="AD485" s="62" t="s">
        <v>71</v>
      </c>
      <c r="AE485" s="62" t="s">
        <v>88</v>
      </c>
      <c r="AF485" s="62" t="s">
        <v>92</v>
      </c>
      <c r="AG485" s="64">
        <v>4</v>
      </c>
      <c r="AH485" s="59"/>
      <c r="AI485" s="57"/>
      <c r="AJ485" s="59"/>
      <c r="AK485" s="65">
        <v>0</v>
      </c>
      <c r="AL485" s="66">
        <v>3.7</v>
      </c>
      <c r="AM485" s="67">
        <f t="shared" si="37"/>
        <v>3.7</v>
      </c>
      <c r="AN485" s="72">
        <v>4</v>
      </c>
      <c r="AO485" s="67">
        <f t="shared" si="38"/>
        <v>7.7</v>
      </c>
      <c r="AP485" s="59" t="s">
        <v>512</v>
      </c>
      <c r="AQ485" s="57"/>
      <c r="AR485" s="73">
        <f t="shared" ca="1" si="39"/>
        <v>19</v>
      </c>
      <c r="AS485" s="61" t="str">
        <f ca="1">IF('База данных'!$AR485&gt;=18,"соверш.","несовер.")</f>
        <v>соверш.</v>
      </c>
      <c r="AT48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ХОД; да</v>
      </c>
      <c r="AU485" s="2"/>
      <c r="AV485" s="2"/>
    </row>
    <row r="486" spans="2:48" ht="12.95" customHeight="1">
      <c r="B486" s="90">
        <f>IF(D485&lt;&gt;D486,MAX($B$4:B485)+1,B485)</f>
        <v>261</v>
      </c>
      <c r="C486" s="58">
        <v>43284</v>
      </c>
      <c r="D486" s="57" t="s">
        <v>445</v>
      </c>
      <c r="E486" s="59" t="s">
        <v>30</v>
      </c>
      <c r="F486" s="177" t="s">
        <v>107</v>
      </c>
      <c r="G486" s="59" t="s">
        <v>108</v>
      </c>
      <c r="H486" s="59">
        <v>2</v>
      </c>
      <c r="I486" s="57" t="str">
        <f t="shared" si="35"/>
        <v>261/18</v>
      </c>
      <c r="J486" s="61" t="str">
        <f t="shared" si="36"/>
        <v>261/18-ТДЖ/2</v>
      </c>
      <c r="K486" s="62" t="s">
        <v>73</v>
      </c>
      <c r="L486" s="62" t="s">
        <v>88</v>
      </c>
      <c r="M486" s="57" t="s">
        <v>37</v>
      </c>
      <c r="N486" s="62">
        <v>36564</v>
      </c>
      <c r="O486" s="59" t="s">
        <v>101</v>
      </c>
      <c r="P486" s="62"/>
      <c r="Q486" s="62" t="s">
        <v>125</v>
      </c>
      <c r="R486" s="57"/>
      <c r="S486" s="64"/>
      <c r="T486" s="59"/>
      <c r="U486" s="62" t="s">
        <v>32</v>
      </c>
      <c r="V486" s="57">
        <v>9</v>
      </c>
      <c r="W486" s="57"/>
      <c r="X486" s="57">
        <v>2018</v>
      </c>
      <c r="Y486" s="62" t="s">
        <v>94</v>
      </c>
      <c r="Z486" s="57" t="s">
        <v>33</v>
      </c>
      <c r="AA486" s="71" t="s">
        <v>33</v>
      </c>
      <c r="AB486" s="59"/>
      <c r="AC486" s="63" t="s">
        <v>88</v>
      </c>
      <c r="AD486" s="62" t="s">
        <v>71</v>
      </c>
      <c r="AE486" s="62" t="s">
        <v>33</v>
      </c>
      <c r="AF486" s="62" t="s">
        <v>99</v>
      </c>
      <c r="AG486" s="64">
        <v>4</v>
      </c>
      <c r="AH486" s="59"/>
      <c r="AI486" s="57"/>
      <c r="AJ486" s="59"/>
      <c r="AK486" s="65">
        <v>0</v>
      </c>
      <c r="AL486" s="66">
        <v>3.66</v>
      </c>
      <c r="AM486" s="67">
        <f t="shared" si="37"/>
        <v>3.66</v>
      </c>
      <c r="AN486" s="72">
        <v>4</v>
      </c>
      <c r="AO486" s="67">
        <f t="shared" si="38"/>
        <v>7.66</v>
      </c>
      <c r="AP486" s="59" t="s">
        <v>512</v>
      </c>
      <c r="AQ486" s="57"/>
      <c r="AR486" s="68">
        <f t="shared" ca="1" si="39"/>
        <v>20</v>
      </c>
      <c r="AS486" s="69" t="str">
        <f ca="1">IF('База данных'!$AR486&gt;=18,"соверш.","несовер.")</f>
        <v>соверш.</v>
      </c>
      <c r="AT48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ТДЖ; да</v>
      </c>
      <c r="AU486" s="2"/>
      <c r="AV486" s="2"/>
    </row>
    <row r="487" spans="2:48" ht="12.95" customHeight="1">
      <c r="B487" s="90">
        <f>IF(D486&lt;&gt;D487,MAX($B$4:B486)+1,B486)</f>
        <v>262</v>
      </c>
      <c r="C487" s="58">
        <v>43321</v>
      </c>
      <c r="D487" s="57" t="s">
        <v>446</v>
      </c>
      <c r="E487" s="59" t="s">
        <v>34</v>
      </c>
      <c r="F487" s="178" t="s">
        <v>119</v>
      </c>
      <c r="G487" s="59" t="s">
        <v>120</v>
      </c>
      <c r="H487" s="59">
        <v>1</v>
      </c>
      <c r="I487" s="57" t="str">
        <f t="shared" si="35"/>
        <v>262/18</v>
      </c>
      <c r="J487" s="61" t="str">
        <f t="shared" si="36"/>
        <v>262/18-ОиПКММиТП/1</v>
      </c>
      <c r="K487" s="62" t="s">
        <v>73</v>
      </c>
      <c r="L487" s="62" t="s">
        <v>88</v>
      </c>
      <c r="M487" s="57" t="s">
        <v>31</v>
      </c>
      <c r="N487" s="62">
        <v>36669</v>
      </c>
      <c r="O487" s="59" t="s">
        <v>101</v>
      </c>
      <c r="P487" s="62"/>
      <c r="Q487" s="62" t="s">
        <v>134</v>
      </c>
      <c r="R487" s="57"/>
      <c r="S487" s="64"/>
      <c r="T487" s="59"/>
      <c r="U487" s="62" t="s">
        <v>32</v>
      </c>
      <c r="V487" s="57">
        <v>9</v>
      </c>
      <c r="W487" s="57"/>
      <c r="X487" s="57">
        <v>2016</v>
      </c>
      <c r="Y487" s="62" t="s">
        <v>94</v>
      </c>
      <c r="Z487" s="57" t="s">
        <v>33</v>
      </c>
      <c r="AA487" s="71" t="s">
        <v>33</v>
      </c>
      <c r="AB487" s="59"/>
      <c r="AC487" s="63" t="s">
        <v>33</v>
      </c>
      <c r="AD487" s="62" t="s">
        <v>71</v>
      </c>
      <c r="AE487" s="62" t="s">
        <v>88</v>
      </c>
      <c r="AF487" s="62" t="s">
        <v>33</v>
      </c>
      <c r="AG487" s="64">
        <v>4</v>
      </c>
      <c r="AH487" s="59"/>
      <c r="AI487" s="57"/>
      <c r="AJ487" s="59"/>
      <c r="AK487" s="65">
        <v>0</v>
      </c>
      <c r="AL487" s="66">
        <v>3.63</v>
      </c>
      <c r="AM487" s="67">
        <f t="shared" si="37"/>
        <v>3.63</v>
      </c>
      <c r="AN487" s="72">
        <v>4</v>
      </c>
      <c r="AO487" s="67">
        <f t="shared" si="38"/>
        <v>7.63</v>
      </c>
      <c r="AP487" s="59" t="s">
        <v>512</v>
      </c>
      <c r="AQ487" s="57"/>
      <c r="AR487" s="73">
        <f t="shared" ca="1" si="39"/>
        <v>19</v>
      </c>
      <c r="AS487" s="61" t="str">
        <f ca="1">IF('База данных'!$AR487&gt;=18,"соверш.","несовер.")</f>
        <v>соверш.</v>
      </c>
      <c r="AT48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ОиПКММиТП; нет</v>
      </c>
      <c r="AU487" s="2"/>
      <c r="AV487" s="2"/>
    </row>
    <row r="488" spans="2:48" ht="12.95" customHeight="1">
      <c r="B488" s="90">
        <f>IF(D487&lt;&gt;D488,MAX($B$4:B487)+1,B487)</f>
        <v>262</v>
      </c>
      <c r="C488" s="58">
        <v>43286</v>
      </c>
      <c r="D488" s="57" t="s">
        <v>446</v>
      </c>
      <c r="E488" s="59" t="s">
        <v>34</v>
      </c>
      <c r="F488" s="177" t="s">
        <v>119</v>
      </c>
      <c r="G488" s="59" t="s">
        <v>121</v>
      </c>
      <c r="H488" s="59">
        <v>2</v>
      </c>
      <c r="I488" s="57" t="str">
        <f t="shared" si="35"/>
        <v>262/18</v>
      </c>
      <c r="J488" s="61" t="str">
        <f t="shared" si="36"/>
        <v>262/18-ОКДД/2</v>
      </c>
      <c r="K488" s="62" t="s">
        <v>73</v>
      </c>
      <c r="L488" s="62" t="s">
        <v>88</v>
      </c>
      <c r="M488" s="57" t="s">
        <v>37</v>
      </c>
      <c r="N488" s="62">
        <v>36475</v>
      </c>
      <c r="O488" s="59" t="s">
        <v>101</v>
      </c>
      <c r="P488" s="62"/>
      <c r="Q488" s="62" t="s">
        <v>160</v>
      </c>
      <c r="R488" s="57"/>
      <c r="S488" s="64"/>
      <c r="T488" s="59"/>
      <c r="U488" s="62" t="s">
        <v>32</v>
      </c>
      <c r="V488" s="57">
        <v>9</v>
      </c>
      <c r="W488" s="57"/>
      <c r="X488" s="57">
        <v>2018</v>
      </c>
      <c r="Y488" s="62" t="s">
        <v>94</v>
      </c>
      <c r="Z488" s="57" t="s">
        <v>33</v>
      </c>
      <c r="AA488" s="71" t="s">
        <v>33</v>
      </c>
      <c r="AB488" s="59"/>
      <c r="AC488" s="63" t="s">
        <v>33</v>
      </c>
      <c r="AD488" s="62" t="s">
        <v>71</v>
      </c>
      <c r="AE488" s="62" t="s">
        <v>88</v>
      </c>
      <c r="AF488" s="62" t="s">
        <v>99</v>
      </c>
      <c r="AG488" s="64">
        <v>4</v>
      </c>
      <c r="AH488" s="59"/>
      <c r="AI488" s="57"/>
      <c r="AJ488" s="59"/>
      <c r="AK488" s="65">
        <v>0</v>
      </c>
      <c r="AL488" s="66">
        <v>4.0599999999999996</v>
      </c>
      <c r="AM488" s="67">
        <f t="shared" si="37"/>
        <v>4.0599999999999996</v>
      </c>
      <c r="AN488" s="72">
        <v>4</v>
      </c>
      <c r="AO488" s="67">
        <f t="shared" si="38"/>
        <v>8.0599999999999987</v>
      </c>
      <c r="AP488" s="59" t="s">
        <v>512</v>
      </c>
      <c r="AQ488" s="57"/>
      <c r="AR488" s="68">
        <f t="shared" ca="1" si="39"/>
        <v>20</v>
      </c>
      <c r="AS488" s="69" t="str">
        <f ca="1">IF('База данных'!$AR488&gt;=18,"соверш.","несовер.")</f>
        <v>соверш.</v>
      </c>
      <c r="AT48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ОКДД; нет</v>
      </c>
      <c r="AU488" s="2"/>
      <c r="AV488" s="2"/>
    </row>
    <row r="489" spans="2:48" ht="12.95" customHeight="1">
      <c r="B489" s="90">
        <f>IF(D488&lt;&gt;D489,MAX($B$4:B488)+1,B488)</f>
        <v>263</v>
      </c>
      <c r="C489" s="58">
        <v>43284</v>
      </c>
      <c r="D489" s="57" t="s">
        <v>447</v>
      </c>
      <c r="E489" s="59" t="s">
        <v>30</v>
      </c>
      <c r="F489" s="178" t="s">
        <v>119</v>
      </c>
      <c r="G489" s="59" t="s">
        <v>120</v>
      </c>
      <c r="H489" s="59">
        <v>1</v>
      </c>
      <c r="I489" s="57" t="str">
        <f t="shared" si="35"/>
        <v>263/18</v>
      </c>
      <c r="J489" s="61" t="str">
        <f t="shared" si="36"/>
        <v>263/18-ОиПКММиТП/1</v>
      </c>
      <c r="K489" s="62" t="s">
        <v>73</v>
      </c>
      <c r="L489" s="62" t="s">
        <v>33</v>
      </c>
      <c r="M489" s="57" t="s">
        <v>31</v>
      </c>
      <c r="N489" s="62">
        <v>37465</v>
      </c>
      <c r="O489" s="59" t="s">
        <v>101</v>
      </c>
      <c r="P489" s="62"/>
      <c r="Q489" s="62" t="s">
        <v>126</v>
      </c>
      <c r="R489" s="57"/>
      <c r="S489" s="64"/>
      <c r="T489" s="59"/>
      <c r="U489" s="62" t="s">
        <v>32</v>
      </c>
      <c r="V489" s="57">
        <v>9</v>
      </c>
      <c r="W489" s="57"/>
      <c r="X489" s="57">
        <v>2018</v>
      </c>
      <c r="Y489" s="62" t="s">
        <v>94</v>
      </c>
      <c r="Z489" s="57" t="s">
        <v>33</v>
      </c>
      <c r="AA489" s="71" t="s">
        <v>33</v>
      </c>
      <c r="AB489" s="59"/>
      <c r="AC489" s="63" t="s">
        <v>33</v>
      </c>
      <c r="AD489" s="62" t="s">
        <v>71</v>
      </c>
      <c r="AE489" s="62" t="s">
        <v>88</v>
      </c>
      <c r="AF489" s="62" t="s">
        <v>33</v>
      </c>
      <c r="AG489" s="64">
        <v>4</v>
      </c>
      <c r="AH489" s="59"/>
      <c r="AI489" s="57"/>
      <c r="AJ489" s="59"/>
      <c r="AK489" s="65">
        <v>0</v>
      </c>
      <c r="AL489" s="66">
        <v>4.17</v>
      </c>
      <c r="AM489" s="67">
        <f t="shared" si="37"/>
        <v>4.17</v>
      </c>
      <c r="AN489" s="72">
        <v>4.67</v>
      </c>
      <c r="AO489" s="67">
        <f t="shared" si="38"/>
        <v>8.84</v>
      </c>
      <c r="AP489" s="59" t="s">
        <v>512</v>
      </c>
      <c r="AQ489" s="57"/>
      <c r="AR489" s="73">
        <f t="shared" ca="1" si="39"/>
        <v>17</v>
      </c>
      <c r="AS489" s="61" t="str">
        <f ca="1">IF('База данных'!$AR489&gt;=18,"соверш.","несовер.")</f>
        <v>несовер.</v>
      </c>
      <c r="AT48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ОиПКММиТП; нет</v>
      </c>
      <c r="AU489" s="2"/>
      <c r="AV489" s="2"/>
    </row>
    <row r="490" spans="2:48" ht="12.95" customHeight="1">
      <c r="B490" s="90">
        <f>IF(D489&lt;&gt;D490,MAX($B$4:B489)+1,B489)</f>
        <v>264</v>
      </c>
      <c r="C490" s="58">
        <v>43285</v>
      </c>
      <c r="D490" s="57" t="s">
        <v>448</v>
      </c>
      <c r="E490" s="59" t="s">
        <v>30</v>
      </c>
      <c r="F490" s="177" t="s">
        <v>186</v>
      </c>
      <c r="G490" s="59" t="s">
        <v>115</v>
      </c>
      <c r="H490" s="59">
        <v>1</v>
      </c>
      <c r="I490" s="57" t="str">
        <f t="shared" si="35"/>
        <v>264/18</v>
      </c>
      <c r="J490" s="61" t="str">
        <f t="shared" si="36"/>
        <v>264/18-ТТ/1</v>
      </c>
      <c r="K490" s="62" t="s">
        <v>73</v>
      </c>
      <c r="L490" s="62" t="s">
        <v>33</v>
      </c>
      <c r="M490" s="57" t="s">
        <v>31</v>
      </c>
      <c r="N490" s="62">
        <v>37309</v>
      </c>
      <c r="O490" s="59" t="s">
        <v>101</v>
      </c>
      <c r="P490" s="62"/>
      <c r="Q490" s="62" t="s">
        <v>127</v>
      </c>
      <c r="R490" s="57"/>
      <c r="S490" s="64"/>
      <c r="T490" s="59"/>
      <c r="U490" s="62" t="s">
        <v>32</v>
      </c>
      <c r="V490" s="57">
        <v>9</v>
      </c>
      <c r="W490" s="57"/>
      <c r="X490" s="57">
        <v>2018</v>
      </c>
      <c r="Y490" s="62" t="s">
        <v>94</v>
      </c>
      <c r="Z490" s="57" t="s">
        <v>33</v>
      </c>
      <c r="AA490" s="71" t="s">
        <v>88</v>
      </c>
      <c r="AB490" s="59"/>
      <c r="AC490" s="63" t="s">
        <v>88</v>
      </c>
      <c r="AD490" s="62" t="s">
        <v>71</v>
      </c>
      <c r="AE490" s="62" t="s">
        <v>88</v>
      </c>
      <c r="AF490" s="62" t="s">
        <v>33</v>
      </c>
      <c r="AG490" s="64">
        <v>4</v>
      </c>
      <c r="AH490" s="59"/>
      <c r="AI490" s="57"/>
      <c r="AJ490" s="59"/>
      <c r="AK490" s="65">
        <v>0</v>
      </c>
      <c r="AL490" s="66">
        <v>3.57</v>
      </c>
      <c r="AM490" s="67">
        <f t="shared" si="37"/>
        <v>3.57</v>
      </c>
      <c r="AN490" s="72">
        <v>3.66</v>
      </c>
      <c r="AO490" s="67">
        <f t="shared" si="38"/>
        <v>7.23</v>
      </c>
      <c r="AP490" s="59" t="s">
        <v>512</v>
      </c>
      <c r="AQ490" s="57"/>
      <c r="AR490" s="68">
        <f t="shared" ca="1" si="39"/>
        <v>18</v>
      </c>
      <c r="AS490" s="69" t="str">
        <f ca="1">IF('База данных'!$AR490&gt;=18,"соверш.","несовер.")</f>
        <v>соверш.</v>
      </c>
      <c r="AT49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ТТ; да</v>
      </c>
      <c r="AU490" s="2"/>
      <c r="AV490" s="2"/>
    </row>
    <row r="491" spans="2:48" ht="12.95" customHeight="1">
      <c r="B491" s="90">
        <f>IF(D490&lt;&gt;D491,MAX($B$4:B490)+1,B490)</f>
        <v>264</v>
      </c>
      <c r="C491" s="58">
        <v>43301</v>
      </c>
      <c r="D491" s="57" t="s">
        <v>448</v>
      </c>
      <c r="E491" s="59" t="s">
        <v>30</v>
      </c>
      <c r="F491" s="178" t="s">
        <v>117</v>
      </c>
      <c r="G491" s="59" t="s">
        <v>118</v>
      </c>
      <c r="H491" s="59">
        <v>2</v>
      </c>
      <c r="I491" s="57" t="str">
        <f t="shared" si="35"/>
        <v>264/18</v>
      </c>
      <c r="J491" s="61" t="str">
        <f t="shared" si="36"/>
        <v>264/18-ХНП/2</v>
      </c>
      <c r="K491" s="62" t="s">
        <v>73</v>
      </c>
      <c r="L491" s="62" t="s">
        <v>88</v>
      </c>
      <c r="M491" s="57" t="s">
        <v>31</v>
      </c>
      <c r="N491" s="62">
        <v>36843</v>
      </c>
      <c r="O491" s="59" t="s">
        <v>101</v>
      </c>
      <c r="P491" s="62"/>
      <c r="Q491" s="62" t="s">
        <v>149</v>
      </c>
      <c r="R491" s="57"/>
      <c r="S491" s="64"/>
      <c r="T491" s="59"/>
      <c r="U491" s="62" t="s">
        <v>32</v>
      </c>
      <c r="V491" s="57">
        <v>11</v>
      </c>
      <c r="W491" s="57"/>
      <c r="X491" s="57">
        <v>2018</v>
      </c>
      <c r="Y491" s="62" t="s">
        <v>94</v>
      </c>
      <c r="Z491" s="57" t="s">
        <v>33</v>
      </c>
      <c r="AA491" s="71" t="s">
        <v>33</v>
      </c>
      <c r="AB491" s="59"/>
      <c r="AC491" s="63" t="s">
        <v>33</v>
      </c>
      <c r="AD491" s="62" t="s">
        <v>71</v>
      </c>
      <c r="AE491" s="62" t="s">
        <v>88</v>
      </c>
      <c r="AF491" s="62" t="s">
        <v>99</v>
      </c>
      <c r="AG491" s="64">
        <v>4</v>
      </c>
      <c r="AH491" s="59"/>
      <c r="AI491" s="57"/>
      <c r="AJ491" s="59"/>
      <c r="AK491" s="65">
        <v>0</v>
      </c>
      <c r="AL491" s="66">
        <v>4.1100000000000003</v>
      </c>
      <c r="AM491" s="67">
        <f t="shared" si="37"/>
        <v>4.1100000000000003</v>
      </c>
      <c r="AN491" s="72">
        <v>4.33</v>
      </c>
      <c r="AO491" s="67">
        <f t="shared" si="38"/>
        <v>8.4400000000000013</v>
      </c>
      <c r="AP491" s="59" t="s">
        <v>512</v>
      </c>
      <c r="AQ491" s="57"/>
      <c r="AR491" s="73">
        <f t="shared" ca="1" si="39"/>
        <v>19</v>
      </c>
      <c r="AS491" s="61" t="str">
        <f ca="1">IF('База данных'!$AR491&gt;=18,"соверш.","несовер.")</f>
        <v>соверш.</v>
      </c>
      <c r="AT49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ХНП; нет</v>
      </c>
      <c r="AU491" s="2"/>
      <c r="AV491" s="2"/>
    </row>
    <row r="492" spans="2:48" ht="12.95" customHeight="1">
      <c r="B492" s="90">
        <f>IF(D491&lt;&gt;D492,MAX($B$4:B491)+1,B491)</f>
        <v>265</v>
      </c>
      <c r="C492" s="58">
        <v>43306</v>
      </c>
      <c r="D492" s="57" t="s">
        <v>449</v>
      </c>
      <c r="E492" s="59" t="s">
        <v>30</v>
      </c>
      <c r="F492" s="177" t="s">
        <v>186</v>
      </c>
      <c r="G492" s="59" t="s">
        <v>188</v>
      </c>
      <c r="H492" s="59">
        <v>1</v>
      </c>
      <c r="I492" s="57" t="str">
        <f t="shared" si="35"/>
        <v>265/18</v>
      </c>
      <c r="J492" s="61" t="str">
        <f t="shared" si="36"/>
        <v>265/18-ХТ нар./1</v>
      </c>
      <c r="K492" s="62" t="s">
        <v>73</v>
      </c>
      <c r="L492" s="62" t="s">
        <v>88</v>
      </c>
      <c r="M492" s="57" t="s">
        <v>31</v>
      </c>
      <c r="N492" s="62">
        <v>26961</v>
      </c>
      <c r="O492" s="59" t="s">
        <v>101</v>
      </c>
      <c r="P492" s="62"/>
      <c r="Q492" s="62" t="s">
        <v>160</v>
      </c>
      <c r="R492" s="57"/>
      <c r="S492" s="64"/>
      <c r="T492" s="59"/>
      <c r="U492" s="62" t="s">
        <v>32</v>
      </c>
      <c r="V492" s="57">
        <v>11</v>
      </c>
      <c r="W492" s="57"/>
      <c r="X492" s="57">
        <v>2003</v>
      </c>
      <c r="Y492" s="62" t="s">
        <v>94</v>
      </c>
      <c r="Z492" s="57" t="s">
        <v>33</v>
      </c>
      <c r="AA492" s="71" t="s">
        <v>33</v>
      </c>
      <c r="AB492" s="59"/>
      <c r="AC492" s="63" t="s">
        <v>88</v>
      </c>
      <c r="AD492" s="62" t="s">
        <v>71</v>
      </c>
      <c r="AE492" s="62" t="s">
        <v>88</v>
      </c>
      <c r="AF492" s="62" t="s">
        <v>33</v>
      </c>
      <c r="AG492" s="64">
        <v>4</v>
      </c>
      <c r="AH492" s="59"/>
      <c r="AI492" s="57"/>
      <c r="AJ492" s="59"/>
      <c r="AK492" s="65">
        <v>0</v>
      </c>
      <c r="AL492" s="66">
        <v>3.33</v>
      </c>
      <c r="AM492" s="67">
        <f t="shared" si="37"/>
        <v>3.33</v>
      </c>
      <c r="AN492" s="72">
        <v>4</v>
      </c>
      <c r="AO492" s="67">
        <f t="shared" si="38"/>
        <v>7.33</v>
      </c>
      <c r="AP492" s="59" t="s">
        <v>512</v>
      </c>
      <c r="AQ492" s="57"/>
      <c r="AR492" s="68">
        <f t="shared" ca="1" si="39"/>
        <v>46</v>
      </c>
      <c r="AS492" s="69" t="str">
        <f ca="1">IF('База данных'!$AR492&gt;=18,"соверш.","несовер.")</f>
        <v>соверш.</v>
      </c>
      <c r="AT49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нар.; да</v>
      </c>
      <c r="AU492" s="2"/>
      <c r="AV492" s="2"/>
    </row>
    <row r="493" spans="2:48" ht="12.95" customHeight="1">
      <c r="B493" s="90">
        <f>IF(D492&lt;&gt;D493,MAX($B$4:B492)+1,B492)</f>
        <v>266</v>
      </c>
      <c r="C493" s="58">
        <v>43306</v>
      </c>
      <c r="D493" s="57" t="s">
        <v>348</v>
      </c>
      <c r="E493" s="59" t="s">
        <v>30</v>
      </c>
      <c r="F493" s="177" t="s">
        <v>186</v>
      </c>
      <c r="G493" s="59" t="s">
        <v>188</v>
      </c>
      <c r="H493" s="59">
        <v>2</v>
      </c>
      <c r="I493" s="57" t="str">
        <f t="shared" si="35"/>
        <v>266/18</v>
      </c>
      <c r="J493" s="61" t="str">
        <f t="shared" si="36"/>
        <v>266/18-ХТ нар./2</v>
      </c>
      <c r="K493" s="62" t="s">
        <v>73</v>
      </c>
      <c r="L493" s="62" t="s">
        <v>88</v>
      </c>
      <c r="M493" s="57" t="s">
        <v>31</v>
      </c>
      <c r="N493" s="62">
        <v>26961</v>
      </c>
      <c r="O493" s="59" t="s">
        <v>101</v>
      </c>
      <c r="P493" s="62"/>
      <c r="Q493" s="62" t="s">
        <v>160</v>
      </c>
      <c r="R493" s="57"/>
      <c r="S493" s="64"/>
      <c r="T493" s="59"/>
      <c r="U493" s="62" t="s">
        <v>32</v>
      </c>
      <c r="V493" s="57">
        <v>11</v>
      </c>
      <c r="W493" s="57"/>
      <c r="X493" s="57">
        <v>2003</v>
      </c>
      <c r="Y493" s="62" t="s">
        <v>94</v>
      </c>
      <c r="Z493" s="57" t="s">
        <v>33</v>
      </c>
      <c r="AA493" s="71" t="s">
        <v>33</v>
      </c>
      <c r="AB493" s="59"/>
      <c r="AC493" s="63" t="s">
        <v>88</v>
      </c>
      <c r="AD493" s="62" t="s">
        <v>71</v>
      </c>
      <c r="AE493" s="62" t="s">
        <v>88</v>
      </c>
      <c r="AF493" s="62" t="s">
        <v>33</v>
      </c>
      <c r="AG493" s="64">
        <v>4</v>
      </c>
      <c r="AH493" s="59"/>
      <c r="AI493" s="57"/>
      <c r="AJ493" s="59"/>
      <c r="AK493" s="65">
        <v>0</v>
      </c>
      <c r="AL493" s="66">
        <v>3.33</v>
      </c>
      <c r="AM493" s="67">
        <f t="shared" si="37"/>
        <v>3.33</v>
      </c>
      <c r="AN493" s="72">
        <v>4</v>
      </c>
      <c r="AO493" s="67">
        <f t="shared" si="38"/>
        <v>7.33</v>
      </c>
      <c r="AP493" s="59" t="s">
        <v>512</v>
      </c>
      <c r="AQ493" s="57"/>
      <c r="AR493" s="73">
        <f t="shared" ca="1" si="39"/>
        <v>46</v>
      </c>
      <c r="AS493" s="61" t="str">
        <f ca="1">IF('База данных'!$AR493&gt;=18,"соверш.","несовер.")</f>
        <v>соверш.</v>
      </c>
      <c r="AT49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ХТ нар.; да</v>
      </c>
      <c r="AU493" s="2"/>
      <c r="AV493" s="2"/>
    </row>
    <row r="494" spans="2:48" ht="12.95" customHeight="1">
      <c r="B494" s="90">
        <f>IF(D493&lt;&gt;D494,MAX($B$4:B493)+1,B493)</f>
        <v>267</v>
      </c>
      <c r="C494" s="58">
        <v>43306</v>
      </c>
      <c r="D494" s="57" t="s">
        <v>450</v>
      </c>
      <c r="E494" s="59" t="s">
        <v>30</v>
      </c>
      <c r="F494" s="177" t="s">
        <v>119</v>
      </c>
      <c r="G494" s="59" t="s">
        <v>120</v>
      </c>
      <c r="H494" s="59">
        <v>1</v>
      </c>
      <c r="I494" s="57" t="str">
        <f t="shared" si="35"/>
        <v>267/18</v>
      </c>
      <c r="J494" s="61" t="str">
        <f t="shared" si="36"/>
        <v>267/18-ОиПКММиТП/1</v>
      </c>
      <c r="K494" s="62" t="s">
        <v>73</v>
      </c>
      <c r="L494" s="62" t="s">
        <v>88</v>
      </c>
      <c r="M494" s="57" t="s">
        <v>31</v>
      </c>
      <c r="N494" s="62">
        <v>27767</v>
      </c>
      <c r="O494" s="59" t="s">
        <v>101</v>
      </c>
      <c r="P494" s="62"/>
      <c r="Q494" s="62" t="s">
        <v>160</v>
      </c>
      <c r="R494" s="57"/>
      <c r="S494" s="64"/>
      <c r="T494" s="59"/>
      <c r="U494" s="62" t="s">
        <v>32</v>
      </c>
      <c r="V494" s="57">
        <v>9</v>
      </c>
      <c r="W494" s="57"/>
      <c r="X494" s="57">
        <v>1992</v>
      </c>
      <c r="Y494" s="62" t="s">
        <v>94</v>
      </c>
      <c r="Z494" s="57" t="s">
        <v>33</v>
      </c>
      <c r="AA494" s="71" t="s">
        <v>33</v>
      </c>
      <c r="AB494" s="59"/>
      <c r="AC494" s="63" t="s">
        <v>88</v>
      </c>
      <c r="AD494" s="62" t="s">
        <v>71</v>
      </c>
      <c r="AE494" s="62" t="s">
        <v>88</v>
      </c>
      <c r="AF494" s="62" t="s">
        <v>33</v>
      </c>
      <c r="AG494" s="64">
        <v>6</v>
      </c>
      <c r="AH494" s="59"/>
      <c r="AI494" s="57"/>
      <c r="AJ494" s="59"/>
      <c r="AK494" s="65">
        <v>0</v>
      </c>
      <c r="AL494" s="66">
        <v>3.4</v>
      </c>
      <c r="AM494" s="67">
        <f t="shared" si="37"/>
        <v>3.4</v>
      </c>
      <c r="AN494" s="72">
        <v>3.5</v>
      </c>
      <c r="AO494" s="67">
        <f t="shared" si="38"/>
        <v>6.9</v>
      </c>
      <c r="AP494" s="59" t="s">
        <v>512</v>
      </c>
      <c r="AQ494" s="57"/>
      <c r="AR494" s="68">
        <f t="shared" ca="1" si="39"/>
        <v>44</v>
      </c>
      <c r="AS494" s="69" t="str">
        <f ca="1">IF('База данных'!$AR494&gt;=18,"соверш.","несовер.")</f>
        <v>соверш.</v>
      </c>
      <c r="AT49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ОиПКММиТП; да</v>
      </c>
      <c r="AU494" s="2"/>
      <c r="AV494" s="2"/>
    </row>
    <row r="495" spans="2:48" ht="12.95" customHeight="1">
      <c r="B495" s="90">
        <f>IF(D494&lt;&gt;D495,MAX($B$4:B494)+1,B494)</f>
        <v>267</v>
      </c>
      <c r="C495" s="58">
        <v>43306</v>
      </c>
      <c r="D495" s="57" t="s">
        <v>450</v>
      </c>
      <c r="E495" s="59" t="s">
        <v>30</v>
      </c>
      <c r="F495" s="178" t="s">
        <v>103</v>
      </c>
      <c r="G495" s="59" t="s">
        <v>104</v>
      </c>
      <c r="H495" s="59">
        <v>2</v>
      </c>
      <c r="I495" s="57" t="str">
        <f t="shared" si="35"/>
        <v>267/18</v>
      </c>
      <c r="J495" s="61" t="str">
        <f t="shared" si="36"/>
        <v>267/18-АДТиК/2</v>
      </c>
      <c r="K495" s="62" t="s">
        <v>73</v>
      </c>
      <c r="L495" s="62" t="s">
        <v>88</v>
      </c>
      <c r="M495" s="57" t="s">
        <v>31</v>
      </c>
      <c r="N495" s="62">
        <v>27767</v>
      </c>
      <c r="O495" s="59" t="s">
        <v>101</v>
      </c>
      <c r="P495" s="62"/>
      <c r="Q495" s="62" t="s">
        <v>160</v>
      </c>
      <c r="R495" s="57"/>
      <c r="S495" s="64"/>
      <c r="T495" s="59"/>
      <c r="U495" s="62" t="s">
        <v>32</v>
      </c>
      <c r="V495" s="57">
        <v>9</v>
      </c>
      <c r="W495" s="57"/>
      <c r="X495" s="57">
        <v>1992</v>
      </c>
      <c r="Y495" s="62" t="s">
        <v>94</v>
      </c>
      <c r="Z495" s="57" t="s">
        <v>33</v>
      </c>
      <c r="AA495" s="71" t="s">
        <v>33</v>
      </c>
      <c r="AB495" s="59"/>
      <c r="AC495" s="63" t="s">
        <v>88</v>
      </c>
      <c r="AD495" s="62" t="s">
        <v>71</v>
      </c>
      <c r="AE495" s="62" t="s">
        <v>88</v>
      </c>
      <c r="AF495" s="62" t="s">
        <v>33</v>
      </c>
      <c r="AG495" s="64">
        <v>6</v>
      </c>
      <c r="AH495" s="59"/>
      <c r="AI495" s="57"/>
      <c r="AJ495" s="59"/>
      <c r="AK495" s="65">
        <v>0</v>
      </c>
      <c r="AL495" s="66">
        <v>3.4</v>
      </c>
      <c r="AM495" s="67">
        <f t="shared" si="37"/>
        <v>3.4</v>
      </c>
      <c r="AN495" s="72">
        <v>3.5</v>
      </c>
      <c r="AO495" s="67">
        <f t="shared" si="38"/>
        <v>6.9</v>
      </c>
      <c r="AP495" s="59" t="s">
        <v>512</v>
      </c>
      <c r="AQ495" s="57"/>
      <c r="AR495" s="73">
        <f t="shared" ca="1" si="39"/>
        <v>44</v>
      </c>
      <c r="AS495" s="61" t="str">
        <f ca="1">IF('База данных'!$AR495&gt;=18,"соверш.","несовер.")</f>
        <v>соверш.</v>
      </c>
      <c r="AT49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АДТиК; да</v>
      </c>
      <c r="AU495" s="2"/>
      <c r="AV495" s="2"/>
    </row>
    <row r="496" spans="2:48" ht="12.95" customHeight="1">
      <c r="B496" s="90">
        <f>IF(D495&lt;&gt;D496,MAX($B$4:B495)+1,B495)</f>
        <v>268</v>
      </c>
      <c r="C496" s="58">
        <v>43306</v>
      </c>
      <c r="D496" s="57" t="s">
        <v>451</v>
      </c>
      <c r="E496" s="59" t="s">
        <v>34</v>
      </c>
      <c r="F496" s="177" t="s">
        <v>119</v>
      </c>
      <c r="G496" s="59" t="s">
        <v>120</v>
      </c>
      <c r="H496" s="59">
        <v>1</v>
      </c>
      <c r="I496" s="57" t="str">
        <f t="shared" si="35"/>
        <v>268/18</v>
      </c>
      <c r="J496" s="61" t="str">
        <f t="shared" si="36"/>
        <v>268/18-ОиПКММиТП/1</v>
      </c>
      <c r="K496" s="62" t="s">
        <v>73</v>
      </c>
      <c r="L496" s="62" t="s">
        <v>88</v>
      </c>
      <c r="M496" s="57" t="s">
        <v>31</v>
      </c>
      <c r="N496" s="62">
        <v>33442</v>
      </c>
      <c r="O496" s="59" t="s">
        <v>101</v>
      </c>
      <c r="P496" s="62"/>
      <c r="Q496" s="62" t="s">
        <v>160</v>
      </c>
      <c r="R496" s="57"/>
      <c r="S496" s="64"/>
      <c r="T496" s="59"/>
      <c r="U496" s="62" t="s">
        <v>32</v>
      </c>
      <c r="V496" s="57">
        <v>11</v>
      </c>
      <c r="W496" s="57"/>
      <c r="X496" s="57">
        <v>2018</v>
      </c>
      <c r="Y496" s="62" t="s">
        <v>94</v>
      </c>
      <c r="Z496" s="57" t="s">
        <v>33</v>
      </c>
      <c r="AA496" s="71" t="s">
        <v>33</v>
      </c>
      <c r="AB496" s="59"/>
      <c r="AC496" s="63" t="s">
        <v>88</v>
      </c>
      <c r="AD496" s="62" t="s">
        <v>71</v>
      </c>
      <c r="AE496" s="62" t="s">
        <v>88</v>
      </c>
      <c r="AF496" s="62" t="s">
        <v>33</v>
      </c>
      <c r="AG496" s="64">
        <v>4</v>
      </c>
      <c r="AH496" s="59"/>
      <c r="AI496" s="57"/>
      <c r="AJ496" s="59"/>
      <c r="AK496" s="65">
        <v>0</v>
      </c>
      <c r="AL496" s="66">
        <v>3.64</v>
      </c>
      <c r="AM496" s="67">
        <f t="shared" si="37"/>
        <v>3.64</v>
      </c>
      <c r="AN496" s="72">
        <v>3.5</v>
      </c>
      <c r="AO496" s="67">
        <f t="shared" si="38"/>
        <v>7.1400000000000006</v>
      </c>
      <c r="AP496" s="59" t="s">
        <v>512</v>
      </c>
      <c r="AQ496" s="57"/>
      <c r="AR496" s="68">
        <f t="shared" ca="1" si="39"/>
        <v>28</v>
      </c>
      <c r="AS496" s="69" t="str">
        <f ca="1">IF('База данных'!$AR496&gt;=18,"соверш.","несовер.")</f>
        <v>соверш.</v>
      </c>
      <c r="AT49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ОиПКММиТП; да</v>
      </c>
      <c r="AU496" s="2"/>
      <c r="AV496" s="2"/>
    </row>
    <row r="497" spans="2:48" ht="12.95" customHeight="1">
      <c r="B497" s="90">
        <f>IF(D496&lt;&gt;D497,MAX($B$4:B496)+1,B496)</f>
        <v>268</v>
      </c>
      <c r="C497" s="58">
        <v>43306</v>
      </c>
      <c r="D497" s="57" t="s">
        <v>451</v>
      </c>
      <c r="E497" s="59" t="s">
        <v>34</v>
      </c>
      <c r="F497" s="178" t="s">
        <v>119</v>
      </c>
      <c r="G497" s="59" t="s">
        <v>121</v>
      </c>
      <c r="H497" s="59">
        <v>2</v>
      </c>
      <c r="I497" s="57" t="str">
        <f t="shared" si="35"/>
        <v>268/18</v>
      </c>
      <c r="J497" s="61" t="str">
        <f t="shared" si="36"/>
        <v>268/18-ОКДД/2</v>
      </c>
      <c r="K497" s="62" t="s">
        <v>73</v>
      </c>
      <c r="L497" s="62" t="s">
        <v>88</v>
      </c>
      <c r="M497" s="57" t="s">
        <v>31</v>
      </c>
      <c r="N497" s="62">
        <v>33442</v>
      </c>
      <c r="O497" s="59" t="s">
        <v>101</v>
      </c>
      <c r="P497" s="62"/>
      <c r="Q497" s="62" t="s">
        <v>160</v>
      </c>
      <c r="R497" s="57"/>
      <c r="S497" s="64"/>
      <c r="T497" s="59"/>
      <c r="U497" s="62" t="s">
        <v>32</v>
      </c>
      <c r="V497" s="57">
        <v>11</v>
      </c>
      <c r="W497" s="57"/>
      <c r="X497" s="57">
        <v>2018</v>
      </c>
      <c r="Y497" s="62" t="s">
        <v>94</v>
      </c>
      <c r="Z497" s="57" t="s">
        <v>33</v>
      </c>
      <c r="AA497" s="71" t="s">
        <v>33</v>
      </c>
      <c r="AB497" s="59"/>
      <c r="AC497" s="63" t="s">
        <v>88</v>
      </c>
      <c r="AD497" s="62" t="s">
        <v>71</v>
      </c>
      <c r="AE497" s="62" t="s">
        <v>88</v>
      </c>
      <c r="AF497" s="62" t="s">
        <v>33</v>
      </c>
      <c r="AG497" s="64">
        <v>4</v>
      </c>
      <c r="AH497" s="59"/>
      <c r="AI497" s="57"/>
      <c r="AJ497" s="59"/>
      <c r="AK497" s="65">
        <v>0</v>
      </c>
      <c r="AL497" s="66">
        <v>3.64</v>
      </c>
      <c r="AM497" s="67">
        <f t="shared" si="37"/>
        <v>3.64</v>
      </c>
      <c r="AN497" s="72">
        <v>3.5</v>
      </c>
      <c r="AO497" s="67">
        <f t="shared" si="38"/>
        <v>7.1400000000000006</v>
      </c>
      <c r="AP497" s="59" t="s">
        <v>512</v>
      </c>
      <c r="AQ497" s="57"/>
      <c r="AR497" s="73">
        <f t="shared" ca="1" si="39"/>
        <v>28</v>
      </c>
      <c r="AS497" s="61" t="str">
        <f ca="1">IF('База данных'!$AR497&gt;=18,"соверш.","несовер.")</f>
        <v>соверш.</v>
      </c>
      <c r="AT49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ОКДД; да</v>
      </c>
      <c r="AU497" s="2"/>
      <c r="AV497" s="2"/>
    </row>
    <row r="498" spans="2:48" ht="12.95" customHeight="1">
      <c r="B498" s="90">
        <f>IF(D497&lt;&gt;D498,MAX($B$4:B497)+1,B497)</f>
        <v>269</v>
      </c>
      <c r="C498" s="58">
        <v>43307</v>
      </c>
      <c r="D498" s="57" t="s">
        <v>452</v>
      </c>
      <c r="E498" s="59" t="s">
        <v>30</v>
      </c>
      <c r="F498" s="177" t="s">
        <v>107</v>
      </c>
      <c r="G498" s="59" t="s">
        <v>108</v>
      </c>
      <c r="H498" s="59">
        <v>1</v>
      </c>
      <c r="I498" s="57" t="str">
        <f t="shared" si="35"/>
        <v>269/18</v>
      </c>
      <c r="J498" s="61" t="str">
        <f t="shared" si="36"/>
        <v>269/18-ТДЖ/1</v>
      </c>
      <c r="K498" s="62" t="s">
        <v>73</v>
      </c>
      <c r="L498" s="62" t="s">
        <v>88</v>
      </c>
      <c r="M498" s="57" t="s">
        <v>31</v>
      </c>
      <c r="N498" s="62">
        <v>27753</v>
      </c>
      <c r="O498" s="59" t="s">
        <v>101</v>
      </c>
      <c r="P498" s="62"/>
      <c r="Q498" s="62" t="s">
        <v>141</v>
      </c>
      <c r="R498" s="57"/>
      <c r="S498" s="64"/>
      <c r="T498" s="59"/>
      <c r="U498" s="62" t="s">
        <v>32</v>
      </c>
      <c r="V498" s="57">
        <v>11</v>
      </c>
      <c r="W498" s="57"/>
      <c r="X498" s="57">
        <v>1993</v>
      </c>
      <c r="Y498" s="62" t="s">
        <v>96</v>
      </c>
      <c r="Z498" s="57" t="s">
        <v>33</v>
      </c>
      <c r="AA498" s="71" t="s">
        <v>33</v>
      </c>
      <c r="AB498" s="59"/>
      <c r="AC498" s="63" t="s">
        <v>88</v>
      </c>
      <c r="AD498" s="62" t="s">
        <v>71</v>
      </c>
      <c r="AE498" s="62" t="s">
        <v>33</v>
      </c>
      <c r="AF498" s="62" t="s">
        <v>33</v>
      </c>
      <c r="AG498" s="64">
        <v>4</v>
      </c>
      <c r="AH498" s="59"/>
      <c r="AI498" s="57"/>
      <c r="AJ498" s="59"/>
      <c r="AK498" s="65">
        <v>0</v>
      </c>
      <c r="AL498" s="66">
        <v>3.93</v>
      </c>
      <c r="AM498" s="67">
        <f t="shared" si="37"/>
        <v>3.93</v>
      </c>
      <c r="AN498" s="72">
        <v>4</v>
      </c>
      <c r="AO498" s="67">
        <f t="shared" si="38"/>
        <v>7.93</v>
      </c>
      <c r="AP498" s="59" t="s">
        <v>512</v>
      </c>
      <c r="AQ498" s="57"/>
      <c r="AR498" s="68">
        <f t="shared" ca="1" si="39"/>
        <v>44</v>
      </c>
      <c r="AS498" s="69" t="str">
        <f ca="1">IF('База данных'!$AR498&gt;=18,"соверш.","несовер.")</f>
        <v>соверш.</v>
      </c>
      <c r="AT49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ТДЖ; да</v>
      </c>
      <c r="AU498" s="2"/>
      <c r="AV498" s="2"/>
    </row>
    <row r="499" spans="2:48" ht="12.95" customHeight="1">
      <c r="B499" s="90">
        <f>IF(D498&lt;&gt;D499,MAX($B$4:B498)+1,B498)</f>
        <v>269</v>
      </c>
      <c r="C499" s="58">
        <v>43307</v>
      </c>
      <c r="D499" s="57" t="s">
        <v>452</v>
      </c>
      <c r="E499" s="59" t="s">
        <v>30</v>
      </c>
      <c r="F499" s="178" t="s">
        <v>105</v>
      </c>
      <c r="G499" s="59" t="s">
        <v>106</v>
      </c>
      <c r="H499" s="59">
        <v>2</v>
      </c>
      <c r="I499" s="57" t="str">
        <f t="shared" si="35"/>
        <v>269/18</v>
      </c>
      <c r="J499" s="61" t="str">
        <f t="shared" si="36"/>
        <v>269/18-ХОД/2</v>
      </c>
      <c r="K499" s="62" t="s">
        <v>73</v>
      </c>
      <c r="L499" s="62" t="s">
        <v>88</v>
      </c>
      <c r="M499" s="57" t="s">
        <v>31</v>
      </c>
      <c r="N499" s="62">
        <v>27753</v>
      </c>
      <c r="O499" s="59" t="s">
        <v>101</v>
      </c>
      <c r="P499" s="62"/>
      <c r="Q499" s="62" t="s">
        <v>141</v>
      </c>
      <c r="R499" s="57"/>
      <c r="S499" s="64"/>
      <c r="T499" s="59"/>
      <c r="U499" s="62" t="s">
        <v>32</v>
      </c>
      <c r="V499" s="57">
        <v>11</v>
      </c>
      <c r="W499" s="57"/>
      <c r="X499" s="57">
        <v>1993</v>
      </c>
      <c r="Y499" s="62" t="s">
        <v>96</v>
      </c>
      <c r="Z499" s="57" t="s">
        <v>33</v>
      </c>
      <c r="AA499" s="71" t="s">
        <v>33</v>
      </c>
      <c r="AB499" s="59"/>
      <c r="AC499" s="63" t="s">
        <v>88</v>
      </c>
      <c r="AD499" s="62" t="s">
        <v>71</v>
      </c>
      <c r="AE499" s="62" t="s">
        <v>33</v>
      </c>
      <c r="AF499" s="62" t="s">
        <v>33</v>
      </c>
      <c r="AG499" s="64">
        <v>4</v>
      </c>
      <c r="AH499" s="59"/>
      <c r="AI499" s="57"/>
      <c r="AJ499" s="59"/>
      <c r="AK499" s="65">
        <v>0</v>
      </c>
      <c r="AL499" s="66">
        <v>3.93</v>
      </c>
      <c r="AM499" s="67">
        <f t="shared" si="37"/>
        <v>3.93</v>
      </c>
      <c r="AN499" s="72">
        <v>4</v>
      </c>
      <c r="AO499" s="67">
        <f t="shared" si="38"/>
        <v>7.93</v>
      </c>
      <c r="AP499" s="59" t="s">
        <v>512</v>
      </c>
      <c r="AQ499" s="57"/>
      <c r="AR499" s="73">
        <f t="shared" ca="1" si="39"/>
        <v>44</v>
      </c>
      <c r="AS499" s="61" t="str">
        <f ca="1">IF('База данных'!$AR499&gt;=18,"соверш.","несовер.")</f>
        <v>соверш.</v>
      </c>
      <c r="AT49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ХОД; да</v>
      </c>
      <c r="AU499" s="2"/>
      <c r="AV499" s="2"/>
    </row>
    <row r="500" spans="2:48" ht="12.95" customHeight="1">
      <c r="B500" s="90">
        <f>IF(D499&lt;&gt;D500,MAX($B$4:B499)+1,B499)</f>
        <v>270</v>
      </c>
      <c r="C500" s="58">
        <v>43307</v>
      </c>
      <c r="D500" s="57" t="s">
        <v>453</v>
      </c>
      <c r="E500" s="59" t="s">
        <v>34</v>
      </c>
      <c r="F500" s="177" t="s">
        <v>119</v>
      </c>
      <c r="G500" s="59" t="s">
        <v>121</v>
      </c>
      <c r="H500" s="59">
        <v>1</v>
      </c>
      <c r="I500" s="57" t="str">
        <f t="shared" si="35"/>
        <v>270/18</v>
      </c>
      <c r="J500" s="61" t="str">
        <f t="shared" si="36"/>
        <v>270/18-ОКДД/1</v>
      </c>
      <c r="K500" s="62" t="s">
        <v>73</v>
      </c>
      <c r="L500" s="62" t="s">
        <v>88</v>
      </c>
      <c r="M500" s="57" t="s">
        <v>31</v>
      </c>
      <c r="N500" s="62">
        <v>29878</v>
      </c>
      <c r="O500" s="59" t="s">
        <v>101</v>
      </c>
      <c r="P500" s="62"/>
      <c r="Q500" s="62" t="s">
        <v>147</v>
      </c>
      <c r="R500" s="57"/>
      <c r="S500" s="64"/>
      <c r="T500" s="59"/>
      <c r="U500" s="62" t="s">
        <v>32</v>
      </c>
      <c r="V500" s="57">
        <v>9</v>
      </c>
      <c r="W500" s="57"/>
      <c r="X500" s="57">
        <v>1999</v>
      </c>
      <c r="Y500" s="62" t="s">
        <v>95</v>
      </c>
      <c r="Z500" s="57" t="s">
        <v>33</v>
      </c>
      <c r="AA500" s="71" t="s">
        <v>33</v>
      </c>
      <c r="AB500" s="59"/>
      <c r="AC500" s="63" t="s">
        <v>88</v>
      </c>
      <c r="AD500" s="62" t="s">
        <v>71</v>
      </c>
      <c r="AE500" s="62" t="s">
        <v>33</v>
      </c>
      <c r="AF500" s="62" t="s">
        <v>33</v>
      </c>
      <c r="AG500" s="64">
        <v>4</v>
      </c>
      <c r="AH500" s="59"/>
      <c r="AI500" s="57"/>
      <c r="AJ500" s="59"/>
      <c r="AK500" s="65">
        <v>0</v>
      </c>
      <c r="AL500" s="66">
        <v>4.38</v>
      </c>
      <c r="AM500" s="67">
        <f t="shared" si="37"/>
        <v>4.38</v>
      </c>
      <c r="AN500" s="72">
        <v>4.5</v>
      </c>
      <c r="AO500" s="67">
        <f t="shared" si="38"/>
        <v>8.879999999999999</v>
      </c>
      <c r="AP500" s="59" t="s">
        <v>512</v>
      </c>
      <c r="AQ500" s="57"/>
      <c r="AR500" s="68">
        <f t="shared" ca="1" si="39"/>
        <v>38</v>
      </c>
      <c r="AS500" s="69" t="str">
        <f ca="1">IF('База данных'!$AR500&gt;=18,"соверш.","несовер.")</f>
        <v>соверш.</v>
      </c>
      <c r="AT50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да</v>
      </c>
      <c r="AU500" s="2"/>
      <c r="AV500" s="2"/>
    </row>
    <row r="501" spans="2:48" ht="12.95" customHeight="1">
      <c r="B501" s="90">
        <f>IF(D500&lt;&gt;D501,MAX($B$4:B500)+1,B500)</f>
        <v>271</v>
      </c>
      <c r="C501" s="58">
        <v>43307</v>
      </c>
      <c r="D501" s="57" t="s">
        <v>454</v>
      </c>
      <c r="E501" s="59" t="s">
        <v>34</v>
      </c>
      <c r="F501" s="178" t="s">
        <v>119</v>
      </c>
      <c r="G501" s="59" t="s">
        <v>121</v>
      </c>
      <c r="H501" s="59">
        <v>1</v>
      </c>
      <c r="I501" s="57" t="str">
        <f t="shared" si="35"/>
        <v>271/18</v>
      </c>
      <c r="J501" s="61" t="str">
        <f t="shared" si="36"/>
        <v>271/18-ОКДД/1</v>
      </c>
      <c r="K501" s="62" t="s">
        <v>73</v>
      </c>
      <c r="L501" s="62" t="s">
        <v>33</v>
      </c>
      <c r="M501" s="57" t="s">
        <v>31</v>
      </c>
      <c r="N501" s="62">
        <v>27241</v>
      </c>
      <c r="O501" s="59" t="s">
        <v>101</v>
      </c>
      <c r="P501" s="62"/>
      <c r="Q501" s="62" t="s">
        <v>139</v>
      </c>
      <c r="R501" s="57"/>
      <c r="S501" s="64"/>
      <c r="T501" s="59"/>
      <c r="U501" s="62" t="s">
        <v>32</v>
      </c>
      <c r="V501" s="57">
        <v>11</v>
      </c>
      <c r="W501" s="57"/>
      <c r="X501" s="57">
        <v>1991</v>
      </c>
      <c r="Y501" s="62" t="s">
        <v>94</v>
      </c>
      <c r="Z501" s="57" t="s">
        <v>33</v>
      </c>
      <c r="AA501" s="71" t="s">
        <v>33</v>
      </c>
      <c r="AB501" s="59"/>
      <c r="AC501" s="63" t="s">
        <v>88</v>
      </c>
      <c r="AD501" s="62" t="s">
        <v>71</v>
      </c>
      <c r="AE501" s="62" t="s">
        <v>33</v>
      </c>
      <c r="AF501" s="62" t="s">
        <v>33</v>
      </c>
      <c r="AG501" s="64">
        <v>4</v>
      </c>
      <c r="AH501" s="59"/>
      <c r="AI501" s="57"/>
      <c r="AJ501" s="59"/>
      <c r="AK501" s="65">
        <v>0</v>
      </c>
      <c r="AL501" s="66">
        <v>3.38</v>
      </c>
      <c r="AM501" s="67">
        <f t="shared" si="37"/>
        <v>3.38</v>
      </c>
      <c r="AN501" s="72">
        <v>4</v>
      </c>
      <c r="AO501" s="67">
        <f t="shared" si="38"/>
        <v>7.38</v>
      </c>
      <c r="AP501" s="59" t="s">
        <v>512</v>
      </c>
      <c r="AQ501" s="57"/>
      <c r="AR501" s="73">
        <f t="shared" ca="1" si="39"/>
        <v>45</v>
      </c>
      <c r="AS501" s="61" t="str">
        <f ca="1">IF('База данных'!$AR501&gt;=18,"соверш.","несовер.")</f>
        <v>соверш.</v>
      </c>
      <c r="AT50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да</v>
      </c>
      <c r="AU501" s="2"/>
      <c r="AV501" s="2"/>
    </row>
    <row r="502" spans="2:48" ht="12.95" customHeight="1">
      <c r="B502" s="90">
        <f>IF(D501&lt;&gt;D502,MAX($B$4:B501)+1,B501)</f>
        <v>272</v>
      </c>
      <c r="C502" s="58">
        <v>43308</v>
      </c>
      <c r="D502" s="57" t="s">
        <v>455</v>
      </c>
      <c r="E502" s="59" t="s">
        <v>30</v>
      </c>
      <c r="F502" s="177" t="s">
        <v>111</v>
      </c>
      <c r="G502" s="59" t="s">
        <v>112</v>
      </c>
      <c r="H502" s="59">
        <v>1</v>
      </c>
      <c r="I502" s="57" t="str">
        <f t="shared" si="35"/>
        <v>272/18</v>
      </c>
      <c r="J502" s="61" t="str">
        <f t="shared" si="36"/>
        <v>272/18-ЭП/1</v>
      </c>
      <c r="K502" s="62" t="s">
        <v>73</v>
      </c>
      <c r="L502" s="62" t="s">
        <v>88</v>
      </c>
      <c r="M502" s="57" t="s">
        <v>31</v>
      </c>
      <c r="N502" s="62">
        <v>32725</v>
      </c>
      <c r="O502" s="59" t="s">
        <v>101</v>
      </c>
      <c r="P502" s="62"/>
      <c r="Q502" s="62" t="s">
        <v>159</v>
      </c>
      <c r="R502" s="57"/>
      <c r="S502" s="64"/>
      <c r="T502" s="59"/>
      <c r="U502" s="62" t="s">
        <v>32</v>
      </c>
      <c r="V502" s="57">
        <v>11</v>
      </c>
      <c r="W502" s="57"/>
      <c r="X502" s="57">
        <v>2009</v>
      </c>
      <c r="Y502" s="62" t="s">
        <v>94</v>
      </c>
      <c r="Z502" s="57" t="s">
        <v>33</v>
      </c>
      <c r="AA502" s="71" t="s">
        <v>33</v>
      </c>
      <c r="AB502" s="59"/>
      <c r="AC502" s="63" t="s">
        <v>33</v>
      </c>
      <c r="AD502" s="62" t="s">
        <v>71</v>
      </c>
      <c r="AE502" s="62" t="s">
        <v>88</v>
      </c>
      <c r="AF502" s="62" t="s">
        <v>33</v>
      </c>
      <c r="AG502" s="64">
        <v>4</v>
      </c>
      <c r="AH502" s="59"/>
      <c r="AI502" s="57"/>
      <c r="AJ502" s="59"/>
      <c r="AK502" s="65">
        <v>0</v>
      </c>
      <c r="AL502" s="66">
        <v>4.41</v>
      </c>
      <c r="AM502" s="67">
        <f t="shared" si="37"/>
        <v>4.41</v>
      </c>
      <c r="AN502" s="72">
        <v>4.5</v>
      </c>
      <c r="AO502" s="67">
        <f t="shared" si="38"/>
        <v>8.91</v>
      </c>
      <c r="AP502" s="59" t="s">
        <v>512</v>
      </c>
      <c r="AQ502" s="57"/>
      <c r="AR502" s="68">
        <f t="shared" ca="1" si="39"/>
        <v>30</v>
      </c>
      <c r="AS502" s="69" t="str">
        <f ca="1">IF('База данных'!$AR502&gt;=18,"соверш.","несовер.")</f>
        <v>соверш.</v>
      </c>
      <c r="AT50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ЭП; нет</v>
      </c>
      <c r="AU502" s="2"/>
      <c r="AV502" s="2"/>
    </row>
    <row r="503" spans="2:48" ht="12.95" customHeight="1">
      <c r="B503" s="90">
        <f>IF(D502&lt;&gt;D503,MAX($B$4:B502)+1,B502)</f>
        <v>272</v>
      </c>
      <c r="C503" s="58">
        <v>43308</v>
      </c>
      <c r="D503" s="57" t="s">
        <v>455</v>
      </c>
      <c r="E503" s="59" t="s">
        <v>30</v>
      </c>
      <c r="F503" s="178" t="s">
        <v>117</v>
      </c>
      <c r="G503" s="59" t="s">
        <v>118</v>
      </c>
      <c r="H503" s="59">
        <v>2</v>
      </c>
      <c r="I503" s="57" t="str">
        <f t="shared" si="35"/>
        <v>272/18</v>
      </c>
      <c r="J503" s="61" t="str">
        <f t="shared" si="36"/>
        <v>272/18-ХНП/2</v>
      </c>
      <c r="K503" s="62" t="s">
        <v>73</v>
      </c>
      <c r="L503" s="62" t="s">
        <v>88</v>
      </c>
      <c r="M503" s="57" t="s">
        <v>31</v>
      </c>
      <c r="N503" s="62">
        <v>33020</v>
      </c>
      <c r="O503" s="59" t="s">
        <v>101</v>
      </c>
      <c r="P503" s="62"/>
      <c r="Q503" s="62" t="s">
        <v>160</v>
      </c>
      <c r="R503" s="57"/>
      <c r="S503" s="64"/>
      <c r="T503" s="59"/>
      <c r="U503" s="62" t="s">
        <v>32</v>
      </c>
      <c r="V503" s="57">
        <v>9</v>
      </c>
      <c r="W503" s="57"/>
      <c r="X503" s="57">
        <v>2009</v>
      </c>
      <c r="Y503" s="62" t="s">
        <v>94</v>
      </c>
      <c r="Z503" s="57" t="s">
        <v>33</v>
      </c>
      <c r="AA503" s="71" t="s">
        <v>33</v>
      </c>
      <c r="AB503" s="59"/>
      <c r="AC503" s="63" t="s">
        <v>88</v>
      </c>
      <c r="AD503" s="62" t="s">
        <v>71</v>
      </c>
      <c r="AE503" s="62" t="s">
        <v>88</v>
      </c>
      <c r="AF503" s="62" t="s">
        <v>33</v>
      </c>
      <c r="AG503" s="64">
        <v>4</v>
      </c>
      <c r="AH503" s="59"/>
      <c r="AI503" s="57"/>
      <c r="AJ503" s="59"/>
      <c r="AK503" s="65">
        <v>0</v>
      </c>
      <c r="AL503" s="66">
        <v>3.72</v>
      </c>
      <c r="AM503" s="67">
        <f t="shared" si="37"/>
        <v>3.72</v>
      </c>
      <c r="AN503" s="72">
        <v>4</v>
      </c>
      <c r="AO503" s="67">
        <f t="shared" si="38"/>
        <v>7.7200000000000006</v>
      </c>
      <c r="AP503" s="59" t="s">
        <v>512</v>
      </c>
      <c r="AQ503" s="57"/>
      <c r="AR503" s="73">
        <f t="shared" ca="1" si="39"/>
        <v>29</v>
      </c>
      <c r="AS503" s="61" t="str">
        <f ca="1">IF('База данных'!$AR503&gt;=18,"соверш.","несовер.")</f>
        <v>соверш.</v>
      </c>
      <c r="AT50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ХНП; да</v>
      </c>
      <c r="AU503" s="2"/>
      <c r="AV503" s="2"/>
    </row>
    <row r="504" spans="2:48" ht="12.95" customHeight="1">
      <c r="B504" s="90">
        <f>IF(D503&lt;&gt;D504,MAX($B$4:B503)+1,B503)</f>
        <v>273</v>
      </c>
      <c r="C504" s="58">
        <v>43308</v>
      </c>
      <c r="D504" s="57" t="s">
        <v>456</v>
      </c>
      <c r="E504" s="59" t="s">
        <v>30</v>
      </c>
      <c r="F504" s="177" t="s">
        <v>111</v>
      </c>
      <c r="G504" s="59" t="s">
        <v>112</v>
      </c>
      <c r="H504" s="59">
        <v>1</v>
      </c>
      <c r="I504" s="57" t="str">
        <f t="shared" si="35"/>
        <v>273/18</v>
      </c>
      <c r="J504" s="61" t="str">
        <f t="shared" si="36"/>
        <v>273/18-ЭП/1</v>
      </c>
      <c r="K504" s="62" t="s">
        <v>73</v>
      </c>
      <c r="L504" s="62" t="s">
        <v>88</v>
      </c>
      <c r="M504" s="57" t="s">
        <v>31</v>
      </c>
      <c r="N504" s="62">
        <v>33020</v>
      </c>
      <c r="O504" s="59" t="s">
        <v>101</v>
      </c>
      <c r="P504" s="62"/>
      <c r="Q504" s="62" t="s">
        <v>160</v>
      </c>
      <c r="R504" s="57"/>
      <c r="S504" s="64"/>
      <c r="T504" s="59"/>
      <c r="U504" s="62" t="s">
        <v>32</v>
      </c>
      <c r="V504" s="57">
        <v>9</v>
      </c>
      <c r="W504" s="57"/>
      <c r="X504" s="57">
        <v>2009</v>
      </c>
      <c r="Y504" s="62" t="s">
        <v>94</v>
      </c>
      <c r="Z504" s="57" t="s">
        <v>33</v>
      </c>
      <c r="AA504" s="71" t="s">
        <v>33</v>
      </c>
      <c r="AB504" s="59"/>
      <c r="AC504" s="63" t="s">
        <v>88</v>
      </c>
      <c r="AD504" s="62" t="s">
        <v>71</v>
      </c>
      <c r="AE504" s="62" t="s">
        <v>88</v>
      </c>
      <c r="AF504" s="62" t="s">
        <v>33</v>
      </c>
      <c r="AG504" s="64">
        <v>4</v>
      </c>
      <c r="AH504" s="59"/>
      <c r="AI504" s="57"/>
      <c r="AJ504" s="59"/>
      <c r="AK504" s="65">
        <v>0</v>
      </c>
      <c r="AL504" s="66">
        <v>3.72</v>
      </c>
      <c r="AM504" s="67">
        <f t="shared" si="37"/>
        <v>3.72</v>
      </c>
      <c r="AN504" s="72">
        <v>4</v>
      </c>
      <c r="AO504" s="67">
        <f t="shared" si="38"/>
        <v>7.7200000000000006</v>
      </c>
      <c r="AP504" s="59" t="s">
        <v>512</v>
      </c>
      <c r="AQ504" s="57"/>
      <c r="AR504" s="68">
        <f t="shared" ca="1" si="39"/>
        <v>29</v>
      </c>
      <c r="AS504" s="69" t="str">
        <f ca="1">IF('База данных'!$AR504&gt;=18,"соверш.","несовер.")</f>
        <v>соверш.</v>
      </c>
      <c r="AT50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ЭП; да</v>
      </c>
      <c r="AU504" s="2"/>
      <c r="AV504" s="2"/>
    </row>
    <row r="505" spans="2:48" ht="12.95" customHeight="1">
      <c r="B505" s="90">
        <f>IF(D504&lt;&gt;D505,MAX($B$4:B504)+1,B504)</f>
        <v>273</v>
      </c>
      <c r="C505" s="58">
        <v>43290</v>
      </c>
      <c r="D505" s="57" t="s">
        <v>456</v>
      </c>
      <c r="E505" s="59" t="s">
        <v>30</v>
      </c>
      <c r="F505" s="178" t="s">
        <v>111</v>
      </c>
      <c r="G505" s="59" t="s">
        <v>113</v>
      </c>
      <c r="H505" s="59">
        <v>2</v>
      </c>
      <c r="I505" s="57" t="str">
        <f t="shared" si="35"/>
        <v>273/18</v>
      </c>
      <c r="J505" s="61" t="str">
        <f t="shared" si="36"/>
        <v>273/18-ИЭО/2</v>
      </c>
      <c r="K505" s="62" t="s">
        <v>73</v>
      </c>
      <c r="L505" s="62" t="s">
        <v>88</v>
      </c>
      <c r="M505" s="57" t="s">
        <v>37</v>
      </c>
      <c r="N505" s="62">
        <v>36895</v>
      </c>
      <c r="O505" s="59" t="s">
        <v>101</v>
      </c>
      <c r="P505" s="62"/>
      <c r="Q505" s="62" t="s">
        <v>145</v>
      </c>
      <c r="R505" s="57"/>
      <c r="S505" s="64"/>
      <c r="T505" s="59"/>
      <c r="U505" s="62" t="s">
        <v>32</v>
      </c>
      <c r="V505" s="57">
        <v>11</v>
      </c>
      <c r="W505" s="57"/>
      <c r="X505" s="57">
        <v>2018</v>
      </c>
      <c r="Y505" s="62" t="s">
        <v>94</v>
      </c>
      <c r="Z505" s="57" t="s">
        <v>33</v>
      </c>
      <c r="AA505" s="71" t="s">
        <v>88</v>
      </c>
      <c r="AB505" s="59"/>
      <c r="AC505" s="63" t="s">
        <v>33</v>
      </c>
      <c r="AD505" s="62" t="s">
        <v>71</v>
      </c>
      <c r="AE505" s="62" t="s">
        <v>88</v>
      </c>
      <c r="AF505" s="62" t="s">
        <v>33</v>
      </c>
      <c r="AG505" s="64">
        <v>6</v>
      </c>
      <c r="AH505" s="59"/>
      <c r="AI505" s="57"/>
      <c r="AJ505" s="59"/>
      <c r="AK505" s="65">
        <v>0</v>
      </c>
      <c r="AL505" s="66">
        <v>4</v>
      </c>
      <c r="AM505" s="67">
        <f t="shared" si="37"/>
        <v>4</v>
      </c>
      <c r="AN505" s="72">
        <v>4</v>
      </c>
      <c r="AO505" s="67">
        <f t="shared" si="38"/>
        <v>8</v>
      </c>
      <c r="AP505" s="59" t="s">
        <v>512</v>
      </c>
      <c r="AQ505" s="57"/>
      <c r="AR505" s="73">
        <f t="shared" ca="1" si="39"/>
        <v>19</v>
      </c>
      <c r="AS505" s="61" t="str">
        <f ca="1">IF('База данных'!$AR505&gt;=18,"соверш.","несовер.")</f>
        <v>соверш.</v>
      </c>
      <c r="AT50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ИЭО; нет</v>
      </c>
      <c r="AU505" s="2"/>
      <c r="AV505" s="2"/>
    </row>
    <row r="506" spans="2:48" ht="12.95" customHeight="1">
      <c r="B506" s="90">
        <f>IF(D505&lt;&gt;D506,MAX($B$4:B505)+1,B505)</f>
        <v>274</v>
      </c>
      <c r="C506" s="58">
        <v>43300</v>
      </c>
      <c r="D506" s="57" t="s">
        <v>457</v>
      </c>
      <c r="E506" s="59" t="s">
        <v>30</v>
      </c>
      <c r="F506" s="177" t="s">
        <v>186</v>
      </c>
      <c r="G506" s="59" t="s">
        <v>188</v>
      </c>
      <c r="H506" s="59">
        <v>1</v>
      </c>
      <c r="I506" s="57" t="str">
        <f t="shared" si="35"/>
        <v>274/18</v>
      </c>
      <c r="J506" s="61" t="str">
        <f t="shared" si="36"/>
        <v>274/18-ХТ нар./1</v>
      </c>
      <c r="K506" s="62" t="s">
        <v>73</v>
      </c>
      <c r="L506" s="62" t="s">
        <v>88</v>
      </c>
      <c r="M506" s="57" t="s">
        <v>31</v>
      </c>
      <c r="N506" s="62">
        <v>37392</v>
      </c>
      <c r="O506" s="59" t="s">
        <v>101</v>
      </c>
      <c r="P506" s="62"/>
      <c r="Q506" s="62" t="s">
        <v>154</v>
      </c>
      <c r="R506" s="57"/>
      <c r="S506" s="64"/>
      <c r="T506" s="59"/>
      <c r="U506" s="62" t="s">
        <v>32</v>
      </c>
      <c r="V506" s="57">
        <v>9</v>
      </c>
      <c r="W506" s="57"/>
      <c r="X506" s="57">
        <v>2018</v>
      </c>
      <c r="Y506" s="62" t="s">
        <v>94</v>
      </c>
      <c r="Z506" s="57" t="s">
        <v>33</v>
      </c>
      <c r="AA506" s="71" t="s">
        <v>33</v>
      </c>
      <c r="AB506" s="59"/>
      <c r="AC506" s="63" t="s">
        <v>33</v>
      </c>
      <c r="AD506" s="62" t="s">
        <v>71</v>
      </c>
      <c r="AE506" s="62" t="s">
        <v>88</v>
      </c>
      <c r="AF506" s="62" t="s">
        <v>99</v>
      </c>
      <c r="AG506" s="64">
        <v>3</v>
      </c>
      <c r="AH506" s="59"/>
      <c r="AI506" s="57"/>
      <c r="AJ506" s="59"/>
      <c r="AK506" s="65">
        <v>0</v>
      </c>
      <c r="AL506" s="66">
        <v>3.84</v>
      </c>
      <c r="AM506" s="67">
        <f t="shared" si="37"/>
        <v>3.84</v>
      </c>
      <c r="AN506" s="72">
        <v>4</v>
      </c>
      <c r="AO506" s="67">
        <f t="shared" si="38"/>
        <v>7.84</v>
      </c>
      <c r="AP506" s="59" t="s">
        <v>512</v>
      </c>
      <c r="AQ506" s="57"/>
      <c r="AR506" s="68">
        <f t="shared" ca="1" si="39"/>
        <v>18</v>
      </c>
      <c r="AS506" s="69" t="str">
        <f ca="1">IF('База данных'!$AR506&gt;=18,"соверш.","несовер.")</f>
        <v>соверш.</v>
      </c>
      <c r="AT50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нар.; нет</v>
      </c>
      <c r="AU506" s="2"/>
      <c r="AV506" s="2"/>
    </row>
    <row r="507" spans="2:48" ht="12.95" customHeight="1">
      <c r="B507" s="90">
        <f>IF(D506&lt;&gt;D507,MAX($B$4:B506)+1,B506)</f>
        <v>275</v>
      </c>
      <c r="C507" s="58">
        <v>43285</v>
      </c>
      <c r="D507" s="57" t="s">
        <v>458</v>
      </c>
      <c r="E507" s="59" t="s">
        <v>30</v>
      </c>
      <c r="F507" s="178" t="s">
        <v>107</v>
      </c>
      <c r="G507" s="59" t="s">
        <v>108</v>
      </c>
      <c r="H507" s="59">
        <v>1</v>
      </c>
      <c r="I507" s="57" t="str">
        <f t="shared" si="35"/>
        <v>275/18</v>
      </c>
      <c r="J507" s="61" t="str">
        <f t="shared" si="36"/>
        <v>275/18-ТДЖ/1</v>
      </c>
      <c r="K507" s="62" t="s">
        <v>73</v>
      </c>
      <c r="L507" s="62" t="s">
        <v>88</v>
      </c>
      <c r="M507" s="57" t="s">
        <v>31</v>
      </c>
      <c r="N507" s="62">
        <v>36527</v>
      </c>
      <c r="O507" s="59" t="s">
        <v>101</v>
      </c>
      <c r="P507" s="62"/>
      <c r="Q507" s="62" t="s">
        <v>136</v>
      </c>
      <c r="R507" s="57"/>
      <c r="S507" s="64"/>
      <c r="T507" s="59"/>
      <c r="U507" s="62" t="s">
        <v>32</v>
      </c>
      <c r="V507" s="57">
        <v>11</v>
      </c>
      <c r="W507" s="57"/>
      <c r="X507" s="57">
        <v>2018</v>
      </c>
      <c r="Y507" s="62" t="s">
        <v>95</v>
      </c>
      <c r="Z507" s="57" t="s">
        <v>33</v>
      </c>
      <c r="AA507" s="71" t="s">
        <v>88</v>
      </c>
      <c r="AB507" s="59"/>
      <c r="AC507" s="63" t="s">
        <v>33</v>
      </c>
      <c r="AD507" s="62" t="s">
        <v>71</v>
      </c>
      <c r="AE507" s="62" t="s">
        <v>88</v>
      </c>
      <c r="AF507" s="62" t="s">
        <v>99</v>
      </c>
      <c r="AG507" s="64">
        <v>4</v>
      </c>
      <c r="AH507" s="59"/>
      <c r="AI507" s="57"/>
      <c r="AJ507" s="59"/>
      <c r="AK507" s="65">
        <v>0</v>
      </c>
      <c r="AL507" s="66">
        <v>4.2</v>
      </c>
      <c r="AM507" s="67">
        <f t="shared" si="37"/>
        <v>4.2</v>
      </c>
      <c r="AN507" s="72">
        <v>4.33</v>
      </c>
      <c r="AO507" s="67">
        <f t="shared" si="38"/>
        <v>8.5300000000000011</v>
      </c>
      <c r="AP507" s="59" t="s">
        <v>512</v>
      </c>
      <c r="AQ507" s="57"/>
      <c r="AR507" s="73">
        <f t="shared" ca="1" si="39"/>
        <v>20</v>
      </c>
      <c r="AS507" s="61" t="str">
        <f ca="1">IF('База данных'!$AR507&gt;=18,"соверш.","несовер.")</f>
        <v>соверш.</v>
      </c>
      <c r="AT50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ТДЖ; нет</v>
      </c>
      <c r="AU507" s="2"/>
      <c r="AV507" s="2"/>
    </row>
    <row r="508" spans="2:48" ht="12.95" customHeight="1">
      <c r="B508" s="90">
        <f>IF(D507&lt;&gt;D508,MAX($B$4:B507)+1,B507)</f>
        <v>276</v>
      </c>
      <c r="C508" s="58">
        <v>43300</v>
      </c>
      <c r="D508" s="57" t="s">
        <v>459</v>
      </c>
      <c r="E508" s="59" t="s">
        <v>30</v>
      </c>
      <c r="F508" s="177" t="s">
        <v>186</v>
      </c>
      <c r="G508" s="59" t="s">
        <v>115</v>
      </c>
      <c r="H508" s="59">
        <v>1</v>
      </c>
      <c r="I508" s="57" t="str">
        <f t="shared" si="35"/>
        <v>276/18</v>
      </c>
      <c r="J508" s="61" t="str">
        <f t="shared" si="36"/>
        <v>276/18-ТТ/1</v>
      </c>
      <c r="K508" s="62" t="s">
        <v>73</v>
      </c>
      <c r="L508" s="62" t="s">
        <v>88</v>
      </c>
      <c r="M508" s="57" t="s">
        <v>31</v>
      </c>
      <c r="N508" s="62">
        <v>37392</v>
      </c>
      <c r="O508" s="59" t="s">
        <v>101</v>
      </c>
      <c r="P508" s="62"/>
      <c r="Q508" s="62" t="s">
        <v>154</v>
      </c>
      <c r="R508" s="57"/>
      <c r="S508" s="64"/>
      <c r="T508" s="59"/>
      <c r="U508" s="62" t="s">
        <v>32</v>
      </c>
      <c r="V508" s="57">
        <v>9</v>
      </c>
      <c r="W508" s="57"/>
      <c r="X508" s="57">
        <v>2018</v>
      </c>
      <c r="Y508" s="62" t="s">
        <v>94</v>
      </c>
      <c r="Z508" s="57" t="s">
        <v>33</v>
      </c>
      <c r="AA508" s="71" t="s">
        <v>33</v>
      </c>
      <c r="AB508" s="59"/>
      <c r="AC508" s="63" t="s">
        <v>33</v>
      </c>
      <c r="AD508" s="62" t="s">
        <v>71</v>
      </c>
      <c r="AE508" s="62" t="s">
        <v>88</v>
      </c>
      <c r="AF508" s="62" t="s">
        <v>99</v>
      </c>
      <c r="AG508" s="64">
        <v>3</v>
      </c>
      <c r="AH508" s="59"/>
      <c r="AI508" s="57"/>
      <c r="AJ508" s="59"/>
      <c r="AK508" s="65">
        <v>0</v>
      </c>
      <c r="AL508" s="66">
        <v>3.84</v>
      </c>
      <c r="AM508" s="67">
        <f t="shared" si="37"/>
        <v>3.84</v>
      </c>
      <c r="AN508" s="72">
        <v>4</v>
      </c>
      <c r="AO508" s="67">
        <f t="shared" si="38"/>
        <v>7.84</v>
      </c>
      <c r="AP508" s="59" t="s">
        <v>512</v>
      </c>
      <c r="AQ508" s="57"/>
      <c r="AR508" s="68">
        <f t="shared" ca="1" si="39"/>
        <v>18</v>
      </c>
      <c r="AS508" s="69" t="str">
        <f ca="1">IF('База данных'!$AR508&gt;=18,"соверш.","несовер.")</f>
        <v>соверш.</v>
      </c>
      <c r="AT50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ТТ; нет</v>
      </c>
      <c r="AU508" s="2"/>
      <c r="AV508" s="2"/>
    </row>
    <row r="509" spans="2:48" ht="12.95" customHeight="1">
      <c r="B509" s="90">
        <f>IF(D508&lt;&gt;D509,MAX($B$4:B508)+1,B508)</f>
        <v>276</v>
      </c>
      <c r="C509" s="58">
        <v>43291</v>
      </c>
      <c r="D509" s="57" t="s">
        <v>459</v>
      </c>
      <c r="E509" s="59" t="s">
        <v>30</v>
      </c>
      <c r="F509" s="178" t="s">
        <v>103</v>
      </c>
      <c r="G509" s="59" t="s">
        <v>104</v>
      </c>
      <c r="H509" s="59">
        <v>2</v>
      </c>
      <c r="I509" s="57" t="str">
        <f t="shared" si="35"/>
        <v>276/18</v>
      </c>
      <c r="J509" s="61" t="str">
        <f t="shared" si="36"/>
        <v>276/18-АДТиК/2</v>
      </c>
      <c r="K509" s="62" t="s">
        <v>73</v>
      </c>
      <c r="L509" s="62" t="s">
        <v>88</v>
      </c>
      <c r="M509" s="57" t="s">
        <v>31</v>
      </c>
      <c r="N509" s="62">
        <v>37478</v>
      </c>
      <c r="O509" s="59" t="s">
        <v>507</v>
      </c>
      <c r="P509" s="62"/>
      <c r="Q509" s="62" t="s">
        <v>132</v>
      </c>
      <c r="R509" s="57"/>
      <c r="S509" s="64"/>
      <c r="T509" s="59"/>
      <c r="U509" s="62" t="s">
        <v>32</v>
      </c>
      <c r="V509" s="57">
        <v>9</v>
      </c>
      <c r="W509" s="57"/>
      <c r="X509" s="57">
        <v>2018</v>
      </c>
      <c r="Y509" s="62" t="s">
        <v>94</v>
      </c>
      <c r="Z509" s="57" t="s">
        <v>33</v>
      </c>
      <c r="AA509" s="71" t="s">
        <v>88</v>
      </c>
      <c r="AB509" s="59"/>
      <c r="AC509" s="63" t="s">
        <v>33</v>
      </c>
      <c r="AD509" s="62" t="s">
        <v>71</v>
      </c>
      <c r="AE509" s="62" t="s">
        <v>88</v>
      </c>
      <c r="AF509" s="62" t="s">
        <v>99</v>
      </c>
      <c r="AG509" s="64">
        <v>4</v>
      </c>
      <c r="AH509" s="59"/>
      <c r="AI509" s="57"/>
      <c r="AJ509" s="59"/>
      <c r="AK509" s="65">
        <v>0</v>
      </c>
      <c r="AL509" s="66">
        <v>3.68</v>
      </c>
      <c r="AM509" s="67">
        <f t="shared" si="37"/>
        <v>3.68</v>
      </c>
      <c r="AN509" s="72">
        <v>4</v>
      </c>
      <c r="AO509" s="67">
        <f t="shared" si="38"/>
        <v>7.68</v>
      </c>
      <c r="AP509" s="59" t="s">
        <v>512</v>
      </c>
      <c r="AQ509" s="57"/>
      <c r="AR509" s="73">
        <f t="shared" ca="1" si="39"/>
        <v>17</v>
      </c>
      <c r="AS509" s="61" t="str">
        <f ca="1">IF('База данных'!$AR509&gt;=18,"соверш.","несовер.")</f>
        <v>несовер.</v>
      </c>
      <c r="AT50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АДТиК; нет</v>
      </c>
      <c r="AU509" s="2"/>
      <c r="AV509" s="2"/>
    </row>
    <row r="510" spans="2:48" ht="12.95" customHeight="1">
      <c r="B510" s="90">
        <f>IF(D509&lt;&gt;D510,MAX($B$4:B509)+1,B509)</f>
        <v>276</v>
      </c>
      <c r="C510" s="58">
        <v>43297</v>
      </c>
      <c r="D510" s="57" t="s">
        <v>459</v>
      </c>
      <c r="E510" s="59" t="s">
        <v>30</v>
      </c>
      <c r="F510" s="177" t="s">
        <v>119</v>
      </c>
      <c r="G510" s="59" t="s">
        <v>121</v>
      </c>
      <c r="H510" s="59">
        <v>3</v>
      </c>
      <c r="I510" s="57" t="str">
        <f t="shared" si="35"/>
        <v>276/18</v>
      </c>
      <c r="J510" s="61" t="str">
        <f t="shared" si="36"/>
        <v>276/18-ОКДД/3</v>
      </c>
      <c r="K510" s="62" t="s">
        <v>73</v>
      </c>
      <c r="L510" s="62" t="s">
        <v>88</v>
      </c>
      <c r="M510" s="57" t="s">
        <v>31</v>
      </c>
      <c r="N510" s="62">
        <v>37037</v>
      </c>
      <c r="O510" s="59" t="s">
        <v>101</v>
      </c>
      <c r="P510" s="62"/>
      <c r="Q510" s="62" t="s">
        <v>159</v>
      </c>
      <c r="R510" s="57"/>
      <c r="S510" s="64"/>
      <c r="T510" s="59"/>
      <c r="U510" s="62" t="s">
        <v>32</v>
      </c>
      <c r="V510" s="57">
        <v>9</v>
      </c>
      <c r="W510" s="57"/>
      <c r="X510" s="57">
        <v>2017</v>
      </c>
      <c r="Y510" s="62" t="s">
        <v>94</v>
      </c>
      <c r="Z510" s="57" t="s">
        <v>33</v>
      </c>
      <c r="AA510" s="71" t="s">
        <v>33</v>
      </c>
      <c r="AB510" s="59"/>
      <c r="AC510" s="63" t="s">
        <v>33</v>
      </c>
      <c r="AD510" s="62" t="s">
        <v>71</v>
      </c>
      <c r="AE510" s="62" t="s">
        <v>88</v>
      </c>
      <c r="AF510" s="62" t="s">
        <v>99</v>
      </c>
      <c r="AG510" s="64">
        <v>4</v>
      </c>
      <c r="AH510" s="59"/>
      <c r="AI510" s="57"/>
      <c r="AJ510" s="59"/>
      <c r="AK510" s="65">
        <v>0</v>
      </c>
      <c r="AL510" s="66">
        <v>3.62</v>
      </c>
      <c r="AM510" s="67">
        <f t="shared" si="37"/>
        <v>3.62</v>
      </c>
      <c r="AN510" s="72">
        <v>4</v>
      </c>
      <c r="AO510" s="67">
        <f t="shared" si="38"/>
        <v>7.62</v>
      </c>
      <c r="AP510" s="59" t="s">
        <v>512</v>
      </c>
      <c r="AQ510" s="57"/>
      <c r="AR510" s="68">
        <f t="shared" ca="1" si="39"/>
        <v>18</v>
      </c>
      <c r="AS510" s="69" t="str">
        <f ca="1">IF('База данных'!$AR510&gt;=18,"соверш.","несовер.")</f>
        <v>соверш.</v>
      </c>
      <c r="AT51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ОКДД; нет</v>
      </c>
      <c r="AU510" s="2"/>
      <c r="AV510" s="2"/>
    </row>
    <row r="511" spans="2:48" ht="12.95" customHeight="1">
      <c r="B511" s="90">
        <f>IF(D510&lt;&gt;D511,MAX($B$4:B510)+1,B510)</f>
        <v>277</v>
      </c>
      <c r="C511" s="58">
        <v>43311</v>
      </c>
      <c r="D511" s="57" t="s">
        <v>460</v>
      </c>
      <c r="E511" s="59" t="s">
        <v>30</v>
      </c>
      <c r="F511" s="178" t="s">
        <v>103</v>
      </c>
      <c r="G511" s="59" t="s">
        <v>104</v>
      </c>
      <c r="H511" s="59">
        <v>1</v>
      </c>
      <c r="I511" s="57" t="str">
        <f t="shared" si="35"/>
        <v>277/18</v>
      </c>
      <c r="J511" s="61" t="str">
        <f t="shared" si="36"/>
        <v>277/18-АДТиК/1</v>
      </c>
      <c r="K511" s="62" t="s">
        <v>73</v>
      </c>
      <c r="L511" s="62" t="s">
        <v>88</v>
      </c>
      <c r="M511" s="57" t="s">
        <v>31</v>
      </c>
      <c r="N511" s="62">
        <v>27529</v>
      </c>
      <c r="O511" s="59" t="s">
        <v>101</v>
      </c>
      <c r="P511" s="62"/>
      <c r="Q511" s="62" t="s">
        <v>160</v>
      </c>
      <c r="R511" s="57"/>
      <c r="S511" s="64"/>
      <c r="T511" s="59"/>
      <c r="U511" s="62" t="s">
        <v>32</v>
      </c>
      <c r="V511" s="57">
        <v>11</v>
      </c>
      <c r="W511" s="57"/>
      <c r="X511" s="57">
        <v>1992</v>
      </c>
      <c r="Y511" s="62" t="s">
        <v>95</v>
      </c>
      <c r="Z511" s="57" t="s">
        <v>33</v>
      </c>
      <c r="AA511" s="71" t="s">
        <v>33</v>
      </c>
      <c r="AB511" s="59"/>
      <c r="AC511" s="63" t="s">
        <v>88</v>
      </c>
      <c r="AD511" s="62" t="s">
        <v>71</v>
      </c>
      <c r="AE511" s="62" t="s">
        <v>33</v>
      </c>
      <c r="AF511" s="62" t="s">
        <v>33</v>
      </c>
      <c r="AG511" s="64">
        <v>4</v>
      </c>
      <c r="AH511" s="59"/>
      <c r="AI511" s="57"/>
      <c r="AJ511" s="59"/>
      <c r="AK511" s="65">
        <v>0</v>
      </c>
      <c r="AL511" s="66">
        <v>3.5</v>
      </c>
      <c r="AM511" s="67">
        <f t="shared" si="37"/>
        <v>3.5</v>
      </c>
      <c r="AN511" s="72">
        <v>4</v>
      </c>
      <c r="AO511" s="67">
        <f t="shared" si="38"/>
        <v>7.5</v>
      </c>
      <c r="AP511" s="59" t="s">
        <v>512</v>
      </c>
      <c r="AQ511" s="57"/>
      <c r="AR511" s="73">
        <f t="shared" ca="1" si="39"/>
        <v>45</v>
      </c>
      <c r="AS511" s="61" t="str">
        <f ca="1">IF('База данных'!$AR511&gt;=18,"соверш.","несовер.")</f>
        <v>соверш.</v>
      </c>
      <c r="AT51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да</v>
      </c>
      <c r="AU511" s="2"/>
      <c r="AV511" s="2"/>
    </row>
    <row r="512" spans="2:48" ht="12.95" customHeight="1">
      <c r="B512" s="90">
        <f>IF(D511&lt;&gt;D512,MAX($B$4:B511)+1,B511)</f>
        <v>277</v>
      </c>
      <c r="C512" s="58">
        <v>43311</v>
      </c>
      <c r="D512" s="57" t="s">
        <v>460</v>
      </c>
      <c r="E512" s="59" t="s">
        <v>30</v>
      </c>
      <c r="F512" s="177" t="s">
        <v>186</v>
      </c>
      <c r="G512" s="59" t="s">
        <v>115</v>
      </c>
      <c r="H512" s="59">
        <v>2</v>
      </c>
      <c r="I512" s="57" t="str">
        <f t="shared" si="35"/>
        <v>277/18</v>
      </c>
      <c r="J512" s="61" t="str">
        <f t="shared" si="36"/>
        <v>277/18-ТТ/2</v>
      </c>
      <c r="K512" s="62" t="s">
        <v>73</v>
      </c>
      <c r="L512" s="62" t="s">
        <v>88</v>
      </c>
      <c r="M512" s="57" t="s">
        <v>31</v>
      </c>
      <c r="N512" s="62">
        <v>27529</v>
      </c>
      <c r="O512" s="59" t="s">
        <v>101</v>
      </c>
      <c r="P512" s="62"/>
      <c r="Q512" s="62" t="s">
        <v>160</v>
      </c>
      <c r="R512" s="57"/>
      <c r="S512" s="64"/>
      <c r="T512" s="59"/>
      <c r="U512" s="62" t="s">
        <v>32</v>
      </c>
      <c r="V512" s="57">
        <v>11</v>
      </c>
      <c r="W512" s="57"/>
      <c r="X512" s="57">
        <v>1992</v>
      </c>
      <c r="Y512" s="62" t="s">
        <v>95</v>
      </c>
      <c r="Z512" s="57" t="s">
        <v>33</v>
      </c>
      <c r="AA512" s="71" t="s">
        <v>33</v>
      </c>
      <c r="AB512" s="59"/>
      <c r="AC512" s="63" t="s">
        <v>88</v>
      </c>
      <c r="AD512" s="62" t="s">
        <v>71</v>
      </c>
      <c r="AE512" s="62" t="s">
        <v>33</v>
      </c>
      <c r="AF512" s="62" t="s">
        <v>33</v>
      </c>
      <c r="AG512" s="64">
        <v>4</v>
      </c>
      <c r="AH512" s="59"/>
      <c r="AI512" s="57"/>
      <c r="AJ512" s="59"/>
      <c r="AK512" s="65">
        <v>0</v>
      </c>
      <c r="AL512" s="66">
        <v>3.5</v>
      </c>
      <c r="AM512" s="67">
        <f t="shared" si="37"/>
        <v>3.5</v>
      </c>
      <c r="AN512" s="72">
        <v>4</v>
      </c>
      <c r="AO512" s="67">
        <f t="shared" si="38"/>
        <v>7.5</v>
      </c>
      <c r="AP512" s="59" t="s">
        <v>512</v>
      </c>
      <c r="AQ512" s="57"/>
      <c r="AR512" s="68">
        <f t="shared" ca="1" si="39"/>
        <v>45</v>
      </c>
      <c r="AS512" s="69" t="str">
        <f ca="1">IF('База данных'!$AR512&gt;=18,"соверш.","несовер.")</f>
        <v>соверш.</v>
      </c>
      <c r="AT51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ТТ; да</v>
      </c>
      <c r="AU512" s="2"/>
      <c r="AV512" s="2"/>
    </row>
    <row r="513" spans="2:48" ht="12.95" customHeight="1">
      <c r="B513" s="90">
        <f>IF(D512&lt;&gt;D513,MAX($B$4:B512)+1,B512)</f>
        <v>278</v>
      </c>
      <c r="C513" s="58">
        <v>43290</v>
      </c>
      <c r="D513" s="57" t="s">
        <v>461</v>
      </c>
      <c r="E513" s="59" t="s">
        <v>30</v>
      </c>
      <c r="F513" s="178" t="s">
        <v>117</v>
      </c>
      <c r="G513" s="59" t="s">
        <v>118</v>
      </c>
      <c r="H513" s="59">
        <v>1</v>
      </c>
      <c r="I513" s="57" t="str">
        <f t="shared" si="35"/>
        <v>278/18</v>
      </c>
      <c r="J513" s="61" t="str">
        <f t="shared" si="36"/>
        <v>278/18-ХНП/1</v>
      </c>
      <c r="K513" s="62" t="s">
        <v>73</v>
      </c>
      <c r="L513" s="62" t="s">
        <v>33</v>
      </c>
      <c r="M513" s="57" t="s">
        <v>37</v>
      </c>
      <c r="N513" s="62">
        <v>37274</v>
      </c>
      <c r="O513" s="59" t="s">
        <v>101</v>
      </c>
      <c r="P513" s="62"/>
      <c r="Q513" s="62" t="s">
        <v>136</v>
      </c>
      <c r="R513" s="57"/>
      <c r="S513" s="64"/>
      <c r="T513" s="59"/>
      <c r="U513" s="62" t="s">
        <v>32</v>
      </c>
      <c r="V513" s="57">
        <v>9</v>
      </c>
      <c r="W513" s="57"/>
      <c r="X513" s="57">
        <v>2018</v>
      </c>
      <c r="Y513" s="62" t="s">
        <v>94</v>
      </c>
      <c r="Z513" s="57" t="s">
        <v>33</v>
      </c>
      <c r="AA513" s="71" t="s">
        <v>33</v>
      </c>
      <c r="AB513" s="59"/>
      <c r="AC513" s="63" t="s">
        <v>33</v>
      </c>
      <c r="AD513" s="62" t="s">
        <v>71</v>
      </c>
      <c r="AE513" s="62" t="s">
        <v>88</v>
      </c>
      <c r="AF513" s="62" t="s">
        <v>33</v>
      </c>
      <c r="AG513" s="64">
        <v>4</v>
      </c>
      <c r="AH513" s="59"/>
      <c r="AI513" s="57"/>
      <c r="AJ513" s="59"/>
      <c r="AK513" s="65">
        <v>0</v>
      </c>
      <c r="AL513" s="66">
        <v>3.7</v>
      </c>
      <c r="AM513" s="67">
        <f t="shared" si="37"/>
        <v>3.7</v>
      </c>
      <c r="AN513" s="72">
        <v>4</v>
      </c>
      <c r="AO513" s="67">
        <f t="shared" si="38"/>
        <v>7.7</v>
      </c>
      <c r="AP513" s="59" t="s">
        <v>512</v>
      </c>
      <c r="AQ513" s="57"/>
      <c r="AR513" s="73">
        <f t="shared" ca="1" si="39"/>
        <v>18</v>
      </c>
      <c r="AS513" s="61" t="str">
        <f ca="1">IF('База данных'!$AR513&gt;=18,"соверш.","несовер.")</f>
        <v>соверш.</v>
      </c>
      <c r="AT51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ХНП; нет</v>
      </c>
      <c r="AU513" s="2"/>
      <c r="AV513" s="2"/>
    </row>
    <row r="514" spans="2:48" ht="12.95" customHeight="1">
      <c r="B514" s="90">
        <f>IF(D513&lt;&gt;D514,MAX($B$4:B513)+1,B513)</f>
        <v>279</v>
      </c>
      <c r="C514" s="58">
        <v>43285</v>
      </c>
      <c r="D514" s="57" t="s">
        <v>462</v>
      </c>
      <c r="E514" s="59" t="s">
        <v>36</v>
      </c>
      <c r="F514" s="178" t="s">
        <v>187</v>
      </c>
      <c r="G514" s="59" t="s">
        <v>114</v>
      </c>
      <c r="H514" s="59">
        <v>1</v>
      </c>
      <c r="I514" s="57" t="str">
        <f t="shared" si="35"/>
        <v>279/18</v>
      </c>
      <c r="J514" s="61" t="str">
        <f t="shared" si="36"/>
        <v>279/18-ХТ/1</v>
      </c>
      <c r="K514" s="62" t="s">
        <v>73</v>
      </c>
      <c r="L514" s="62" t="s">
        <v>33</v>
      </c>
      <c r="M514" s="57" t="s">
        <v>31</v>
      </c>
      <c r="N514" s="62">
        <v>37444</v>
      </c>
      <c r="O514" s="59" t="s">
        <v>101</v>
      </c>
      <c r="P514" s="62"/>
      <c r="Q514" s="62" t="s">
        <v>151</v>
      </c>
      <c r="R514" s="57"/>
      <c r="S514" s="64"/>
      <c r="T514" s="59"/>
      <c r="U514" s="62" t="s">
        <v>32</v>
      </c>
      <c r="V514" s="57">
        <v>9</v>
      </c>
      <c r="W514" s="57"/>
      <c r="X514" s="57">
        <v>2018</v>
      </c>
      <c r="Y514" s="62" t="s">
        <v>94</v>
      </c>
      <c r="Z514" s="57" t="s">
        <v>33</v>
      </c>
      <c r="AA514" s="71" t="s">
        <v>33</v>
      </c>
      <c r="AB514" s="59"/>
      <c r="AC514" s="63" t="s">
        <v>33</v>
      </c>
      <c r="AD514" s="62" t="s">
        <v>71</v>
      </c>
      <c r="AE514" s="62" t="s">
        <v>88</v>
      </c>
      <c r="AF514" s="62" t="s">
        <v>99</v>
      </c>
      <c r="AG514" s="64">
        <v>4</v>
      </c>
      <c r="AH514" s="59"/>
      <c r="AI514" s="57"/>
      <c r="AJ514" s="59"/>
      <c r="AK514" s="65">
        <v>0</v>
      </c>
      <c r="AL514" s="66">
        <v>3.76</v>
      </c>
      <c r="AM514" s="67">
        <f t="shared" si="37"/>
        <v>3.76</v>
      </c>
      <c r="AN514" s="72">
        <v>3.66</v>
      </c>
      <c r="AO514" s="67">
        <f t="shared" si="38"/>
        <v>7.42</v>
      </c>
      <c r="AP514" s="59" t="s">
        <v>512</v>
      </c>
      <c r="AQ514" s="57"/>
      <c r="AR514" s="68">
        <f t="shared" ca="1" si="39"/>
        <v>17</v>
      </c>
      <c r="AS514" s="69" t="str">
        <f ca="1">IF('База данных'!$AR514&gt;=18,"соверш.","несовер.")</f>
        <v>несовер.</v>
      </c>
      <c r="AT51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ХТ; нет</v>
      </c>
      <c r="AU514" s="2"/>
      <c r="AV514" s="2"/>
    </row>
    <row r="515" spans="2:48" ht="12.95" customHeight="1">
      <c r="B515" s="90">
        <f>IF(D514&lt;&gt;D515,MAX($B$4:B514)+1,B514)</f>
        <v>280</v>
      </c>
      <c r="C515" s="58">
        <v>43290</v>
      </c>
      <c r="D515" s="57" t="s">
        <v>463</v>
      </c>
      <c r="E515" s="59" t="s">
        <v>30</v>
      </c>
      <c r="F515" s="178" t="s">
        <v>103</v>
      </c>
      <c r="G515" s="59" t="s">
        <v>104</v>
      </c>
      <c r="H515" s="59">
        <v>1</v>
      </c>
      <c r="I515" s="57" t="str">
        <f t="shared" si="35"/>
        <v>280/18</v>
      </c>
      <c r="J515" s="61" t="str">
        <f t="shared" si="36"/>
        <v>280/18-АДТиК/1</v>
      </c>
      <c r="K515" s="62" t="s">
        <v>73</v>
      </c>
      <c r="L515" s="62" t="s">
        <v>33</v>
      </c>
      <c r="M515" s="57" t="s">
        <v>37</v>
      </c>
      <c r="N515" s="62">
        <v>37455</v>
      </c>
      <c r="O515" s="59" t="s">
        <v>101</v>
      </c>
      <c r="P515" s="62"/>
      <c r="Q515" s="62" t="s">
        <v>126</v>
      </c>
      <c r="R515" s="57"/>
      <c r="S515" s="64"/>
      <c r="T515" s="59"/>
      <c r="U515" s="62" t="s">
        <v>32</v>
      </c>
      <c r="V515" s="57">
        <v>9</v>
      </c>
      <c r="W515" s="57"/>
      <c r="X515" s="57">
        <v>2018</v>
      </c>
      <c r="Y515" s="62" t="s">
        <v>94</v>
      </c>
      <c r="Z515" s="57" t="s">
        <v>33</v>
      </c>
      <c r="AA515" s="71" t="s">
        <v>33</v>
      </c>
      <c r="AB515" s="59"/>
      <c r="AC515" s="63" t="s">
        <v>88</v>
      </c>
      <c r="AD515" s="62" t="s">
        <v>71</v>
      </c>
      <c r="AE515" s="62" t="s">
        <v>33</v>
      </c>
      <c r="AF515" s="62" t="s">
        <v>92</v>
      </c>
      <c r="AG515" s="64">
        <v>4</v>
      </c>
      <c r="AH515" s="59"/>
      <c r="AI515" s="57"/>
      <c r="AJ515" s="59"/>
      <c r="AK515" s="65">
        <v>0</v>
      </c>
      <c r="AL515" s="66">
        <v>3.55</v>
      </c>
      <c r="AM515" s="67">
        <f t="shared" si="37"/>
        <v>3.55</v>
      </c>
      <c r="AN515" s="72">
        <v>4</v>
      </c>
      <c r="AO515" s="67">
        <f t="shared" si="38"/>
        <v>7.55</v>
      </c>
      <c r="AP515" s="59" t="s">
        <v>512</v>
      </c>
      <c r="AQ515" s="57"/>
      <c r="AR515" s="73">
        <f t="shared" ca="1" si="39"/>
        <v>17</v>
      </c>
      <c r="AS515" s="61" t="str">
        <f ca="1">IF('База данных'!$AR515&gt;=18,"соверш.","несовер.")</f>
        <v>несовер.</v>
      </c>
      <c r="AT51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да</v>
      </c>
      <c r="AU515" s="2"/>
      <c r="AV515" s="2"/>
    </row>
    <row r="516" spans="2:48" ht="12.95" customHeight="1">
      <c r="B516" s="90">
        <f>IF(D515&lt;&gt;D516,MAX($B$4:B515)+1,B515)</f>
        <v>280</v>
      </c>
      <c r="C516" s="58">
        <v>43311</v>
      </c>
      <c r="D516" s="57" t="s">
        <v>463</v>
      </c>
      <c r="E516" s="59" t="s">
        <v>30</v>
      </c>
      <c r="F516" s="177" t="s">
        <v>186</v>
      </c>
      <c r="G516" s="59" t="s">
        <v>115</v>
      </c>
      <c r="H516" s="59">
        <v>2</v>
      </c>
      <c r="I516" s="57" t="str">
        <f t="shared" si="35"/>
        <v>280/18</v>
      </c>
      <c r="J516" s="61" t="str">
        <f t="shared" si="36"/>
        <v>280/18-ТТ/2</v>
      </c>
      <c r="K516" s="62" t="s">
        <v>73</v>
      </c>
      <c r="L516" s="62" t="s">
        <v>88</v>
      </c>
      <c r="M516" s="57" t="s">
        <v>31</v>
      </c>
      <c r="N516" s="62">
        <v>28205</v>
      </c>
      <c r="O516" s="59" t="s">
        <v>101</v>
      </c>
      <c r="P516" s="62"/>
      <c r="Q516" s="62" t="s">
        <v>154</v>
      </c>
      <c r="R516" s="57"/>
      <c r="S516" s="64"/>
      <c r="T516" s="59"/>
      <c r="U516" s="62" t="s">
        <v>32</v>
      </c>
      <c r="V516" s="57">
        <v>9</v>
      </c>
      <c r="W516" s="57"/>
      <c r="X516" s="57">
        <v>1992</v>
      </c>
      <c r="Y516" s="62" t="s">
        <v>95</v>
      </c>
      <c r="Z516" s="57" t="s">
        <v>33</v>
      </c>
      <c r="AA516" s="71" t="s">
        <v>33</v>
      </c>
      <c r="AB516" s="59"/>
      <c r="AC516" s="63" t="s">
        <v>88</v>
      </c>
      <c r="AD516" s="62" t="s">
        <v>71</v>
      </c>
      <c r="AE516" s="62" t="s">
        <v>33</v>
      </c>
      <c r="AF516" s="62" t="s">
        <v>33</v>
      </c>
      <c r="AG516" s="64">
        <v>4</v>
      </c>
      <c r="AH516" s="59"/>
      <c r="AI516" s="57"/>
      <c r="AJ516" s="59"/>
      <c r="AK516" s="65">
        <v>0</v>
      </c>
      <c r="AL516" s="66">
        <v>3.38</v>
      </c>
      <c r="AM516" s="67">
        <f t="shared" si="37"/>
        <v>3.38</v>
      </c>
      <c r="AN516" s="72">
        <v>3.5</v>
      </c>
      <c r="AO516" s="67">
        <f t="shared" si="38"/>
        <v>6.88</v>
      </c>
      <c r="AP516" s="59" t="s">
        <v>512</v>
      </c>
      <c r="AQ516" s="57"/>
      <c r="AR516" s="68">
        <f t="shared" ca="1" si="39"/>
        <v>43</v>
      </c>
      <c r="AS516" s="69" t="str">
        <f ca="1">IF('База данных'!$AR516&gt;=18,"соверш.","несовер.")</f>
        <v>соверш.</v>
      </c>
      <c r="AT51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ТТ; да</v>
      </c>
      <c r="AU516" s="2"/>
      <c r="AV516" s="2"/>
    </row>
    <row r="517" spans="2:48" ht="12.95" customHeight="1">
      <c r="B517" s="90">
        <f>IF(D516&lt;&gt;D517,MAX($B$4:B516)+1,B516)</f>
        <v>280</v>
      </c>
      <c r="C517" s="58">
        <v>43290</v>
      </c>
      <c r="D517" s="57" t="s">
        <v>463</v>
      </c>
      <c r="E517" s="59" t="s">
        <v>30</v>
      </c>
      <c r="F517" s="178" t="s">
        <v>119</v>
      </c>
      <c r="G517" s="59" t="s">
        <v>121</v>
      </c>
      <c r="H517" s="59">
        <v>3</v>
      </c>
      <c r="I517" s="57" t="str">
        <f t="shared" ref="I517:I580" si="40">B517&amp;"/"&amp;RIGHT(YEAR(C517),2)</f>
        <v>280/18</v>
      </c>
      <c r="J517" s="61" t="str">
        <f t="shared" ref="J517:J580" si="41">B517&amp;"/"&amp;RIGHT(YEAR(C517),2)&amp;"-"&amp;G517&amp;"/"&amp;H517</f>
        <v>280/18-ОКДД/3</v>
      </c>
      <c r="K517" s="62" t="s">
        <v>73</v>
      </c>
      <c r="L517" s="62" t="s">
        <v>88</v>
      </c>
      <c r="M517" s="57" t="s">
        <v>31</v>
      </c>
      <c r="N517" s="62">
        <v>37330</v>
      </c>
      <c r="O517" s="59" t="s">
        <v>101</v>
      </c>
      <c r="P517" s="62"/>
      <c r="Q517" s="62" t="s">
        <v>137</v>
      </c>
      <c r="R517" s="57"/>
      <c r="S517" s="64"/>
      <c r="T517" s="59"/>
      <c r="U517" s="62" t="s">
        <v>32</v>
      </c>
      <c r="V517" s="57">
        <v>9</v>
      </c>
      <c r="W517" s="57"/>
      <c r="X517" s="57">
        <v>2018</v>
      </c>
      <c r="Y517" s="62" t="s">
        <v>94</v>
      </c>
      <c r="Z517" s="57" t="s">
        <v>33</v>
      </c>
      <c r="AA517" s="71" t="s">
        <v>33</v>
      </c>
      <c r="AB517" s="59"/>
      <c r="AC517" s="63" t="s">
        <v>33</v>
      </c>
      <c r="AD517" s="62" t="s">
        <v>71</v>
      </c>
      <c r="AE517" s="62" t="s">
        <v>88</v>
      </c>
      <c r="AF517" s="62" t="s">
        <v>33</v>
      </c>
      <c r="AG517" s="64">
        <v>4</v>
      </c>
      <c r="AH517" s="59"/>
      <c r="AI517" s="57"/>
      <c r="AJ517" s="59"/>
      <c r="AK517" s="65">
        <v>0</v>
      </c>
      <c r="AL517" s="66">
        <v>4</v>
      </c>
      <c r="AM517" s="67">
        <f t="shared" ref="AM517:AM580" si="42">AK517+AL517</f>
        <v>4</v>
      </c>
      <c r="AN517" s="72">
        <v>3.5</v>
      </c>
      <c r="AO517" s="67">
        <f t="shared" ref="AO517:AO580" si="43">AK517+AL517+AN517</f>
        <v>7.5</v>
      </c>
      <c r="AP517" s="59" t="s">
        <v>512</v>
      </c>
      <c r="AQ517" s="57"/>
      <c r="AR517" s="73">
        <f t="shared" ref="AR517:AR580" ca="1" si="44">DATEDIF(N517,$AV$4,"Y")</f>
        <v>18</v>
      </c>
      <c r="AS517" s="61" t="str">
        <f ca="1">IF('База данных'!$AR517&gt;=18,"соверш.","несовер.")</f>
        <v>соверш.</v>
      </c>
      <c r="AT51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ОКДД; нет</v>
      </c>
      <c r="AU517" s="2"/>
      <c r="AV517" s="2"/>
    </row>
    <row r="518" spans="2:48" ht="12.95" customHeight="1">
      <c r="B518" s="90">
        <f>IF(D517&lt;&gt;D518,MAX($B$4:B517)+1,B517)</f>
        <v>281</v>
      </c>
      <c r="C518" s="58">
        <v>43297</v>
      </c>
      <c r="D518" s="57" t="s">
        <v>464</v>
      </c>
      <c r="E518" s="59" t="s">
        <v>30</v>
      </c>
      <c r="F518" s="177" t="s">
        <v>186</v>
      </c>
      <c r="G518" s="59" t="s">
        <v>188</v>
      </c>
      <c r="H518" s="59">
        <v>1</v>
      </c>
      <c r="I518" s="57" t="str">
        <f t="shared" si="40"/>
        <v>281/18</v>
      </c>
      <c r="J518" s="61" t="str">
        <f t="shared" si="41"/>
        <v>281/18-ХТ нар./1</v>
      </c>
      <c r="K518" s="62" t="s">
        <v>73</v>
      </c>
      <c r="L518" s="62" t="s">
        <v>88</v>
      </c>
      <c r="M518" s="57" t="s">
        <v>31</v>
      </c>
      <c r="N518" s="62">
        <v>37037</v>
      </c>
      <c r="O518" s="59" t="s">
        <v>101</v>
      </c>
      <c r="P518" s="62"/>
      <c r="Q518" s="62" t="s">
        <v>159</v>
      </c>
      <c r="R518" s="57"/>
      <c r="S518" s="64"/>
      <c r="T518" s="59"/>
      <c r="U518" s="62" t="s">
        <v>32</v>
      </c>
      <c r="V518" s="57">
        <v>9</v>
      </c>
      <c r="W518" s="57"/>
      <c r="X518" s="57">
        <v>2017</v>
      </c>
      <c r="Y518" s="62" t="s">
        <v>94</v>
      </c>
      <c r="Z518" s="57" t="s">
        <v>33</v>
      </c>
      <c r="AA518" s="71" t="s">
        <v>33</v>
      </c>
      <c r="AB518" s="59"/>
      <c r="AC518" s="63" t="s">
        <v>33</v>
      </c>
      <c r="AD518" s="62" t="s">
        <v>71</v>
      </c>
      <c r="AE518" s="62" t="s">
        <v>88</v>
      </c>
      <c r="AF518" s="62" t="s">
        <v>99</v>
      </c>
      <c r="AG518" s="64">
        <v>4</v>
      </c>
      <c r="AH518" s="59"/>
      <c r="AI518" s="57"/>
      <c r="AJ518" s="59"/>
      <c r="AK518" s="65">
        <v>0</v>
      </c>
      <c r="AL518" s="66">
        <v>3.62</v>
      </c>
      <c r="AM518" s="67">
        <f t="shared" si="42"/>
        <v>3.62</v>
      </c>
      <c r="AN518" s="72">
        <v>4</v>
      </c>
      <c r="AO518" s="67">
        <f t="shared" si="43"/>
        <v>7.62</v>
      </c>
      <c r="AP518" s="59" t="s">
        <v>512</v>
      </c>
      <c r="AQ518" s="57"/>
      <c r="AR518" s="68">
        <f t="shared" ca="1" si="44"/>
        <v>18</v>
      </c>
      <c r="AS518" s="69" t="str">
        <f ca="1">IF('База данных'!$AR518&gt;=18,"соверш.","несовер.")</f>
        <v>соверш.</v>
      </c>
      <c r="AT51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нар.; нет</v>
      </c>
      <c r="AU518" s="2"/>
      <c r="AV518" s="2"/>
    </row>
    <row r="519" spans="2:48" ht="12.95" customHeight="1">
      <c r="B519" s="90">
        <f>IF(D518&lt;&gt;D519,MAX($B$4:B518)+1,B518)</f>
        <v>281</v>
      </c>
      <c r="C519" s="58">
        <v>43291</v>
      </c>
      <c r="D519" s="57" t="s">
        <v>464</v>
      </c>
      <c r="E519" s="59" t="s">
        <v>30</v>
      </c>
      <c r="F519" s="177" t="s">
        <v>186</v>
      </c>
      <c r="G519" s="59" t="s">
        <v>190</v>
      </c>
      <c r="H519" s="59">
        <v>2</v>
      </c>
      <c r="I519" s="57" t="str">
        <f t="shared" si="40"/>
        <v>281/18</v>
      </c>
      <c r="J519" s="61" t="str">
        <f t="shared" si="41"/>
        <v>281/18-ХТ эстр./2</v>
      </c>
      <c r="K519" s="62" t="s">
        <v>73</v>
      </c>
      <c r="L519" s="62" t="s">
        <v>33</v>
      </c>
      <c r="M519" s="57" t="s">
        <v>31</v>
      </c>
      <c r="N519" s="62">
        <v>35219</v>
      </c>
      <c r="O519" s="59" t="s">
        <v>101</v>
      </c>
      <c r="P519" s="62"/>
      <c r="Q519" s="62" t="s">
        <v>125</v>
      </c>
      <c r="R519" s="57"/>
      <c r="S519" s="64"/>
      <c r="T519" s="59"/>
      <c r="U519" s="62" t="s">
        <v>32</v>
      </c>
      <c r="V519" s="57">
        <v>9</v>
      </c>
      <c r="W519" s="57"/>
      <c r="X519" s="57">
        <v>2016</v>
      </c>
      <c r="Y519" s="62" t="s">
        <v>94</v>
      </c>
      <c r="Z519" s="57" t="s">
        <v>33</v>
      </c>
      <c r="AA519" s="71" t="s">
        <v>33</v>
      </c>
      <c r="AB519" s="59"/>
      <c r="AC519" s="63" t="s">
        <v>33</v>
      </c>
      <c r="AD519" s="62" t="s">
        <v>71</v>
      </c>
      <c r="AE519" s="62" t="s">
        <v>88</v>
      </c>
      <c r="AF519" s="62" t="s">
        <v>99</v>
      </c>
      <c r="AG519" s="64">
        <v>4</v>
      </c>
      <c r="AH519" s="59"/>
      <c r="AI519" s="57"/>
      <c r="AJ519" s="59"/>
      <c r="AK519" s="65">
        <v>0</v>
      </c>
      <c r="AL519" s="66">
        <v>3.66</v>
      </c>
      <c r="AM519" s="67">
        <f t="shared" si="42"/>
        <v>3.66</v>
      </c>
      <c r="AN519" s="72">
        <v>4</v>
      </c>
      <c r="AO519" s="67">
        <f t="shared" si="43"/>
        <v>7.66</v>
      </c>
      <c r="AP519" s="59" t="s">
        <v>512</v>
      </c>
      <c r="AQ519" s="57"/>
      <c r="AR519" s="73">
        <f t="shared" ca="1" si="44"/>
        <v>23</v>
      </c>
      <c r="AS519" s="61" t="str">
        <f ca="1">IF('База данных'!$AR519&gt;=18,"соверш.","несовер.")</f>
        <v>соверш.</v>
      </c>
      <c r="AT51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ХТ эстр.; нет</v>
      </c>
      <c r="AU519" s="2"/>
      <c r="AV519" s="2"/>
    </row>
    <row r="520" spans="2:48" ht="12.95" customHeight="1">
      <c r="B520" s="90">
        <f>IF(D519&lt;&gt;D520,MAX($B$4:B519)+1,B519)</f>
        <v>281</v>
      </c>
      <c r="C520" s="58">
        <v>43283</v>
      </c>
      <c r="D520" s="57" t="s">
        <v>464</v>
      </c>
      <c r="E520" s="59" t="s">
        <v>30</v>
      </c>
      <c r="F520" s="177" t="s">
        <v>186</v>
      </c>
      <c r="G520" s="59" t="s">
        <v>189</v>
      </c>
      <c r="H520" s="59">
        <v>3</v>
      </c>
      <c r="I520" s="57" t="str">
        <f t="shared" si="40"/>
        <v>281/18</v>
      </c>
      <c r="J520" s="61" t="str">
        <f t="shared" si="41"/>
        <v>281/18-ХТ бал./3</v>
      </c>
      <c r="K520" s="62" t="s">
        <v>73</v>
      </c>
      <c r="L520" s="62" t="s">
        <v>33</v>
      </c>
      <c r="M520" s="57" t="s">
        <v>31</v>
      </c>
      <c r="N520" s="62">
        <v>37455</v>
      </c>
      <c r="O520" s="59" t="s">
        <v>101</v>
      </c>
      <c r="P520" s="62"/>
      <c r="Q520" s="62" t="s">
        <v>155</v>
      </c>
      <c r="R520" s="57"/>
      <c r="S520" s="64"/>
      <c r="T520" s="59"/>
      <c r="U520" s="62" t="s">
        <v>32</v>
      </c>
      <c r="V520" s="57">
        <v>9</v>
      </c>
      <c r="W520" s="57"/>
      <c r="X520" s="57">
        <v>2018</v>
      </c>
      <c r="Y520" s="62" t="s">
        <v>94</v>
      </c>
      <c r="Z520" s="57" t="s">
        <v>33</v>
      </c>
      <c r="AA520" s="71" t="s">
        <v>33</v>
      </c>
      <c r="AB520" s="59"/>
      <c r="AC520" s="63" t="s">
        <v>88</v>
      </c>
      <c r="AD520" s="62" t="s">
        <v>71</v>
      </c>
      <c r="AE520" s="62" t="s">
        <v>33</v>
      </c>
      <c r="AF520" s="62" t="s">
        <v>92</v>
      </c>
      <c r="AG520" s="64">
        <v>6</v>
      </c>
      <c r="AH520" s="59"/>
      <c r="AI520" s="57"/>
      <c r="AJ520" s="59"/>
      <c r="AK520" s="65">
        <v>0</v>
      </c>
      <c r="AL520" s="66">
        <v>3.83</v>
      </c>
      <c r="AM520" s="67">
        <f t="shared" si="42"/>
        <v>3.83</v>
      </c>
      <c r="AN520" s="72">
        <v>3.66</v>
      </c>
      <c r="AO520" s="67">
        <f t="shared" si="43"/>
        <v>7.49</v>
      </c>
      <c r="AP520" s="59" t="s">
        <v>512</v>
      </c>
      <c r="AQ520" s="57"/>
      <c r="AR520" s="68">
        <f t="shared" ca="1" si="44"/>
        <v>17</v>
      </c>
      <c r="AS520" s="69" t="str">
        <f ca="1">IF('База данных'!$AR520&gt;=18,"соверш.","несовер.")</f>
        <v>несовер.</v>
      </c>
      <c r="AT52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ХТ бал.; да</v>
      </c>
      <c r="AU520" s="2"/>
      <c r="AV520" s="2"/>
    </row>
    <row r="521" spans="2:48" ht="12.95" customHeight="1">
      <c r="B521" s="90">
        <f>IF(D520&lt;&gt;D521,MAX($B$4:B520)+1,B520)</f>
        <v>282</v>
      </c>
      <c r="C521" s="58">
        <v>43290</v>
      </c>
      <c r="D521" s="57" t="s">
        <v>465</v>
      </c>
      <c r="E521" s="59" t="s">
        <v>34</v>
      </c>
      <c r="F521" s="178" t="s">
        <v>119</v>
      </c>
      <c r="G521" s="59" t="s">
        <v>121</v>
      </c>
      <c r="H521" s="59">
        <v>1</v>
      </c>
      <c r="I521" s="57" t="str">
        <f t="shared" si="40"/>
        <v>282/18</v>
      </c>
      <c r="J521" s="61" t="str">
        <f t="shared" si="41"/>
        <v>282/18-ОКДД/1</v>
      </c>
      <c r="K521" s="62" t="s">
        <v>73</v>
      </c>
      <c r="L521" s="62" t="s">
        <v>33</v>
      </c>
      <c r="M521" s="57" t="s">
        <v>31</v>
      </c>
      <c r="N521" s="62">
        <v>37479</v>
      </c>
      <c r="O521" s="59" t="s">
        <v>101</v>
      </c>
      <c r="P521" s="62"/>
      <c r="Q521" s="62" t="s">
        <v>126</v>
      </c>
      <c r="R521" s="57"/>
      <c r="S521" s="64"/>
      <c r="T521" s="59"/>
      <c r="U521" s="62" t="s">
        <v>32</v>
      </c>
      <c r="V521" s="57">
        <v>9</v>
      </c>
      <c r="W521" s="57"/>
      <c r="X521" s="57">
        <v>2018</v>
      </c>
      <c r="Y521" s="62" t="s">
        <v>94</v>
      </c>
      <c r="Z521" s="57" t="s">
        <v>33</v>
      </c>
      <c r="AA521" s="71" t="s">
        <v>33</v>
      </c>
      <c r="AB521" s="59"/>
      <c r="AC521" s="63" t="s">
        <v>33</v>
      </c>
      <c r="AD521" s="62" t="s">
        <v>71</v>
      </c>
      <c r="AE521" s="62" t="s">
        <v>88</v>
      </c>
      <c r="AF521" s="62" t="s">
        <v>92</v>
      </c>
      <c r="AG521" s="64">
        <v>4</v>
      </c>
      <c r="AH521" s="59"/>
      <c r="AI521" s="57"/>
      <c r="AJ521" s="59"/>
      <c r="AK521" s="65">
        <v>0</v>
      </c>
      <c r="AL521" s="66">
        <v>3.83</v>
      </c>
      <c r="AM521" s="67">
        <f t="shared" si="42"/>
        <v>3.83</v>
      </c>
      <c r="AN521" s="72">
        <v>4</v>
      </c>
      <c r="AO521" s="67">
        <f t="shared" si="43"/>
        <v>7.83</v>
      </c>
      <c r="AP521" s="59" t="s">
        <v>512</v>
      </c>
      <c r="AQ521" s="57"/>
      <c r="AR521" s="73">
        <f t="shared" ca="1" si="44"/>
        <v>17</v>
      </c>
      <c r="AS521" s="61" t="str">
        <f ca="1">IF('База данных'!$AR521&gt;=18,"соверш.","несовер.")</f>
        <v>несовер.</v>
      </c>
      <c r="AT52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нет</v>
      </c>
      <c r="AU521" s="2"/>
      <c r="AV521" s="2"/>
    </row>
    <row r="522" spans="2:48" ht="12.95" customHeight="1">
      <c r="B522" s="90">
        <f>IF(D521&lt;&gt;D522,MAX($B$4:B521)+1,B521)</f>
        <v>283</v>
      </c>
      <c r="C522" s="58">
        <v>43290</v>
      </c>
      <c r="D522" s="57" t="s">
        <v>466</v>
      </c>
      <c r="E522" s="59" t="s">
        <v>30</v>
      </c>
      <c r="F522" s="177" t="s">
        <v>111</v>
      </c>
      <c r="G522" s="59" t="s">
        <v>113</v>
      </c>
      <c r="H522" s="59">
        <v>1</v>
      </c>
      <c r="I522" s="57" t="str">
        <f t="shared" si="40"/>
        <v>283/18</v>
      </c>
      <c r="J522" s="61" t="str">
        <f t="shared" si="41"/>
        <v>283/18-ИЭО/1</v>
      </c>
      <c r="K522" s="62" t="s">
        <v>73</v>
      </c>
      <c r="L522" s="62" t="s">
        <v>33</v>
      </c>
      <c r="M522" s="57" t="s">
        <v>37</v>
      </c>
      <c r="N522" s="62">
        <v>37455</v>
      </c>
      <c r="O522" s="59" t="s">
        <v>101</v>
      </c>
      <c r="P522" s="62"/>
      <c r="Q522" s="62" t="s">
        <v>126</v>
      </c>
      <c r="R522" s="57"/>
      <c r="S522" s="64"/>
      <c r="T522" s="59"/>
      <c r="U522" s="62" t="s">
        <v>32</v>
      </c>
      <c r="V522" s="57">
        <v>9</v>
      </c>
      <c r="W522" s="57"/>
      <c r="X522" s="57">
        <v>2018</v>
      </c>
      <c r="Y522" s="62" t="s">
        <v>94</v>
      </c>
      <c r="Z522" s="57" t="s">
        <v>33</v>
      </c>
      <c r="AA522" s="71" t="s">
        <v>33</v>
      </c>
      <c r="AB522" s="59"/>
      <c r="AC522" s="63" t="s">
        <v>88</v>
      </c>
      <c r="AD522" s="62" t="s">
        <v>71</v>
      </c>
      <c r="AE522" s="62" t="s">
        <v>33</v>
      </c>
      <c r="AF522" s="62" t="s">
        <v>92</v>
      </c>
      <c r="AG522" s="64">
        <v>4</v>
      </c>
      <c r="AH522" s="59"/>
      <c r="AI522" s="57"/>
      <c r="AJ522" s="59"/>
      <c r="AK522" s="65">
        <v>0</v>
      </c>
      <c r="AL522" s="66">
        <v>3.55</v>
      </c>
      <c r="AM522" s="67">
        <f t="shared" si="42"/>
        <v>3.55</v>
      </c>
      <c r="AN522" s="72">
        <v>4</v>
      </c>
      <c r="AO522" s="67">
        <f t="shared" si="43"/>
        <v>7.55</v>
      </c>
      <c r="AP522" s="59" t="s">
        <v>510</v>
      </c>
      <c r="AQ522" s="57" t="s">
        <v>531</v>
      </c>
      <c r="AR522" s="68">
        <f t="shared" ca="1" si="44"/>
        <v>17</v>
      </c>
      <c r="AS522" s="69" t="str">
        <f ca="1">IF('База данных'!$AR522&gt;=18,"соверш.","несовер.")</f>
        <v>несовер.</v>
      </c>
      <c r="AT52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ИЭО; да</v>
      </c>
      <c r="AU522" s="2"/>
      <c r="AV522" s="2"/>
    </row>
    <row r="523" spans="2:48" ht="12.95" customHeight="1">
      <c r="B523" s="90">
        <f>IF(D522&lt;&gt;D523,MAX($B$4:B522)+1,B522)</f>
        <v>283</v>
      </c>
      <c r="C523" s="58">
        <v>43280</v>
      </c>
      <c r="D523" s="57" t="s">
        <v>466</v>
      </c>
      <c r="E523" s="59" t="s">
        <v>30</v>
      </c>
      <c r="F523" s="178" t="s">
        <v>109</v>
      </c>
      <c r="G523" s="59" t="s">
        <v>110</v>
      </c>
      <c r="H523" s="59">
        <v>2</v>
      </c>
      <c r="I523" s="57" t="str">
        <f t="shared" si="40"/>
        <v>283/18</v>
      </c>
      <c r="J523" s="61" t="str">
        <f t="shared" si="41"/>
        <v>283/18-НИНР/2</v>
      </c>
      <c r="K523" s="62" t="s">
        <v>73</v>
      </c>
      <c r="L523" s="62" t="s">
        <v>33</v>
      </c>
      <c r="M523" s="57" t="s">
        <v>31</v>
      </c>
      <c r="N523" s="62">
        <v>37253</v>
      </c>
      <c r="O523" s="59" t="s">
        <v>101</v>
      </c>
      <c r="P523" s="62"/>
      <c r="Q523" s="62" t="s">
        <v>126</v>
      </c>
      <c r="R523" s="57"/>
      <c r="S523" s="64"/>
      <c r="T523" s="59"/>
      <c r="U523" s="62" t="s">
        <v>32</v>
      </c>
      <c r="V523" s="57">
        <v>9</v>
      </c>
      <c r="W523" s="57"/>
      <c r="X523" s="57">
        <v>2018</v>
      </c>
      <c r="Y523" s="62" t="s">
        <v>94</v>
      </c>
      <c r="Z523" s="57" t="s">
        <v>88</v>
      </c>
      <c r="AA523" s="71" t="s">
        <v>88</v>
      </c>
      <c r="AB523" s="59"/>
      <c r="AC523" s="63" t="s">
        <v>33</v>
      </c>
      <c r="AD523" s="62" t="s">
        <v>71</v>
      </c>
      <c r="AE523" s="62" t="s">
        <v>33</v>
      </c>
      <c r="AF523" s="62" t="s">
        <v>92</v>
      </c>
      <c r="AG523" s="64">
        <v>4</v>
      </c>
      <c r="AH523" s="59"/>
      <c r="AI523" s="57"/>
      <c r="AJ523" s="59"/>
      <c r="AK523" s="65">
        <v>0</v>
      </c>
      <c r="AL523" s="66">
        <v>4.1500000000000004</v>
      </c>
      <c r="AM523" s="67">
        <f t="shared" si="42"/>
        <v>4.1500000000000004</v>
      </c>
      <c r="AN523" s="72">
        <v>3.33</v>
      </c>
      <c r="AO523" s="67">
        <f t="shared" si="43"/>
        <v>7.48</v>
      </c>
      <c r="AP523" s="59" t="s">
        <v>512</v>
      </c>
      <c r="AQ523" s="57"/>
      <c r="AR523" s="73">
        <f t="shared" ca="1" si="44"/>
        <v>18</v>
      </c>
      <c r="AS523" s="61" t="str">
        <f ca="1">IF('База данных'!$AR523&gt;=18,"соверш.","несовер.")</f>
        <v>соверш.</v>
      </c>
      <c r="AT52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НИНР; нет</v>
      </c>
      <c r="AU523" s="2"/>
      <c r="AV523" s="2"/>
    </row>
    <row r="524" spans="2:48" ht="12.95" customHeight="1">
      <c r="B524" s="90">
        <f>IF(D523&lt;&gt;D524,MAX($B$4:B523)+1,B523)</f>
        <v>284</v>
      </c>
      <c r="C524" s="58">
        <v>43290</v>
      </c>
      <c r="D524" s="57" t="s">
        <v>467</v>
      </c>
      <c r="E524" s="59" t="s">
        <v>30</v>
      </c>
      <c r="F524" s="177" t="s">
        <v>186</v>
      </c>
      <c r="G524" s="59" t="s">
        <v>188</v>
      </c>
      <c r="H524" s="59">
        <v>1</v>
      </c>
      <c r="I524" s="57" t="str">
        <f t="shared" si="40"/>
        <v>284/18</v>
      </c>
      <c r="J524" s="61" t="str">
        <f t="shared" si="41"/>
        <v>284/18-ХТ нар./1</v>
      </c>
      <c r="K524" s="62" t="s">
        <v>73</v>
      </c>
      <c r="L524" s="62" t="s">
        <v>88</v>
      </c>
      <c r="M524" s="57" t="s">
        <v>31</v>
      </c>
      <c r="N524" s="62">
        <v>37330</v>
      </c>
      <c r="O524" s="59" t="s">
        <v>101</v>
      </c>
      <c r="P524" s="62"/>
      <c r="Q524" s="62" t="s">
        <v>137</v>
      </c>
      <c r="R524" s="57"/>
      <c r="S524" s="64"/>
      <c r="T524" s="59"/>
      <c r="U524" s="62" t="s">
        <v>32</v>
      </c>
      <c r="V524" s="57">
        <v>9</v>
      </c>
      <c r="W524" s="57"/>
      <c r="X524" s="57">
        <v>2018</v>
      </c>
      <c r="Y524" s="62" t="s">
        <v>94</v>
      </c>
      <c r="Z524" s="57" t="s">
        <v>33</v>
      </c>
      <c r="AA524" s="71" t="s">
        <v>33</v>
      </c>
      <c r="AB524" s="59"/>
      <c r="AC524" s="63" t="s">
        <v>33</v>
      </c>
      <c r="AD524" s="62" t="s">
        <v>71</v>
      </c>
      <c r="AE524" s="62" t="s">
        <v>88</v>
      </c>
      <c r="AF524" s="62" t="s">
        <v>33</v>
      </c>
      <c r="AG524" s="64">
        <v>4</v>
      </c>
      <c r="AH524" s="59"/>
      <c r="AI524" s="57"/>
      <c r="AJ524" s="59"/>
      <c r="AK524" s="65">
        <v>0</v>
      </c>
      <c r="AL524" s="66">
        <v>4</v>
      </c>
      <c r="AM524" s="67">
        <f t="shared" si="42"/>
        <v>4</v>
      </c>
      <c r="AN524" s="72">
        <v>3.66</v>
      </c>
      <c r="AO524" s="67">
        <f t="shared" si="43"/>
        <v>7.66</v>
      </c>
      <c r="AP524" s="59" t="s">
        <v>512</v>
      </c>
      <c r="AQ524" s="57"/>
      <c r="AR524" s="68">
        <f t="shared" ca="1" si="44"/>
        <v>18</v>
      </c>
      <c r="AS524" s="69" t="str">
        <f ca="1">IF('База данных'!$AR524&gt;=18,"соверш.","несовер.")</f>
        <v>соверш.</v>
      </c>
      <c r="AT52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нар.; нет</v>
      </c>
      <c r="AU524" s="2"/>
      <c r="AV524" s="2"/>
    </row>
    <row r="525" spans="2:48" ht="12.95" customHeight="1">
      <c r="B525" s="90">
        <f>IF(D524&lt;&gt;D525,MAX($B$4:B524)+1,B524)</f>
        <v>285</v>
      </c>
      <c r="C525" s="58">
        <v>43313</v>
      </c>
      <c r="D525" s="57" t="s">
        <v>468</v>
      </c>
      <c r="E525" s="59" t="s">
        <v>30</v>
      </c>
      <c r="F525" s="178" t="s">
        <v>111</v>
      </c>
      <c r="G525" s="59" t="s">
        <v>112</v>
      </c>
      <c r="H525" s="59">
        <v>1</v>
      </c>
      <c r="I525" s="57" t="str">
        <f t="shared" si="40"/>
        <v>285/18</v>
      </c>
      <c r="J525" s="61" t="str">
        <f t="shared" si="41"/>
        <v>285/18-ЭП/1</v>
      </c>
      <c r="K525" s="62" t="s">
        <v>73</v>
      </c>
      <c r="L525" s="62" t="s">
        <v>88</v>
      </c>
      <c r="M525" s="57" t="s">
        <v>37</v>
      </c>
      <c r="N525" s="62">
        <v>36091</v>
      </c>
      <c r="O525" s="59" t="s">
        <v>101</v>
      </c>
      <c r="P525" s="62"/>
      <c r="Q525" s="62" t="s">
        <v>129</v>
      </c>
      <c r="R525" s="57"/>
      <c r="S525" s="64"/>
      <c r="T525" s="59"/>
      <c r="U525" s="62" t="s">
        <v>32</v>
      </c>
      <c r="V525" s="57">
        <v>11</v>
      </c>
      <c r="W525" s="57"/>
      <c r="X525" s="57">
        <v>2017</v>
      </c>
      <c r="Y525" s="62" t="s">
        <v>95</v>
      </c>
      <c r="Z525" s="57" t="s">
        <v>33</v>
      </c>
      <c r="AA525" s="71" t="s">
        <v>33</v>
      </c>
      <c r="AB525" s="59"/>
      <c r="AC525" s="63" t="s">
        <v>88</v>
      </c>
      <c r="AD525" s="62" t="s">
        <v>71</v>
      </c>
      <c r="AE525" s="62" t="s">
        <v>33</v>
      </c>
      <c r="AF525" s="62" t="s">
        <v>33</v>
      </c>
      <c r="AG525" s="64">
        <v>2</v>
      </c>
      <c r="AH525" s="59"/>
      <c r="AI525" s="57"/>
      <c r="AJ525" s="59"/>
      <c r="AK525" s="65">
        <v>0</v>
      </c>
      <c r="AL525" s="66">
        <v>3.42</v>
      </c>
      <c r="AM525" s="67">
        <f t="shared" si="42"/>
        <v>3.42</v>
      </c>
      <c r="AN525" s="72">
        <v>4.5</v>
      </c>
      <c r="AO525" s="67">
        <f t="shared" si="43"/>
        <v>7.92</v>
      </c>
      <c r="AP525" s="59" t="s">
        <v>512</v>
      </c>
      <c r="AQ525" s="57"/>
      <c r="AR525" s="73">
        <f t="shared" ca="1" si="44"/>
        <v>21</v>
      </c>
      <c r="AS525" s="61" t="str">
        <f ca="1">IF('База данных'!$AR525&gt;=18,"соверш.","несовер.")</f>
        <v>соверш.</v>
      </c>
      <c r="AT52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ЭП; да</v>
      </c>
      <c r="AU525" s="2"/>
      <c r="AV525" s="2"/>
    </row>
    <row r="526" spans="2:48" ht="12.95" customHeight="1">
      <c r="B526" s="90">
        <f>IF(D525&lt;&gt;D526,MAX($B$4:B525)+1,B525)</f>
        <v>285</v>
      </c>
      <c r="C526" s="58">
        <v>43301</v>
      </c>
      <c r="D526" s="57" t="s">
        <v>468</v>
      </c>
      <c r="E526" s="59" t="s">
        <v>30</v>
      </c>
      <c r="F526" s="177" t="s">
        <v>119</v>
      </c>
      <c r="G526" s="59" t="s">
        <v>120</v>
      </c>
      <c r="H526" s="59">
        <v>2</v>
      </c>
      <c r="I526" s="57" t="str">
        <f t="shared" si="40"/>
        <v>285/18</v>
      </c>
      <c r="J526" s="61" t="str">
        <f t="shared" si="41"/>
        <v>285/18-ОиПКММиТП/2</v>
      </c>
      <c r="K526" s="62" t="s">
        <v>73</v>
      </c>
      <c r="L526" s="62" t="s">
        <v>33</v>
      </c>
      <c r="M526" s="57" t="s">
        <v>31</v>
      </c>
      <c r="N526" s="62">
        <v>36662</v>
      </c>
      <c r="O526" s="59" t="s">
        <v>101</v>
      </c>
      <c r="P526" s="62"/>
      <c r="Q526" s="62" t="s">
        <v>126</v>
      </c>
      <c r="R526" s="57"/>
      <c r="S526" s="64"/>
      <c r="T526" s="59"/>
      <c r="U526" s="62" t="s">
        <v>32</v>
      </c>
      <c r="V526" s="57">
        <v>11</v>
      </c>
      <c r="W526" s="57"/>
      <c r="X526" s="57">
        <v>2018</v>
      </c>
      <c r="Y526" s="62" t="s">
        <v>94</v>
      </c>
      <c r="Z526" s="57" t="s">
        <v>33</v>
      </c>
      <c r="AA526" s="71" t="s">
        <v>33</v>
      </c>
      <c r="AB526" s="59"/>
      <c r="AC526" s="63" t="s">
        <v>33</v>
      </c>
      <c r="AD526" s="62" t="s">
        <v>71</v>
      </c>
      <c r="AE526" s="62" t="s">
        <v>88</v>
      </c>
      <c r="AF526" s="62" t="s">
        <v>99</v>
      </c>
      <c r="AG526" s="64">
        <v>6</v>
      </c>
      <c r="AH526" s="59"/>
      <c r="AI526" s="57"/>
      <c r="AJ526" s="59"/>
      <c r="AK526" s="65">
        <v>0</v>
      </c>
      <c r="AL526" s="66">
        <v>3.81</v>
      </c>
      <c r="AM526" s="67">
        <f t="shared" si="42"/>
        <v>3.81</v>
      </c>
      <c r="AN526" s="72">
        <v>4.33</v>
      </c>
      <c r="AO526" s="67">
        <f t="shared" si="43"/>
        <v>8.14</v>
      </c>
      <c r="AP526" s="59" t="s">
        <v>512</v>
      </c>
      <c r="AQ526" s="57"/>
      <c r="AR526" s="68">
        <f t="shared" ca="1" si="44"/>
        <v>20</v>
      </c>
      <c r="AS526" s="69" t="str">
        <f ca="1">IF('База данных'!$AR526&gt;=18,"соверш.","несовер.")</f>
        <v>соверш.</v>
      </c>
      <c r="AT52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ОиПКММиТП; нет</v>
      </c>
      <c r="AU526" s="2"/>
      <c r="AV526" s="2"/>
    </row>
    <row r="527" spans="2:48" ht="12.95" customHeight="1">
      <c r="B527" s="90">
        <f>IF(D526&lt;&gt;D527,MAX($B$4:B526)+1,B526)</f>
        <v>286</v>
      </c>
      <c r="C527" s="58">
        <v>43313</v>
      </c>
      <c r="D527" s="57" t="s">
        <v>469</v>
      </c>
      <c r="E527" s="59" t="s">
        <v>30</v>
      </c>
      <c r="F527" s="178" t="s">
        <v>119</v>
      </c>
      <c r="G527" s="59" t="s">
        <v>121</v>
      </c>
      <c r="H527" s="59">
        <v>1</v>
      </c>
      <c r="I527" s="57" t="str">
        <f t="shared" si="40"/>
        <v>286/18</v>
      </c>
      <c r="J527" s="61" t="str">
        <f t="shared" si="41"/>
        <v>286/18-ОКДД/1</v>
      </c>
      <c r="K527" s="62" t="s">
        <v>73</v>
      </c>
      <c r="L527" s="62" t="s">
        <v>33</v>
      </c>
      <c r="M527" s="57" t="s">
        <v>31</v>
      </c>
      <c r="N527" s="62">
        <v>31626</v>
      </c>
      <c r="O527" s="59" t="s">
        <v>101</v>
      </c>
      <c r="P527" s="62"/>
      <c r="Q527" s="62" t="s">
        <v>126</v>
      </c>
      <c r="R527" s="57"/>
      <c r="S527" s="64"/>
      <c r="T527" s="59"/>
      <c r="U527" s="62" t="s">
        <v>32</v>
      </c>
      <c r="V527" s="57">
        <v>11</v>
      </c>
      <c r="W527" s="57"/>
      <c r="X527" s="57">
        <v>2008</v>
      </c>
      <c r="Y527" s="62" t="s">
        <v>94</v>
      </c>
      <c r="Z527" s="57" t="s">
        <v>33</v>
      </c>
      <c r="AA527" s="71" t="s">
        <v>33</v>
      </c>
      <c r="AB527" s="59"/>
      <c r="AC527" s="63" t="s">
        <v>88</v>
      </c>
      <c r="AD527" s="62" t="s">
        <v>71</v>
      </c>
      <c r="AE527" s="62" t="s">
        <v>88</v>
      </c>
      <c r="AF527" s="62" t="s">
        <v>33</v>
      </c>
      <c r="AG527" s="64">
        <v>4</v>
      </c>
      <c r="AH527" s="59"/>
      <c r="AI527" s="57"/>
      <c r="AJ527" s="59"/>
      <c r="AK527" s="65">
        <v>0</v>
      </c>
      <c r="AL527" s="66">
        <v>3.53</v>
      </c>
      <c r="AM527" s="67">
        <f t="shared" si="42"/>
        <v>3.53</v>
      </c>
      <c r="AN527" s="72">
        <v>3</v>
      </c>
      <c r="AO527" s="67">
        <f t="shared" si="43"/>
        <v>6.5299999999999994</v>
      </c>
      <c r="AP527" s="59" t="s">
        <v>512</v>
      </c>
      <c r="AQ527" s="57"/>
      <c r="AR527" s="73">
        <f t="shared" ca="1" si="44"/>
        <v>33</v>
      </c>
      <c r="AS527" s="61" t="str">
        <f ca="1">IF('База данных'!$AR527&gt;=18,"соверш.","несовер.")</f>
        <v>соверш.</v>
      </c>
      <c r="AT52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да</v>
      </c>
      <c r="AU527" s="2"/>
      <c r="AV527" s="2"/>
    </row>
    <row r="528" spans="2:48" ht="12.95" customHeight="1">
      <c r="B528" s="90">
        <f>IF(D527&lt;&gt;D528,MAX($B$4:B527)+1,B527)</f>
        <v>286</v>
      </c>
      <c r="C528" s="58">
        <v>43290</v>
      </c>
      <c r="D528" s="57" t="s">
        <v>469</v>
      </c>
      <c r="E528" s="59" t="s">
        <v>30</v>
      </c>
      <c r="F528" s="177" t="s">
        <v>119</v>
      </c>
      <c r="G528" s="59" t="s">
        <v>120</v>
      </c>
      <c r="H528" s="59">
        <v>2</v>
      </c>
      <c r="I528" s="57" t="str">
        <f t="shared" si="40"/>
        <v>286/18</v>
      </c>
      <c r="J528" s="61" t="str">
        <f t="shared" si="41"/>
        <v>286/18-ОиПКММиТП/2</v>
      </c>
      <c r="K528" s="62" t="s">
        <v>73</v>
      </c>
      <c r="L528" s="62" t="s">
        <v>88</v>
      </c>
      <c r="M528" s="57" t="s">
        <v>31</v>
      </c>
      <c r="N528" s="62">
        <v>37736</v>
      </c>
      <c r="O528" s="59" t="s">
        <v>101</v>
      </c>
      <c r="P528" s="62"/>
      <c r="Q528" s="62" t="s">
        <v>129</v>
      </c>
      <c r="R528" s="57"/>
      <c r="S528" s="64"/>
      <c r="T528" s="59"/>
      <c r="U528" s="62" t="s">
        <v>32</v>
      </c>
      <c r="V528" s="57">
        <v>9</v>
      </c>
      <c r="W528" s="57"/>
      <c r="X528" s="57">
        <v>2018</v>
      </c>
      <c r="Y528" s="62" t="s">
        <v>96</v>
      </c>
      <c r="Z528" s="57" t="s">
        <v>33</v>
      </c>
      <c r="AA528" s="71" t="s">
        <v>33</v>
      </c>
      <c r="AB528" s="59"/>
      <c r="AC528" s="63" t="s">
        <v>33</v>
      </c>
      <c r="AD528" s="62" t="s">
        <v>71</v>
      </c>
      <c r="AE528" s="62" t="s">
        <v>88</v>
      </c>
      <c r="AF528" s="62" t="s">
        <v>99</v>
      </c>
      <c r="AG528" s="64">
        <v>4</v>
      </c>
      <c r="AH528" s="59"/>
      <c r="AI528" s="57"/>
      <c r="AJ528" s="59"/>
      <c r="AK528" s="65">
        <v>0</v>
      </c>
      <c r="AL528" s="66">
        <v>3.44</v>
      </c>
      <c r="AM528" s="67">
        <f t="shared" si="42"/>
        <v>3.44</v>
      </c>
      <c r="AN528" s="72">
        <v>4</v>
      </c>
      <c r="AO528" s="67">
        <f t="shared" si="43"/>
        <v>7.4399999999999995</v>
      </c>
      <c r="AP528" s="59" t="s">
        <v>512</v>
      </c>
      <c r="AQ528" s="57"/>
      <c r="AR528" s="68">
        <f t="shared" ca="1" si="44"/>
        <v>17</v>
      </c>
      <c r="AS528" s="69" t="str">
        <f ca="1">IF('База данных'!$AR528&gt;=18,"соверш.","несовер.")</f>
        <v>несовер.</v>
      </c>
      <c r="AT52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ОиПКММиТП; нет</v>
      </c>
      <c r="AU528" s="2"/>
      <c r="AV528" s="2"/>
    </row>
    <row r="529" spans="1:48" ht="12.95" customHeight="1">
      <c r="B529" s="90">
        <f>IF(D528&lt;&gt;D529,MAX($B$4:B528)+1,B528)</f>
        <v>287</v>
      </c>
      <c r="C529" s="58">
        <v>43290</v>
      </c>
      <c r="D529" s="57" t="s">
        <v>470</v>
      </c>
      <c r="E529" s="59" t="s">
        <v>30</v>
      </c>
      <c r="F529" s="178" t="s">
        <v>107</v>
      </c>
      <c r="G529" s="59" t="s">
        <v>108</v>
      </c>
      <c r="H529" s="59">
        <v>1</v>
      </c>
      <c r="I529" s="57" t="str">
        <f t="shared" si="40"/>
        <v>287/18</v>
      </c>
      <c r="J529" s="61" t="str">
        <f t="shared" si="41"/>
        <v>287/18-ТДЖ/1</v>
      </c>
      <c r="K529" s="62" t="s">
        <v>73</v>
      </c>
      <c r="L529" s="62" t="s">
        <v>88</v>
      </c>
      <c r="M529" s="57" t="s">
        <v>31</v>
      </c>
      <c r="N529" s="62">
        <v>37330</v>
      </c>
      <c r="O529" s="59" t="s">
        <v>101</v>
      </c>
      <c r="P529" s="62"/>
      <c r="Q529" s="62" t="s">
        <v>137</v>
      </c>
      <c r="R529" s="57"/>
      <c r="S529" s="64"/>
      <c r="T529" s="59"/>
      <c r="U529" s="62" t="s">
        <v>32</v>
      </c>
      <c r="V529" s="57">
        <v>9</v>
      </c>
      <c r="W529" s="57"/>
      <c r="X529" s="57">
        <v>2018</v>
      </c>
      <c r="Y529" s="62" t="s">
        <v>94</v>
      </c>
      <c r="Z529" s="57" t="s">
        <v>33</v>
      </c>
      <c r="AA529" s="71" t="s">
        <v>33</v>
      </c>
      <c r="AB529" s="59"/>
      <c r="AC529" s="63" t="s">
        <v>33</v>
      </c>
      <c r="AD529" s="62" t="s">
        <v>71</v>
      </c>
      <c r="AE529" s="62" t="s">
        <v>88</v>
      </c>
      <c r="AF529" s="62" t="s">
        <v>33</v>
      </c>
      <c r="AG529" s="64">
        <v>4</v>
      </c>
      <c r="AH529" s="59"/>
      <c r="AI529" s="57"/>
      <c r="AJ529" s="59"/>
      <c r="AK529" s="65">
        <v>0</v>
      </c>
      <c r="AL529" s="66">
        <v>4</v>
      </c>
      <c r="AM529" s="67">
        <f t="shared" si="42"/>
        <v>4</v>
      </c>
      <c r="AN529" s="72">
        <v>3.5</v>
      </c>
      <c r="AO529" s="67">
        <f t="shared" si="43"/>
        <v>7.5</v>
      </c>
      <c r="AP529" s="59" t="s">
        <v>512</v>
      </c>
      <c r="AQ529" s="57"/>
      <c r="AR529" s="73">
        <f t="shared" ca="1" si="44"/>
        <v>18</v>
      </c>
      <c r="AS529" s="61" t="str">
        <f ca="1">IF('База данных'!$AR529&gt;=18,"соверш.","несовер.")</f>
        <v>соверш.</v>
      </c>
      <c r="AT52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ТДЖ; нет</v>
      </c>
      <c r="AU529" s="2"/>
      <c r="AV529" s="2"/>
    </row>
    <row r="530" spans="1:48" ht="12.95" customHeight="1">
      <c r="B530" s="90">
        <f>IF(D529&lt;&gt;D530,MAX($B$4:B529)+1,B529)</f>
        <v>287</v>
      </c>
      <c r="C530" s="58">
        <v>43290</v>
      </c>
      <c r="D530" s="57" t="s">
        <v>470</v>
      </c>
      <c r="E530" s="59" t="s">
        <v>30</v>
      </c>
      <c r="F530" s="177" t="s">
        <v>105</v>
      </c>
      <c r="G530" s="59" t="s">
        <v>106</v>
      </c>
      <c r="H530" s="59">
        <v>2</v>
      </c>
      <c r="I530" s="57" t="str">
        <f t="shared" si="40"/>
        <v>287/18</v>
      </c>
      <c r="J530" s="61" t="str">
        <f t="shared" si="41"/>
        <v>287/18-ХОД/2</v>
      </c>
      <c r="K530" s="62" t="s">
        <v>73</v>
      </c>
      <c r="L530" s="62" t="s">
        <v>33</v>
      </c>
      <c r="M530" s="57" t="s">
        <v>31</v>
      </c>
      <c r="N530" s="62">
        <v>37479</v>
      </c>
      <c r="O530" s="59" t="s">
        <v>101</v>
      </c>
      <c r="P530" s="62"/>
      <c r="Q530" s="62" t="s">
        <v>126</v>
      </c>
      <c r="R530" s="57"/>
      <c r="S530" s="64"/>
      <c r="T530" s="59"/>
      <c r="U530" s="62" t="s">
        <v>32</v>
      </c>
      <c r="V530" s="57">
        <v>9</v>
      </c>
      <c r="W530" s="57"/>
      <c r="X530" s="57">
        <v>2018</v>
      </c>
      <c r="Y530" s="62" t="s">
        <v>94</v>
      </c>
      <c r="Z530" s="57" t="s">
        <v>33</v>
      </c>
      <c r="AA530" s="71" t="s">
        <v>33</v>
      </c>
      <c r="AB530" s="59"/>
      <c r="AC530" s="63" t="s">
        <v>33</v>
      </c>
      <c r="AD530" s="62" t="s">
        <v>71</v>
      </c>
      <c r="AE530" s="62" t="s">
        <v>88</v>
      </c>
      <c r="AF530" s="62" t="s">
        <v>92</v>
      </c>
      <c r="AG530" s="64">
        <v>4</v>
      </c>
      <c r="AH530" s="59"/>
      <c r="AI530" s="57"/>
      <c r="AJ530" s="59"/>
      <c r="AK530" s="65">
        <v>0</v>
      </c>
      <c r="AL530" s="66">
        <v>3.83</v>
      </c>
      <c r="AM530" s="67">
        <f t="shared" si="42"/>
        <v>3.83</v>
      </c>
      <c r="AN530" s="72">
        <v>4</v>
      </c>
      <c r="AO530" s="67">
        <f t="shared" si="43"/>
        <v>7.83</v>
      </c>
      <c r="AP530" s="59" t="s">
        <v>512</v>
      </c>
      <c r="AQ530" s="57"/>
      <c r="AR530" s="68">
        <f t="shared" ca="1" si="44"/>
        <v>17</v>
      </c>
      <c r="AS530" s="69" t="str">
        <f ca="1">IF('База данных'!$AR530&gt;=18,"соверш.","несовер.")</f>
        <v>несовер.</v>
      </c>
      <c r="AT53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ХОД; нет</v>
      </c>
      <c r="AU530" s="2"/>
      <c r="AV530" s="2"/>
    </row>
    <row r="531" spans="1:48" ht="12.95" customHeight="1">
      <c r="B531" s="90">
        <f>IF(D530&lt;&gt;D531,MAX($B$4:B530)+1,B530)</f>
        <v>288</v>
      </c>
      <c r="C531" s="58">
        <v>43291</v>
      </c>
      <c r="D531" s="57" t="s">
        <v>471</v>
      </c>
      <c r="E531" s="59" t="s">
        <v>30</v>
      </c>
      <c r="F531" s="177" t="s">
        <v>186</v>
      </c>
      <c r="G531" s="59" t="s">
        <v>115</v>
      </c>
      <c r="H531" s="59">
        <v>1</v>
      </c>
      <c r="I531" s="57" t="str">
        <f t="shared" si="40"/>
        <v>288/18</v>
      </c>
      <c r="J531" s="61" t="str">
        <f t="shared" si="41"/>
        <v>288/18-ТТ/1</v>
      </c>
      <c r="K531" s="62" t="s">
        <v>73</v>
      </c>
      <c r="L531" s="62" t="s">
        <v>88</v>
      </c>
      <c r="M531" s="57" t="s">
        <v>31</v>
      </c>
      <c r="N531" s="62">
        <v>37544</v>
      </c>
      <c r="O531" s="59" t="s">
        <v>101</v>
      </c>
      <c r="P531" s="62"/>
      <c r="Q531" s="62" t="s">
        <v>159</v>
      </c>
      <c r="R531" s="57"/>
      <c r="S531" s="64"/>
      <c r="T531" s="59"/>
      <c r="U531" s="62" t="s">
        <v>32</v>
      </c>
      <c r="V531" s="57">
        <v>9</v>
      </c>
      <c r="W531" s="57"/>
      <c r="X531" s="57">
        <v>2018</v>
      </c>
      <c r="Y531" s="62" t="s">
        <v>94</v>
      </c>
      <c r="Z531" s="57" t="s">
        <v>33</v>
      </c>
      <c r="AA531" s="71" t="s">
        <v>88</v>
      </c>
      <c r="AB531" s="59"/>
      <c r="AC531" s="63" t="s">
        <v>33</v>
      </c>
      <c r="AD531" s="62" t="s">
        <v>71</v>
      </c>
      <c r="AE531" s="62" t="s">
        <v>88</v>
      </c>
      <c r="AF531" s="62" t="s">
        <v>33</v>
      </c>
      <c r="AG531" s="64">
        <v>6</v>
      </c>
      <c r="AH531" s="59"/>
      <c r="AI531" s="57"/>
      <c r="AJ531" s="59"/>
      <c r="AK531" s="65">
        <v>0</v>
      </c>
      <c r="AL531" s="66">
        <v>3.66</v>
      </c>
      <c r="AM531" s="67">
        <f t="shared" si="42"/>
        <v>3.66</v>
      </c>
      <c r="AN531" s="72">
        <v>3.33</v>
      </c>
      <c r="AO531" s="67">
        <f t="shared" si="43"/>
        <v>6.99</v>
      </c>
      <c r="AP531" s="59" t="s">
        <v>512</v>
      </c>
      <c r="AQ531" s="57"/>
      <c r="AR531" s="73">
        <f t="shared" ca="1" si="44"/>
        <v>17</v>
      </c>
      <c r="AS531" s="61" t="str">
        <f ca="1">IF('База данных'!$AR531&gt;=18,"соверш.","несовер.")</f>
        <v>несовер.</v>
      </c>
      <c r="AT53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ТТ; нет</v>
      </c>
      <c r="AU531" s="2"/>
      <c r="AV531" s="2"/>
    </row>
    <row r="532" spans="1:48" ht="12.95" customHeight="1">
      <c r="B532" s="90">
        <f>IF(D531&lt;&gt;D532,MAX($B$4:B531)+1,B531)</f>
        <v>289</v>
      </c>
      <c r="C532" s="58">
        <v>43312</v>
      </c>
      <c r="D532" s="57" t="s">
        <v>472</v>
      </c>
      <c r="E532" s="59" t="s">
        <v>30</v>
      </c>
      <c r="F532" s="177" t="s">
        <v>103</v>
      </c>
      <c r="G532" s="59" t="s">
        <v>104</v>
      </c>
      <c r="H532" s="59">
        <v>1</v>
      </c>
      <c r="I532" s="57" t="str">
        <f t="shared" si="40"/>
        <v>289/18</v>
      </c>
      <c r="J532" s="61" t="str">
        <f t="shared" si="41"/>
        <v>289/18-АДТиК/1</v>
      </c>
      <c r="K532" s="62" t="s">
        <v>73</v>
      </c>
      <c r="L532" s="62" t="s">
        <v>88</v>
      </c>
      <c r="M532" s="57" t="s">
        <v>37</v>
      </c>
      <c r="N532" s="62">
        <v>35937</v>
      </c>
      <c r="O532" s="59" t="s">
        <v>101</v>
      </c>
      <c r="P532" s="62"/>
      <c r="Q532" s="62" t="s">
        <v>176</v>
      </c>
      <c r="R532" s="57"/>
      <c r="S532" s="64"/>
      <c r="T532" s="59"/>
      <c r="U532" s="62" t="s">
        <v>32</v>
      </c>
      <c r="V532" s="57">
        <v>9</v>
      </c>
      <c r="W532" s="57"/>
      <c r="X532" s="57">
        <v>2014</v>
      </c>
      <c r="Y532" s="62" t="s">
        <v>94</v>
      </c>
      <c r="Z532" s="57" t="s">
        <v>33</v>
      </c>
      <c r="AA532" s="71" t="s">
        <v>33</v>
      </c>
      <c r="AB532" s="59"/>
      <c r="AC532" s="63" t="s">
        <v>33</v>
      </c>
      <c r="AD532" s="62" t="s">
        <v>71</v>
      </c>
      <c r="AE532" s="62" t="s">
        <v>88</v>
      </c>
      <c r="AF532" s="62" t="s">
        <v>33</v>
      </c>
      <c r="AG532" s="64">
        <v>4</v>
      </c>
      <c r="AH532" s="59"/>
      <c r="AI532" s="57"/>
      <c r="AJ532" s="59"/>
      <c r="AK532" s="65">
        <v>0</v>
      </c>
      <c r="AL532" s="66">
        <v>4</v>
      </c>
      <c r="AM532" s="67">
        <f t="shared" si="42"/>
        <v>4</v>
      </c>
      <c r="AN532" s="72">
        <v>3.66</v>
      </c>
      <c r="AO532" s="67">
        <f t="shared" si="43"/>
        <v>7.66</v>
      </c>
      <c r="AP532" s="59" t="s">
        <v>512</v>
      </c>
      <c r="AQ532" s="57"/>
      <c r="AR532" s="68">
        <f t="shared" ca="1" si="44"/>
        <v>21</v>
      </c>
      <c r="AS532" s="69" t="str">
        <f ca="1">IF('База данных'!$AR532&gt;=18,"соверш.","несовер.")</f>
        <v>соверш.</v>
      </c>
      <c r="AT53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нет</v>
      </c>
      <c r="AU532" s="2"/>
      <c r="AV532" s="2"/>
    </row>
    <row r="533" spans="1:48" ht="12.95" customHeight="1">
      <c r="B533" s="90">
        <f>IF(D532&lt;&gt;D533,MAX($B$4:B532)+1,B532)</f>
        <v>289</v>
      </c>
      <c r="C533" s="58">
        <v>43283</v>
      </c>
      <c r="D533" s="57" t="s">
        <v>472</v>
      </c>
      <c r="E533" s="59" t="s">
        <v>30</v>
      </c>
      <c r="F533" s="177" t="s">
        <v>186</v>
      </c>
      <c r="G533" s="59" t="s">
        <v>115</v>
      </c>
      <c r="H533" s="59">
        <v>2</v>
      </c>
      <c r="I533" s="57" t="str">
        <f t="shared" si="40"/>
        <v>289/18</v>
      </c>
      <c r="J533" s="61" t="str">
        <f t="shared" si="41"/>
        <v>289/18-ТТ/2</v>
      </c>
      <c r="K533" s="62" t="s">
        <v>73</v>
      </c>
      <c r="L533" s="62" t="s">
        <v>33</v>
      </c>
      <c r="M533" s="57" t="s">
        <v>31</v>
      </c>
      <c r="N533" s="62">
        <v>37455</v>
      </c>
      <c r="O533" s="59" t="s">
        <v>101</v>
      </c>
      <c r="P533" s="62"/>
      <c r="Q533" s="62" t="s">
        <v>155</v>
      </c>
      <c r="R533" s="57"/>
      <c r="S533" s="64"/>
      <c r="T533" s="59"/>
      <c r="U533" s="62" t="s">
        <v>32</v>
      </c>
      <c r="V533" s="57">
        <v>9</v>
      </c>
      <c r="W533" s="57"/>
      <c r="X533" s="57">
        <v>2018</v>
      </c>
      <c r="Y533" s="62" t="s">
        <v>94</v>
      </c>
      <c r="Z533" s="57" t="s">
        <v>33</v>
      </c>
      <c r="AA533" s="71" t="s">
        <v>33</v>
      </c>
      <c r="AB533" s="59"/>
      <c r="AC533" s="63" t="s">
        <v>88</v>
      </c>
      <c r="AD533" s="62" t="s">
        <v>71</v>
      </c>
      <c r="AE533" s="62" t="s">
        <v>33</v>
      </c>
      <c r="AF533" s="62" t="s">
        <v>92</v>
      </c>
      <c r="AG533" s="64">
        <v>6</v>
      </c>
      <c r="AH533" s="59"/>
      <c r="AI533" s="57"/>
      <c r="AJ533" s="59"/>
      <c r="AK533" s="65">
        <v>0</v>
      </c>
      <c r="AL533" s="66">
        <v>3.83</v>
      </c>
      <c r="AM533" s="67">
        <f t="shared" si="42"/>
        <v>3.83</v>
      </c>
      <c r="AN533" s="72">
        <v>3.66</v>
      </c>
      <c r="AO533" s="67">
        <f t="shared" si="43"/>
        <v>7.49</v>
      </c>
      <c r="AP533" s="59" t="s">
        <v>510</v>
      </c>
      <c r="AQ533" s="57" t="s">
        <v>531</v>
      </c>
      <c r="AR533" s="73">
        <f t="shared" ca="1" si="44"/>
        <v>17</v>
      </c>
      <c r="AS533" s="61" t="str">
        <f ca="1">IF('База данных'!$AR533&gt;=18,"соверш.","несовер.")</f>
        <v>несовер.</v>
      </c>
      <c r="AT53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ТТ; да</v>
      </c>
      <c r="AU533" s="2"/>
      <c r="AV533" s="2"/>
    </row>
    <row r="534" spans="1:48" ht="12.95" customHeight="1">
      <c r="B534" s="90">
        <f>IF(D533&lt;&gt;D534,MAX($B$4:B533)+1,B533)</f>
        <v>290</v>
      </c>
      <c r="C534" s="58">
        <v>43306</v>
      </c>
      <c r="D534" s="57" t="s">
        <v>473</v>
      </c>
      <c r="E534" s="59" t="s">
        <v>30</v>
      </c>
      <c r="F534" s="177" t="s">
        <v>119</v>
      </c>
      <c r="G534" s="59" t="s">
        <v>121</v>
      </c>
      <c r="H534" s="59">
        <v>1</v>
      </c>
      <c r="I534" s="57" t="str">
        <f t="shared" si="40"/>
        <v>290/18</v>
      </c>
      <c r="J534" s="61" t="str">
        <f t="shared" si="41"/>
        <v>290/18-ОКДД/1</v>
      </c>
      <c r="K534" s="62" t="s">
        <v>73</v>
      </c>
      <c r="L534" s="62" t="s">
        <v>33</v>
      </c>
      <c r="M534" s="57" t="s">
        <v>31</v>
      </c>
      <c r="N534" s="62">
        <v>37221</v>
      </c>
      <c r="O534" s="59" t="s">
        <v>101</v>
      </c>
      <c r="P534" s="62"/>
      <c r="Q534" s="62" t="s">
        <v>126</v>
      </c>
      <c r="R534" s="57"/>
      <c r="S534" s="64"/>
      <c r="T534" s="59"/>
      <c r="U534" s="62" t="s">
        <v>32</v>
      </c>
      <c r="V534" s="57">
        <v>9</v>
      </c>
      <c r="W534" s="57"/>
      <c r="X534" s="57">
        <v>2018</v>
      </c>
      <c r="Y534" s="62" t="s">
        <v>94</v>
      </c>
      <c r="Z534" s="57" t="s">
        <v>33</v>
      </c>
      <c r="AA534" s="71" t="s">
        <v>33</v>
      </c>
      <c r="AB534" s="59"/>
      <c r="AC534" s="63" t="s">
        <v>88</v>
      </c>
      <c r="AD534" s="62" t="s">
        <v>71</v>
      </c>
      <c r="AE534" s="62" t="s">
        <v>33</v>
      </c>
      <c r="AF534" s="62" t="s">
        <v>92</v>
      </c>
      <c r="AG534" s="64">
        <v>4</v>
      </c>
      <c r="AH534" s="59"/>
      <c r="AI534" s="57"/>
      <c r="AJ534" s="59"/>
      <c r="AK534" s="65">
        <v>0</v>
      </c>
      <c r="AL534" s="66">
        <v>3.9</v>
      </c>
      <c r="AM534" s="67">
        <f t="shared" si="42"/>
        <v>3.9</v>
      </c>
      <c r="AN534" s="72">
        <v>3.5</v>
      </c>
      <c r="AO534" s="67">
        <f t="shared" si="43"/>
        <v>7.4</v>
      </c>
      <c r="AP534" s="59" t="s">
        <v>512</v>
      </c>
      <c r="AQ534" s="57"/>
      <c r="AR534" s="68">
        <f t="shared" ca="1" si="44"/>
        <v>18</v>
      </c>
      <c r="AS534" s="69" t="str">
        <f ca="1">IF('База данных'!$AR534&gt;=18,"соверш.","несовер.")</f>
        <v>соверш.</v>
      </c>
      <c r="AT53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да</v>
      </c>
      <c r="AU534" s="2"/>
      <c r="AV534" s="2"/>
    </row>
    <row r="535" spans="1:48" ht="12.95" customHeight="1">
      <c r="B535" s="90">
        <f>IF(D534&lt;&gt;D535,MAX($B$4:B534)+1,B534)</f>
        <v>290</v>
      </c>
      <c r="C535" s="58">
        <v>43315</v>
      </c>
      <c r="D535" s="57" t="s">
        <v>473</v>
      </c>
      <c r="E535" s="59" t="s">
        <v>30</v>
      </c>
      <c r="F535" s="178" t="s">
        <v>119</v>
      </c>
      <c r="G535" s="59" t="s">
        <v>120</v>
      </c>
      <c r="H535" s="59">
        <v>1</v>
      </c>
      <c r="I535" s="57" t="str">
        <f t="shared" si="40"/>
        <v>290/18</v>
      </c>
      <c r="J535" s="61" t="str">
        <f t="shared" si="41"/>
        <v>290/18-ОиПКММиТП/1</v>
      </c>
      <c r="K535" s="62" t="s">
        <v>73</v>
      </c>
      <c r="L535" s="62" t="s">
        <v>33</v>
      </c>
      <c r="M535" s="57" t="s">
        <v>31</v>
      </c>
      <c r="N535" s="62">
        <v>36777</v>
      </c>
      <c r="O535" s="59" t="s">
        <v>101</v>
      </c>
      <c r="P535" s="62"/>
      <c r="Q535" s="62" t="s">
        <v>177</v>
      </c>
      <c r="R535" s="57"/>
      <c r="S535" s="64"/>
      <c r="T535" s="59"/>
      <c r="U535" s="62" t="s">
        <v>32</v>
      </c>
      <c r="V535" s="57">
        <v>11</v>
      </c>
      <c r="W535" s="57"/>
      <c r="X535" s="57">
        <v>2018</v>
      </c>
      <c r="Y535" s="62" t="s">
        <v>94</v>
      </c>
      <c r="Z535" s="57" t="s">
        <v>33</v>
      </c>
      <c r="AA535" s="71" t="s">
        <v>33</v>
      </c>
      <c r="AB535" s="59"/>
      <c r="AC535" s="63" t="s">
        <v>88</v>
      </c>
      <c r="AD535" s="62" t="s">
        <v>71</v>
      </c>
      <c r="AE535" s="62" t="s">
        <v>33</v>
      </c>
      <c r="AF535" s="62" t="s">
        <v>33</v>
      </c>
      <c r="AG535" s="64">
        <v>4</v>
      </c>
      <c r="AH535" s="59"/>
      <c r="AI535" s="57"/>
      <c r="AJ535" s="59"/>
      <c r="AK535" s="65">
        <v>0</v>
      </c>
      <c r="AL535" s="66">
        <v>4.43</v>
      </c>
      <c r="AM535" s="67">
        <f t="shared" si="42"/>
        <v>4.43</v>
      </c>
      <c r="AN535" s="72">
        <v>4.5</v>
      </c>
      <c r="AO535" s="67">
        <f t="shared" si="43"/>
        <v>8.93</v>
      </c>
      <c r="AP535" s="59" t="s">
        <v>512</v>
      </c>
      <c r="AQ535" s="57"/>
      <c r="AR535" s="73">
        <f t="shared" ca="1" si="44"/>
        <v>19</v>
      </c>
      <c r="AS535" s="61" t="str">
        <f ca="1">IF('База данных'!$AR535&gt;=18,"соверш.","несовер.")</f>
        <v>соверш.</v>
      </c>
      <c r="AT53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ОиПКММиТП; да</v>
      </c>
      <c r="AU535" s="2"/>
      <c r="AV535" s="2"/>
    </row>
    <row r="536" spans="1:48" ht="12.95" customHeight="1">
      <c r="B536" s="90">
        <f>IF(D535&lt;&gt;D536,MAX($B$4:B535)+1,B535)</f>
        <v>291</v>
      </c>
      <c r="C536" s="58">
        <v>43318</v>
      </c>
      <c r="D536" s="57" t="s">
        <v>474</v>
      </c>
      <c r="E536" s="59" t="s">
        <v>30</v>
      </c>
      <c r="F536" s="177" t="s">
        <v>186</v>
      </c>
      <c r="G536" s="59" t="s">
        <v>188</v>
      </c>
      <c r="H536" s="59">
        <v>1</v>
      </c>
      <c r="I536" s="57" t="str">
        <f t="shared" si="40"/>
        <v>291/18</v>
      </c>
      <c r="J536" s="61" t="str">
        <f t="shared" si="41"/>
        <v>291/18-ХТ нар./1</v>
      </c>
      <c r="K536" s="62" t="s">
        <v>73</v>
      </c>
      <c r="L536" s="62" t="s">
        <v>88</v>
      </c>
      <c r="M536" s="57" t="s">
        <v>37</v>
      </c>
      <c r="N536" s="62">
        <v>33703</v>
      </c>
      <c r="O536" s="59" t="s">
        <v>101</v>
      </c>
      <c r="P536" s="62"/>
      <c r="Q536" s="62" t="s">
        <v>178</v>
      </c>
      <c r="R536" s="57"/>
      <c r="S536" s="64"/>
      <c r="T536" s="59"/>
      <c r="U536" s="62" t="s">
        <v>32</v>
      </c>
      <c r="V536" s="57">
        <v>11</v>
      </c>
      <c r="W536" s="57"/>
      <c r="X536" s="57">
        <v>2011</v>
      </c>
      <c r="Y536" s="62" t="s">
        <v>94</v>
      </c>
      <c r="Z536" s="57" t="s">
        <v>33</v>
      </c>
      <c r="AA536" s="71" t="s">
        <v>33</v>
      </c>
      <c r="AB536" s="59"/>
      <c r="AC536" s="63" t="s">
        <v>88</v>
      </c>
      <c r="AD536" s="62" t="s">
        <v>71</v>
      </c>
      <c r="AE536" s="62" t="s">
        <v>33</v>
      </c>
      <c r="AF536" s="62" t="s">
        <v>33</v>
      </c>
      <c r="AG536" s="64" t="s">
        <v>128</v>
      </c>
      <c r="AH536" s="59"/>
      <c r="AI536" s="57"/>
      <c r="AJ536" s="59"/>
      <c r="AK536" s="65">
        <v>0</v>
      </c>
      <c r="AL536" s="66">
        <v>3.91</v>
      </c>
      <c r="AM536" s="67">
        <f t="shared" si="42"/>
        <v>3.91</v>
      </c>
      <c r="AN536" s="72">
        <v>3.5</v>
      </c>
      <c r="AO536" s="67">
        <f t="shared" si="43"/>
        <v>7.41</v>
      </c>
      <c r="AP536" s="59" t="s">
        <v>512</v>
      </c>
      <c r="AQ536" s="57"/>
      <c r="AR536" s="68">
        <f t="shared" ca="1" si="44"/>
        <v>28</v>
      </c>
      <c r="AS536" s="69" t="str">
        <f ca="1">IF('База данных'!$AR536&gt;=18,"соверш.","несовер.")</f>
        <v>соверш.</v>
      </c>
      <c r="AT53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нар.; да</v>
      </c>
      <c r="AU536" s="2"/>
      <c r="AV536" s="2"/>
    </row>
    <row r="537" spans="1:48" ht="12.95" customHeight="1">
      <c r="B537" s="90">
        <f>IF(D536&lt;&gt;D537,MAX($B$4:B536)+1,B536)</f>
        <v>291</v>
      </c>
      <c r="C537" s="58">
        <v>43318</v>
      </c>
      <c r="D537" s="57" t="s">
        <v>474</v>
      </c>
      <c r="E537" s="59" t="s">
        <v>30</v>
      </c>
      <c r="F537" s="177" t="s">
        <v>186</v>
      </c>
      <c r="G537" s="59" t="s">
        <v>190</v>
      </c>
      <c r="H537" s="59">
        <v>2</v>
      </c>
      <c r="I537" s="57" t="str">
        <f t="shared" si="40"/>
        <v>291/18</v>
      </c>
      <c r="J537" s="61" t="str">
        <f t="shared" si="41"/>
        <v>291/18-ХТ эстр./2</v>
      </c>
      <c r="K537" s="62" t="s">
        <v>73</v>
      </c>
      <c r="L537" s="62" t="s">
        <v>33</v>
      </c>
      <c r="M537" s="57" t="s">
        <v>31</v>
      </c>
      <c r="N537" s="62">
        <v>32514</v>
      </c>
      <c r="O537" s="59" t="s">
        <v>101</v>
      </c>
      <c r="P537" s="62"/>
      <c r="Q537" s="62" t="s">
        <v>126</v>
      </c>
      <c r="R537" s="57"/>
      <c r="S537" s="64"/>
      <c r="T537" s="59"/>
      <c r="U537" s="62" t="s">
        <v>32</v>
      </c>
      <c r="V537" s="57">
        <v>9</v>
      </c>
      <c r="W537" s="57"/>
      <c r="X537" s="57">
        <v>2007</v>
      </c>
      <c r="Y537" s="62" t="s">
        <v>94</v>
      </c>
      <c r="Z537" s="57" t="s">
        <v>33</v>
      </c>
      <c r="AA537" s="71" t="s">
        <v>33</v>
      </c>
      <c r="AB537" s="59"/>
      <c r="AC537" s="63" t="s">
        <v>88</v>
      </c>
      <c r="AD537" s="62" t="s">
        <v>71</v>
      </c>
      <c r="AE537" s="62" t="s">
        <v>33</v>
      </c>
      <c r="AF537" s="62" t="s">
        <v>33</v>
      </c>
      <c r="AG537" s="64">
        <v>4</v>
      </c>
      <c r="AH537" s="59"/>
      <c r="AI537" s="57"/>
      <c r="AJ537" s="59"/>
      <c r="AK537" s="65">
        <v>0</v>
      </c>
      <c r="AL537" s="66">
        <v>5</v>
      </c>
      <c r="AM537" s="67">
        <f t="shared" si="42"/>
        <v>5</v>
      </c>
      <c r="AN537" s="72">
        <v>5</v>
      </c>
      <c r="AO537" s="67">
        <f t="shared" si="43"/>
        <v>10</v>
      </c>
      <c r="AP537" s="59" t="s">
        <v>512</v>
      </c>
      <c r="AQ537" s="57"/>
      <c r="AR537" s="73">
        <f t="shared" ca="1" si="44"/>
        <v>31</v>
      </c>
      <c r="AS537" s="61" t="str">
        <f ca="1">IF('База данных'!$AR537&gt;=18,"соверш.","несовер.")</f>
        <v>соверш.</v>
      </c>
      <c r="AT53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ХТ эстр.; да</v>
      </c>
      <c r="AU537" s="2"/>
      <c r="AV537" s="2"/>
    </row>
    <row r="538" spans="1:48" ht="12.95" customHeight="1">
      <c r="B538" s="90">
        <f>IF(D537&lt;&gt;D538,MAX($B$4:B537)+1,B537)</f>
        <v>291</v>
      </c>
      <c r="C538" s="58">
        <v>43318</v>
      </c>
      <c r="D538" s="57" t="s">
        <v>474</v>
      </c>
      <c r="E538" s="59" t="s">
        <v>30</v>
      </c>
      <c r="F538" s="177" t="s">
        <v>186</v>
      </c>
      <c r="G538" s="59" t="s">
        <v>189</v>
      </c>
      <c r="H538" s="59">
        <v>3</v>
      </c>
      <c r="I538" s="57" t="str">
        <f t="shared" si="40"/>
        <v>291/18</v>
      </c>
      <c r="J538" s="61" t="str">
        <f t="shared" si="41"/>
        <v>291/18-ХТ бал./3</v>
      </c>
      <c r="K538" s="62" t="s">
        <v>73</v>
      </c>
      <c r="L538" s="62" t="s">
        <v>33</v>
      </c>
      <c r="M538" s="57" t="s">
        <v>31</v>
      </c>
      <c r="N538" s="62">
        <v>32514</v>
      </c>
      <c r="O538" s="59" t="s">
        <v>101</v>
      </c>
      <c r="P538" s="62"/>
      <c r="Q538" s="62" t="s">
        <v>126</v>
      </c>
      <c r="R538" s="57"/>
      <c r="S538" s="64"/>
      <c r="T538" s="59"/>
      <c r="U538" s="62" t="s">
        <v>32</v>
      </c>
      <c r="V538" s="57">
        <v>9</v>
      </c>
      <c r="W538" s="57"/>
      <c r="X538" s="57">
        <v>2007</v>
      </c>
      <c r="Y538" s="62" t="s">
        <v>94</v>
      </c>
      <c r="Z538" s="57" t="s">
        <v>33</v>
      </c>
      <c r="AA538" s="71" t="s">
        <v>33</v>
      </c>
      <c r="AB538" s="59"/>
      <c r="AC538" s="63" t="s">
        <v>88</v>
      </c>
      <c r="AD538" s="62" t="s">
        <v>71</v>
      </c>
      <c r="AE538" s="62" t="s">
        <v>33</v>
      </c>
      <c r="AF538" s="62" t="s">
        <v>33</v>
      </c>
      <c r="AG538" s="64">
        <v>4</v>
      </c>
      <c r="AH538" s="59"/>
      <c r="AI538" s="57"/>
      <c r="AJ538" s="59"/>
      <c r="AK538" s="65">
        <v>0</v>
      </c>
      <c r="AL538" s="66">
        <v>5</v>
      </c>
      <c r="AM538" s="67">
        <f t="shared" si="42"/>
        <v>5</v>
      </c>
      <c r="AN538" s="72">
        <v>5</v>
      </c>
      <c r="AO538" s="67">
        <f t="shared" si="43"/>
        <v>10</v>
      </c>
      <c r="AP538" s="59" t="s">
        <v>512</v>
      </c>
      <c r="AQ538" s="57"/>
      <c r="AR538" s="68">
        <f t="shared" ca="1" si="44"/>
        <v>31</v>
      </c>
      <c r="AS538" s="69" t="str">
        <f ca="1">IF('База данных'!$AR538&gt;=18,"соверш.","несовер.")</f>
        <v>соверш.</v>
      </c>
      <c r="AT53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ХТ бал.; да</v>
      </c>
      <c r="AU538" s="2"/>
      <c r="AV538" s="2"/>
    </row>
    <row r="539" spans="1:48" ht="12.95" customHeight="1">
      <c r="A539" s="26"/>
      <c r="B539" s="90">
        <f>IF(D538&lt;&gt;D539,MAX($B$4:B538)+1,B538)</f>
        <v>292</v>
      </c>
      <c r="C539" s="58">
        <v>43319</v>
      </c>
      <c r="D539" s="57" t="s">
        <v>475</v>
      </c>
      <c r="E539" s="59" t="s">
        <v>30</v>
      </c>
      <c r="F539" s="178" t="s">
        <v>111</v>
      </c>
      <c r="G539" s="59" t="s">
        <v>113</v>
      </c>
      <c r="H539" s="59">
        <v>1</v>
      </c>
      <c r="I539" s="57" t="str">
        <f t="shared" si="40"/>
        <v>292/18</v>
      </c>
      <c r="J539" s="61" t="str">
        <f t="shared" si="41"/>
        <v>292/18-ИЭО/1</v>
      </c>
      <c r="K539" s="62" t="s">
        <v>73</v>
      </c>
      <c r="L539" s="62" t="s">
        <v>88</v>
      </c>
      <c r="M539" s="57" t="s">
        <v>31</v>
      </c>
      <c r="N539" s="62">
        <v>26739</v>
      </c>
      <c r="O539" s="59" t="s">
        <v>101</v>
      </c>
      <c r="P539" s="62"/>
      <c r="Q539" s="62" t="s">
        <v>126</v>
      </c>
      <c r="R539" s="57"/>
      <c r="S539" s="64"/>
      <c r="T539" s="59"/>
      <c r="U539" s="62" t="s">
        <v>32</v>
      </c>
      <c r="V539" s="57">
        <v>11</v>
      </c>
      <c r="W539" s="57"/>
      <c r="X539" s="57">
        <v>1991</v>
      </c>
      <c r="Y539" s="62" t="s">
        <v>95</v>
      </c>
      <c r="Z539" s="57" t="s">
        <v>33</v>
      </c>
      <c r="AA539" s="71" t="s">
        <v>33</v>
      </c>
      <c r="AB539" s="59"/>
      <c r="AC539" s="63" t="s">
        <v>88</v>
      </c>
      <c r="AD539" s="62" t="s">
        <v>71</v>
      </c>
      <c r="AE539" s="62" t="s">
        <v>33</v>
      </c>
      <c r="AF539" s="62" t="s">
        <v>33</v>
      </c>
      <c r="AG539" s="64">
        <v>4</v>
      </c>
      <c r="AH539" s="59"/>
      <c r="AI539" s="57"/>
      <c r="AJ539" s="59"/>
      <c r="AK539" s="65">
        <v>0</v>
      </c>
      <c r="AL539" s="66">
        <v>4.62</v>
      </c>
      <c r="AM539" s="67">
        <f t="shared" si="42"/>
        <v>4.62</v>
      </c>
      <c r="AN539" s="72">
        <v>4.5</v>
      </c>
      <c r="AO539" s="67">
        <f t="shared" si="43"/>
        <v>9.120000000000001</v>
      </c>
      <c r="AP539" s="59" t="s">
        <v>512</v>
      </c>
      <c r="AQ539" s="57"/>
      <c r="AR539" s="73">
        <f t="shared" ca="1" si="44"/>
        <v>47</v>
      </c>
      <c r="AS539" s="61" t="str">
        <f ca="1">IF('База данных'!$AR539&gt;=18,"соверш.","несовер.")</f>
        <v>соверш.</v>
      </c>
      <c r="AT53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ИЭО; да</v>
      </c>
      <c r="AU539" s="2"/>
      <c r="AV539" s="2"/>
    </row>
    <row r="540" spans="1:48" ht="12.95" customHeight="1">
      <c r="B540" s="90">
        <f>IF(D539&lt;&gt;D540,MAX($B$4:B539)+1,B539)</f>
        <v>293</v>
      </c>
      <c r="C540" s="58">
        <v>43290</v>
      </c>
      <c r="D540" s="57" t="s">
        <v>476</v>
      </c>
      <c r="E540" s="59" t="s">
        <v>30</v>
      </c>
      <c r="F540" s="177" t="s">
        <v>103</v>
      </c>
      <c r="G540" s="59" t="s">
        <v>104</v>
      </c>
      <c r="H540" s="59">
        <v>1</v>
      </c>
      <c r="I540" s="57" t="str">
        <f t="shared" si="40"/>
        <v>293/18</v>
      </c>
      <c r="J540" s="61" t="str">
        <f t="shared" si="41"/>
        <v>293/18-АДТиК/1</v>
      </c>
      <c r="K540" s="62" t="s">
        <v>73</v>
      </c>
      <c r="L540" s="62" t="s">
        <v>88</v>
      </c>
      <c r="M540" s="57" t="s">
        <v>31</v>
      </c>
      <c r="N540" s="62">
        <v>37735</v>
      </c>
      <c r="O540" s="59" t="s">
        <v>101</v>
      </c>
      <c r="P540" s="62"/>
      <c r="Q540" s="62" t="s">
        <v>129</v>
      </c>
      <c r="R540" s="57"/>
      <c r="S540" s="64"/>
      <c r="T540" s="59"/>
      <c r="U540" s="62" t="s">
        <v>32</v>
      </c>
      <c r="V540" s="57">
        <v>9</v>
      </c>
      <c r="W540" s="57"/>
      <c r="X540" s="57">
        <v>2018</v>
      </c>
      <c r="Y540" s="62" t="s">
        <v>96</v>
      </c>
      <c r="Z540" s="57" t="s">
        <v>33</v>
      </c>
      <c r="AA540" s="71" t="s">
        <v>33</v>
      </c>
      <c r="AB540" s="59"/>
      <c r="AC540" s="63" t="s">
        <v>33</v>
      </c>
      <c r="AD540" s="62" t="s">
        <v>71</v>
      </c>
      <c r="AE540" s="62" t="s">
        <v>88</v>
      </c>
      <c r="AF540" s="62" t="s">
        <v>99</v>
      </c>
      <c r="AG540" s="64">
        <v>4</v>
      </c>
      <c r="AH540" s="59"/>
      <c r="AI540" s="57"/>
      <c r="AJ540" s="59"/>
      <c r="AK540" s="65">
        <v>0</v>
      </c>
      <c r="AL540" s="66">
        <v>3.44</v>
      </c>
      <c r="AM540" s="67">
        <f t="shared" si="42"/>
        <v>3.44</v>
      </c>
      <c r="AN540" s="72">
        <v>3.67</v>
      </c>
      <c r="AO540" s="67">
        <f t="shared" si="43"/>
        <v>7.1099999999999994</v>
      </c>
      <c r="AP540" s="59" t="s">
        <v>512</v>
      </c>
      <c r="AQ540" s="57"/>
      <c r="AR540" s="68">
        <f t="shared" ca="1" si="44"/>
        <v>17</v>
      </c>
      <c r="AS540" s="69" t="str">
        <f ca="1">IF('База данных'!$AR540&gt;=18,"соверш.","несовер.")</f>
        <v>несовер.</v>
      </c>
      <c r="AT54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нет</v>
      </c>
      <c r="AU540" s="2"/>
      <c r="AV540" s="2"/>
    </row>
    <row r="541" spans="1:48" ht="12.95" customHeight="1">
      <c r="B541" s="90">
        <f>IF(D540&lt;&gt;D541,MAX($B$4:B540)+1,B540)</f>
        <v>293</v>
      </c>
      <c r="C541" s="58">
        <v>43301</v>
      </c>
      <c r="D541" s="57" t="s">
        <v>476</v>
      </c>
      <c r="E541" s="59" t="s">
        <v>30</v>
      </c>
      <c r="F541" s="178" t="s">
        <v>119</v>
      </c>
      <c r="G541" s="59" t="s">
        <v>121</v>
      </c>
      <c r="H541" s="59">
        <v>2</v>
      </c>
      <c r="I541" s="57" t="str">
        <f t="shared" si="40"/>
        <v>293/18</v>
      </c>
      <c r="J541" s="61" t="str">
        <f t="shared" si="41"/>
        <v>293/18-ОКДД/2</v>
      </c>
      <c r="K541" s="62" t="s">
        <v>73</v>
      </c>
      <c r="L541" s="62" t="s">
        <v>33</v>
      </c>
      <c r="M541" s="57" t="s">
        <v>31</v>
      </c>
      <c r="N541" s="62">
        <v>37666</v>
      </c>
      <c r="O541" s="59" t="s">
        <v>101</v>
      </c>
      <c r="P541" s="62"/>
      <c r="Q541" s="62" t="s">
        <v>126</v>
      </c>
      <c r="R541" s="57"/>
      <c r="S541" s="64"/>
      <c r="T541" s="59"/>
      <c r="U541" s="62" t="s">
        <v>32</v>
      </c>
      <c r="V541" s="57">
        <v>9</v>
      </c>
      <c r="W541" s="57"/>
      <c r="X541" s="57">
        <v>2018</v>
      </c>
      <c r="Y541" s="62" t="s">
        <v>94</v>
      </c>
      <c r="Z541" s="57" t="s">
        <v>33</v>
      </c>
      <c r="AA541" s="71" t="s">
        <v>88</v>
      </c>
      <c r="AB541" s="59"/>
      <c r="AC541" s="63" t="s">
        <v>88</v>
      </c>
      <c r="AD541" s="62" t="s">
        <v>71</v>
      </c>
      <c r="AE541" s="62" t="s">
        <v>33</v>
      </c>
      <c r="AF541" s="62" t="s">
        <v>92</v>
      </c>
      <c r="AG541" s="64">
        <v>4</v>
      </c>
      <c r="AH541" s="59"/>
      <c r="AI541" s="57"/>
      <c r="AJ541" s="59"/>
      <c r="AK541" s="65">
        <v>0</v>
      </c>
      <c r="AL541" s="66">
        <v>4</v>
      </c>
      <c r="AM541" s="67">
        <f t="shared" si="42"/>
        <v>4</v>
      </c>
      <c r="AN541" s="72">
        <v>3.67</v>
      </c>
      <c r="AO541" s="67">
        <f t="shared" si="43"/>
        <v>7.67</v>
      </c>
      <c r="AP541" s="59" t="s">
        <v>512</v>
      </c>
      <c r="AQ541" s="57"/>
      <c r="AR541" s="73">
        <f t="shared" ca="1" si="44"/>
        <v>17</v>
      </c>
      <c r="AS541" s="61" t="str">
        <f ca="1">IF('База данных'!$AR541&gt;=18,"соверш.","несовер.")</f>
        <v>несовер.</v>
      </c>
      <c r="AT54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ОКДД; да</v>
      </c>
      <c r="AU541" s="2"/>
      <c r="AV541" s="2"/>
    </row>
    <row r="542" spans="1:48" ht="12.95" customHeight="1">
      <c r="B542" s="90">
        <f>IF(D541&lt;&gt;D542,MAX($B$4:B541)+1,B541)</f>
        <v>293</v>
      </c>
      <c r="C542" s="58">
        <v>43320</v>
      </c>
      <c r="D542" s="57" t="s">
        <v>476</v>
      </c>
      <c r="E542" s="59" t="s">
        <v>34</v>
      </c>
      <c r="F542" s="177" t="s">
        <v>119</v>
      </c>
      <c r="G542" s="59" t="s">
        <v>120</v>
      </c>
      <c r="H542" s="59">
        <v>3</v>
      </c>
      <c r="I542" s="57" t="str">
        <f t="shared" si="40"/>
        <v>293/18</v>
      </c>
      <c r="J542" s="61" t="str">
        <f t="shared" si="41"/>
        <v>293/18-ОиПКММиТП/3</v>
      </c>
      <c r="K542" s="62" t="s">
        <v>73</v>
      </c>
      <c r="L542" s="62" t="s">
        <v>33</v>
      </c>
      <c r="M542" s="57" t="s">
        <v>31</v>
      </c>
      <c r="N542" s="62">
        <v>30286</v>
      </c>
      <c r="O542" s="59" t="s">
        <v>101</v>
      </c>
      <c r="P542" s="62"/>
      <c r="Q542" s="62" t="s">
        <v>126</v>
      </c>
      <c r="R542" s="57"/>
      <c r="S542" s="64"/>
      <c r="T542" s="59"/>
      <c r="U542" s="62" t="s">
        <v>32</v>
      </c>
      <c r="V542" s="57">
        <v>11</v>
      </c>
      <c r="W542" s="57"/>
      <c r="X542" s="57">
        <v>2000</v>
      </c>
      <c r="Y542" s="62" t="s">
        <v>95</v>
      </c>
      <c r="Z542" s="57" t="s">
        <v>33</v>
      </c>
      <c r="AA542" s="71" t="s">
        <v>33</v>
      </c>
      <c r="AB542" s="59"/>
      <c r="AC542" s="63" t="s">
        <v>88</v>
      </c>
      <c r="AD542" s="62" t="s">
        <v>71</v>
      </c>
      <c r="AE542" s="62" t="s">
        <v>33</v>
      </c>
      <c r="AF542" s="62" t="s">
        <v>33</v>
      </c>
      <c r="AG542" s="64">
        <v>5</v>
      </c>
      <c r="AH542" s="59"/>
      <c r="AI542" s="57"/>
      <c r="AJ542" s="59"/>
      <c r="AK542" s="65">
        <v>0</v>
      </c>
      <c r="AL542" s="66">
        <v>3.52</v>
      </c>
      <c r="AM542" s="67">
        <f t="shared" si="42"/>
        <v>3.52</v>
      </c>
      <c r="AN542" s="72">
        <v>3.5</v>
      </c>
      <c r="AO542" s="67">
        <f t="shared" si="43"/>
        <v>7.02</v>
      </c>
      <c r="AP542" s="59" t="s">
        <v>512</v>
      </c>
      <c r="AQ542" s="57"/>
      <c r="AR542" s="68">
        <f t="shared" ca="1" si="44"/>
        <v>37</v>
      </c>
      <c r="AS542" s="69" t="str">
        <f ca="1">IF('База данных'!$AR542&gt;=18,"соверш.","несовер.")</f>
        <v>соверш.</v>
      </c>
      <c r="AT54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ОиПКММиТП; да</v>
      </c>
      <c r="AU542" s="2"/>
      <c r="AV542" s="2"/>
    </row>
    <row r="543" spans="1:48" ht="12.95" customHeight="1">
      <c r="B543" s="90">
        <f>IF(D542&lt;&gt;D543,MAX($B$4:B542)+1,B542)</f>
        <v>294</v>
      </c>
      <c r="C543" s="58">
        <v>43320</v>
      </c>
      <c r="D543" s="57" t="s">
        <v>477</v>
      </c>
      <c r="E543" s="59" t="s">
        <v>30</v>
      </c>
      <c r="F543" s="177" t="s">
        <v>186</v>
      </c>
      <c r="G543" s="59" t="s">
        <v>188</v>
      </c>
      <c r="H543" s="59">
        <v>1</v>
      </c>
      <c r="I543" s="57" t="str">
        <f t="shared" si="40"/>
        <v>294/18</v>
      </c>
      <c r="J543" s="61" t="str">
        <f t="shared" si="41"/>
        <v>294/18-ХТ нар./1</v>
      </c>
      <c r="K543" s="62" t="s">
        <v>73</v>
      </c>
      <c r="L543" s="62" t="s">
        <v>33</v>
      </c>
      <c r="M543" s="57" t="s">
        <v>31</v>
      </c>
      <c r="N543" s="62">
        <v>35955</v>
      </c>
      <c r="O543" s="59" t="s">
        <v>101</v>
      </c>
      <c r="P543" s="62"/>
      <c r="Q543" s="62" t="s">
        <v>168</v>
      </c>
      <c r="R543" s="57"/>
      <c r="S543" s="64"/>
      <c r="T543" s="59"/>
      <c r="U543" s="62" t="s">
        <v>32</v>
      </c>
      <c r="V543" s="57">
        <v>9</v>
      </c>
      <c r="W543" s="57"/>
      <c r="X543" s="57">
        <v>2010</v>
      </c>
      <c r="Y543" s="62" t="s">
        <v>94</v>
      </c>
      <c r="Z543" s="57" t="s">
        <v>33</v>
      </c>
      <c r="AA543" s="71" t="s">
        <v>33</v>
      </c>
      <c r="AB543" s="59"/>
      <c r="AC543" s="63" t="s">
        <v>88</v>
      </c>
      <c r="AD543" s="62" t="s">
        <v>71</v>
      </c>
      <c r="AE543" s="62" t="s">
        <v>33</v>
      </c>
      <c r="AF543" s="62" t="s">
        <v>33</v>
      </c>
      <c r="AG543" s="64">
        <v>4</v>
      </c>
      <c r="AH543" s="59"/>
      <c r="AI543" s="57"/>
      <c r="AJ543" s="59"/>
      <c r="AK543" s="65">
        <v>0</v>
      </c>
      <c r="AL543" s="66">
        <v>3.61</v>
      </c>
      <c r="AM543" s="67">
        <f t="shared" si="42"/>
        <v>3.61</v>
      </c>
      <c r="AN543" s="72">
        <v>3.5</v>
      </c>
      <c r="AO543" s="67">
        <f t="shared" si="43"/>
        <v>7.1099999999999994</v>
      </c>
      <c r="AP543" s="59" t="s">
        <v>512</v>
      </c>
      <c r="AQ543" s="57"/>
      <c r="AR543" s="73">
        <f t="shared" ca="1" si="44"/>
        <v>21</v>
      </c>
      <c r="AS543" s="61" t="str">
        <f ca="1">IF('База данных'!$AR543&gt;=18,"соверш.","несовер.")</f>
        <v>соверш.</v>
      </c>
      <c r="AT54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нар.; да</v>
      </c>
      <c r="AU543" s="2"/>
      <c r="AV543" s="2"/>
    </row>
    <row r="544" spans="1:48" ht="12.95" customHeight="1">
      <c r="B544" s="90">
        <f>IF(D543&lt;&gt;D544,MAX($B$4:B543)+1,B543)</f>
        <v>295</v>
      </c>
      <c r="C544" s="58">
        <v>43320</v>
      </c>
      <c r="D544" s="57" t="s">
        <v>478</v>
      </c>
      <c r="E544" s="59" t="s">
        <v>30</v>
      </c>
      <c r="F544" s="177" t="s">
        <v>103</v>
      </c>
      <c r="G544" s="59" t="s">
        <v>104</v>
      </c>
      <c r="H544" s="59">
        <v>1</v>
      </c>
      <c r="I544" s="57" t="str">
        <f t="shared" si="40"/>
        <v>295/18</v>
      </c>
      <c r="J544" s="61" t="str">
        <f t="shared" si="41"/>
        <v>295/18-АДТиК/1</v>
      </c>
      <c r="K544" s="62" t="s">
        <v>74</v>
      </c>
      <c r="L544" s="62" t="s">
        <v>33</v>
      </c>
      <c r="M544" s="57" t="s">
        <v>31</v>
      </c>
      <c r="N544" s="62">
        <v>29115</v>
      </c>
      <c r="O544" s="59" t="s">
        <v>101</v>
      </c>
      <c r="P544" s="62"/>
      <c r="Q544" s="62" t="s">
        <v>126</v>
      </c>
      <c r="R544" s="57"/>
      <c r="S544" s="64"/>
      <c r="T544" s="59"/>
      <c r="U544" s="62" t="s">
        <v>39</v>
      </c>
      <c r="V544" s="57">
        <v>9</v>
      </c>
      <c r="W544" s="57"/>
      <c r="X544" s="57">
        <v>1996</v>
      </c>
      <c r="Y544" s="62" t="s">
        <v>95</v>
      </c>
      <c r="Z544" s="57" t="s">
        <v>33</v>
      </c>
      <c r="AA544" s="71" t="s">
        <v>33</v>
      </c>
      <c r="AB544" s="59"/>
      <c r="AC544" s="63" t="s">
        <v>88</v>
      </c>
      <c r="AD544" s="62" t="s">
        <v>71</v>
      </c>
      <c r="AE544" s="62" t="s">
        <v>33</v>
      </c>
      <c r="AF544" s="62" t="s">
        <v>33</v>
      </c>
      <c r="AG544" s="64">
        <v>4</v>
      </c>
      <c r="AH544" s="59"/>
      <c r="AI544" s="57"/>
      <c r="AJ544" s="59"/>
      <c r="AK544" s="65">
        <v>0</v>
      </c>
      <c r="AL544" s="66">
        <v>3.62</v>
      </c>
      <c r="AM544" s="67">
        <f t="shared" si="42"/>
        <v>3.62</v>
      </c>
      <c r="AN544" s="72">
        <v>4.5</v>
      </c>
      <c r="AO544" s="67">
        <f t="shared" si="43"/>
        <v>8.120000000000001</v>
      </c>
      <c r="AP544" s="59" t="s">
        <v>512</v>
      </c>
      <c r="AQ544" s="57"/>
      <c r="AR544" s="68">
        <f t="shared" ca="1" si="44"/>
        <v>40</v>
      </c>
      <c r="AS544" s="69" t="str">
        <f ca="1">IF('База данных'!$AR544&gt;=18,"соверш.","несовер.")</f>
        <v>соверш.</v>
      </c>
      <c r="AT54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да</v>
      </c>
      <c r="AU544" s="2"/>
      <c r="AV544" s="2"/>
    </row>
    <row r="545" spans="1:48" ht="12.95" customHeight="1">
      <c r="B545" s="90">
        <f>IF(D544&lt;&gt;D545,MAX($B$4:B544)+1,B544)</f>
        <v>295</v>
      </c>
      <c r="C545" s="58">
        <v>43286</v>
      </c>
      <c r="D545" s="57" t="s">
        <v>478</v>
      </c>
      <c r="E545" s="59" t="s">
        <v>30</v>
      </c>
      <c r="F545" s="177" t="s">
        <v>186</v>
      </c>
      <c r="G545" s="59" t="s">
        <v>115</v>
      </c>
      <c r="H545" s="59">
        <v>2</v>
      </c>
      <c r="I545" s="57" t="str">
        <f t="shared" si="40"/>
        <v>295/18</v>
      </c>
      <c r="J545" s="61" t="str">
        <f t="shared" si="41"/>
        <v>295/18-ТТ/2</v>
      </c>
      <c r="K545" s="62" t="s">
        <v>73</v>
      </c>
      <c r="L545" s="62" t="s">
        <v>88</v>
      </c>
      <c r="M545" s="57" t="s">
        <v>31</v>
      </c>
      <c r="N545" s="62">
        <v>37244</v>
      </c>
      <c r="O545" s="59" t="s">
        <v>101</v>
      </c>
      <c r="P545" s="62"/>
      <c r="Q545" s="62" t="s">
        <v>152</v>
      </c>
      <c r="R545" s="57"/>
      <c r="S545" s="64"/>
      <c r="T545" s="59"/>
      <c r="U545" s="62" t="s">
        <v>32</v>
      </c>
      <c r="V545" s="57">
        <v>9</v>
      </c>
      <c r="W545" s="57"/>
      <c r="X545" s="57">
        <v>2018</v>
      </c>
      <c r="Y545" s="62" t="s">
        <v>96</v>
      </c>
      <c r="Z545" s="57" t="s">
        <v>33</v>
      </c>
      <c r="AA545" s="71" t="s">
        <v>33</v>
      </c>
      <c r="AB545" s="59"/>
      <c r="AC545" s="63" t="s">
        <v>33</v>
      </c>
      <c r="AD545" s="62" t="s">
        <v>71</v>
      </c>
      <c r="AE545" s="62" t="s">
        <v>88</v>
      </c>
      <c r="AF545" s="62" t="s">
        <v>99</v>
      </c>
      <c r="AG545" s="64">
        <v>6</v>
      </c>
      <c r="AH545" s="59"/>
      <c r="AI545" s="57"/>
      <c r="AJ545" s="59"/>
      <c r="AK545" s="65">
        <v>0</v>
      </c>
      <c r="AL545" s="66">
        <v>3.28</v>
      </c>
      <c r="AM545" s="67">
        <f t="shared" si="42"/>
        <v>3.28</v>
      </c>
      <c r="AN545" s="72">
        <v>4</v>
      </c>
      <c r="AO545" s="67">
        <f t="shared" si="43"/>
        <v>7.2799999999999994</v>
      </c>
      <c r="AP545" s="59" t="s">
        <v>512</v>
      </c>
      <c r="AQ545" s="57"/>
      <c r="AR545" s="73">
        <f t="shared" ca="1" si="44"/>
        <v>18</v>
      </c>
      <c r="AS545" s="61" t="str">
        <f ca="1">IF('База данных'!$AR545&gt;=18,"соверш.","несовер.")</f>
        <v>соверш.</v>
      </c>
      <c r="AT54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ТТ; нет</v>
      </c>
      <c r="AU545" s="2"/>
      <c r="AV545" s="2"/>
    </row>
    <row r="546" spans="1:48" ht="12.95" customHeight="1">
      <c r="B546" s="90">
        <f>IF(D545&lt;&gt;D546,MAX($B$4:B545)+1,B545)</f>
        <v>296</v>
      </c>
      <c r="C546" s="58">
        <v>43286</v>
      </c>
      <c r="D546" s="57" t="s">
        <v>479</v>
      </c>
      <c r="E546" s="59" t="s">
        <v>30</v>
      </c>
      <c r="F546" s="177" t="s">
        <v>186</v>
      </c>
      <c r="G546" s="59" t="s">
        <v>188</v>
      </c>
      <c r="H546" s="59">
        <v>1</v>
      </c>
      <c r="I546" s="57" t="str">
        <f t="shared" si="40"/>
        <v>296/18</v>
      </c>
      <c r="J546" s="61" t="str">
        <f t="shared" si="41"/>
        <v>296/18-ХТ нар./1</v>
      </c>
      <c r="K546" s="62" t="s">
        <v>73</v>
      </c>
      <c r="L546" s="62" t="s">
        <v>33</v>
      </c>
      <c r="M546" s="57" t="s">
        <v>31</v>
      </c>
      <c r="N546" s="62">
        <v>37262</v>
      </c>
      <c r="O546" s="59" t="s">
        <v>101</v>
      </c>
      <c r="P546" s="62"/>
      <c r="Q546" s="62" t="s">
        <v>126</v>
      </c>
      <c r="R546" s="57"/>
      <c r="S546" s="64"/>
      <c r="T546" s="59"/>
      <c r="U546" s="62" t="s">
        <v>32</v>
      </c>
      <c r="V546" s="57">
        <v>9</v>
      </c>
      <c r="W546" s="57"/>
      <c r="X546" s="57">
        <v>2018</v>
      </c>
      <c r="Y546" s="62" t="s">
        <v>94</v>
      </c>
      <c r="Z546" s="57" t="s">
        <v>33</v>
      </c>
      <c r="AA546" s="71" t="s">
        <v>88</v>
      </c>
      <c r="AB546" s="59"/>
      <c r="AC546" s="63" t="s">
        <v>33</v>
      </c>
      <c r="AD546" s="62" t="s">
        <v>71</v>
      </c>
      <c r="AE546" s="62" t="s">
        <v>88</v>
      </c>
      <c r="AF546" s="62" t="s">
        <v>99</v>
      </c>
      <c r="AG546" s="64" t="s">
        <v>128</v>
      </c>
      <c r="AH546" s="59"/>
      <c r="AI546" s="57"/>
      <c r="AJ546" s="59"/>
      <c r="AK546" s="65">
        <v>0</v>
      </c>
      <c r="AL546" s="66">
        <v>3.9</v>
      </c>
      <c r="AM546" s="67">
        <f t="shared" si="42"/>
        <v>3.9</v>
      </c>
      <c r="AN546" s="72">
        <v>3.66</v>
      </c>
      <c r="AO546" s="67">
        <f t="shared" si="43"/>
        <v>7.5600000000000005</v>
      </c>
      <c r="AP546" s="59" t="s">
        <v>512</v>
      </c>
      <c r="AQ546" s="57"/>
      <c r="AR546" s="68">
        <f t="shared" ca="1" si="44"/>
        <v>18</v>
      </c>
      <c r="AS546" s="69" t="str">
        <f ca="1">IF('База данных'!$AR546&gt;=18,"соверш.","несовер.")</f>
        <v>соверш.</v>
      </c>
      <c r="AT54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нар.; нет</v>
      </c>
      <c r="AU546" s="2"/>
      <c r="AV546" s="2"/>
    </row>
    <row r="547" spans="1:48" ht="12.95" customHeight="1">
      <c r="B547" s="90">
        <f>IF(D546&lt;&gt;D547,MAX($B$4:B546)+1,B546)</f>
        <v>297</v>
      </c>
      <c r="C547" s="58">
        <v>43283</v>
      </c>
      <c r="D547" s="57" t="s">
        <v>480</v>
      </c>
      <c r="E547" s="59" t="s">
        <v>30</v>
      </c>
      <c r="F547" s="178" t="s">
        <v>103</v>
      </c>
      <c r="G547" s="59" t="s">
        <v>104</v>
      </c>
      <c r="H547" s="59">
        <v>2</v>
      </c>
      <c r="I547" s="57" t="str">
        <f t="shared" si="40"/>
        <v>297/18</v>
      </c>
      <c r="J547" s="61" t="str">
        <f t="shared" si="41"/>
        <v>297/18-АДТиК/2</v>
      </c>
      <c r="K547" s="62" t="s">
        <v>73</v>
      </c>
      <c r="L547" s="62" t="s">
        <v>33</v>
      </c>
      <c r="M547" s="57" t="s">
        <v>31</v>
      </c>
      <c r="N547" s="62">
        <v>37485</v>
      </c>
      <c r="O547" s="59" t="s">
        <v>101</v>
      </c>
      <c r="P547" s="62"/>
      <c r="Q547" s="62" t="s">
        <v>126</v>
      </c>
      <c r="R547" s="57"/>
      <c r="S547" s="64"/>
      <c r="T547" s="59"/>
      <c r="U547" s="62" t="s">
        <v>32</v>
      </c>
      <c r="V547" s="57">
        <v>9</v>
      </c>
      <c r="W547" s="57"/>
      <c r="X547" s="57">
        <v>2018</v>
      </c>
      <c r="Y547" s="62" t="s">
        <v>94</v>
      </c>
      <c r="Z547" s="57" t="s">
        <v>33</v>
      </c>
      <c r="AA547" s="71" t="s">
        <v>33</v>
      </c>
      <c r="AB547" s="59"/>
      <c r="AC547" s="63" t="s">
        <v>88</v>
      </c>
      <c r="AD547" s="62" t="s">
        <v>71</v>
      </c>
      <c r="AE547" s="62" t="s">
        <v>88</v>
      </c>
      <c r="AF547" s="62" t="s">
        <v>92</v>
      </c>
      <c r="AG547" s="64">
        <v>4</v>
      </c>
      <c r="AH547" s="59"/>
      <c r="AI547" s="57"/>
      <c r="AJ547" s="59"/>
      <c r="AK547" s="65">
        <v>0</v>
      </c>
      <c r="AL547" s="66">
        <v>4.1100000000000003</v>
      </c>
      <c r="AM547" s="67">
        <f t="shared" si="42"/>
        <v>4.1100000000000003</v>
      </c>
      <c r="AN547" s="72">
        <v>3.33</v>
      </c>
      <c r="AO547" s="67">
        <f t="shared" si="43"/>
        <v>7.44</v>
      </c>
      <c r="AP547" s="59" t="s">
        <v>512</v>
      </c>
      <c r="AQ547" s="57"/>
      <c r="AR547" s="73">
        <f t="shared" ca="1" si="44"/>
        <v>17</v>
      </c>
      <c r="AS547" s="61" t="str">
        <f ca="1">IF('База данных'!$AR547&gt;=18,"соверш.","несовер.")</f>
        <v>несовер.</v>
      </c>
      <c r="AT54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АДТиК; да</v>
      </c>
      <c r="AU547" s="2"/>
      <c r="AV547" s="2"/>
    </row>
    <row r="548" spans="1:48" ht="12.95" customHeight="1">
      <c r="B548" s="90">
        <f>IF(D547&lt;&gt;D548,MAX($B$4:B547)+1,B547)</f>
        <v>297</v>
      </c>
      <c r="C548" s="58">
        <v>43290</v>
      </c>
      <c r="D548" s="57" t="s">
        <v>480</v>
      </c>
      <c r="E548" s="59" t="s">
        <v>30</v>
      </c>
      <c r="F548" s="177" t="s">
        <v>186</v>
      </c>
      <c r="G548" s="59" t="s">
        <v>115</v>
      </c>
      <c r="H548" s="59">
        <v>1</v>
      </c>
      <c r="I548" s="57" t="str">
        <f t="shared" si="40"/>
        <v>297/18</v>
      </c>
      <c r="J548" s="61" t="str">
        <f t="shared" si="41"/>
        <v>297/18-ТТ/1</v>
      </c>
      <c r="K548" s="62" t="s">
        <v>73</v>
      </c>
      <c r="L548" s="62" t="s">
        <v>33</v>
      </c>
      <c r="M548" s="57" t="s">
        <v>31</v>
      </c>
      <c r="N548" s="62">
        <v>37382</v>
      </c>
      <c r="O548" s="59" t="s">
        <v>101</v>
      </c>
      <c r="P548" s="62"/>
      <c r="Q548" s="62" t="s">
        <v>131</v>
      </c>
      <c r="R548" s="57"/>
      <c r="S548" s="64"/>
      <c r="T548" s="59"/>
      <c r="U548" s="62" t="s">
        <v>32</v>
      </c>
      <c r="V548" s="57">
        <v>9</v>
      </c>
      <c r="W548" s="57"/>
      <c r="X548" s="57">
        <v>2018</v>
      </c>
      <c r="Y548" s="62" t="s">
        <v>94</v>
      </c>
      <c r="Z548" s="57" t="s">
        <v>33</v>
      </c>
      <c r="AA548" s="71" t="s">
        <v>33</v>
      </c>
      <c r="AB548" s="59"/>
      <c r="AC548" s="63" t="s">
        <v>33</v>
      </c>
      <c r="AD548" s="62" t="s">
        <v>71</v>
      </c>
      <c r="AE548" s="62" t="s">
        <v>88</v>
      </c>
      <c r="AF548" s="62" t="s">
        <v>99</v>
      </c>
      <c r="AG548" s="64">
        <v>4</v>
      </c>
      <c r="AH548" s="59"/>
      <c r="AI548" s="57"/>
      <c r="AJ548" s="59"/>
      <c r="AK548" s="65">
        <v>0</v>
      </c>
      <c r="AL548" s="66">
        <v>3.5</v>
      </c>
      <c r="AM548" s="67">
        <f t="shared" si="42"/>
        <v>3.5</v>
      </c>
      <c r="AN548" s="72">
        <v>4</v>
      </c>
      <c r="AO548" s="67">
        <f t="shared" si="43"/>
        <v>7.5</v>
      </c>
      <c r="AP548" s="59" t="s">
        <v>512</v>
      </c>
      <c r="AQ548" s="57"/>
      <c r="AR548" s="68">
        <f t="shared" ca="1" si="44"/>
        <v>18</v>
      </c>
      <c r="AS548" s="69" t="str">
        <f ca="1">IF('База данных'!$AR548&gt;=18,"соверш.","несовер.")</f>
        <v>соверш.</v>
      </c>
      <c r="AT54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ТТ; нет</v>
      </c>
      <c r="AU548" s="2"/>
      <c r="AV548" s="2"/>
    </row>
    <row r="549" spans="1:48" ht="12.95" customHeight="1">
      <c r="A549" s="31"/>
      <c r="B549" s="90">
        <f>IF(D548&lt;&gt;D549,MAX($B$4:B548)+1,B548)</f>
        <v>297</v>
      </c>
      <c r="C549" s="58">
        <v>43306</v>
      </c>
      <c r="D549" s="57" t="s">
        <v>480</v>
      </c>
      <c r="E549" s="59" t="s">
        <v>30</v>
      </c>
      <c r="F549" s="178" t="s">
        <v>119</v>
      </c>
      <c r="G549" s="59" t="s">
        <v>120</v>
      </c>
      <c r="H549" s="59">
        <v>3</v>
      </c>
      <c r="I549" s="57" t="str">
        <f t="shared" si="40"/>
        <v>297/18</v>
      </c>
      <c r="J549" s="61" t="str">
        <f t="shared" si="41"/>
        <v>297/18-ОиПКММиТП/3</v>
      </c>
      <c r="K549" s="62" t="s">
        <v>73</v>
      </c>
      <c r="L549" s="62" t="s">
        <v>33</v>
      </c>
      <c r="M549" s="57" t="s">
        <v>31</v>
      </c>
      <c r="N549" s="62">
        <v>37221</v>
      </c>
      <c r="O549" s="59" t="s">
        <v>101</v>
      </c>
      <c r="P549" s="62"/>
      <c r="Q549" s="62" t="s">
        <v>126</v>
      </c>
      <c r="R549" s="57"/>
      <c r="S549" s="64"/>
      <c r="T549" s="59"/>
      <c r="U549" s="62" t="s">
        <v>32</v>
      </c>
      <c r="V549" s="57">
        <v>9</v>
      </c>
      <c r="W549" s="57"/>
      <c r="X549" s="57">
        <v>2018</v>
      </c>
      <c r="Y549" s="62" t="s">
        <v>94</v>
      </c>
      <c r="Z549" s="57" t="s">
        <v>33</v>
      </c>
      <c r="AA549" s="71" t="s">
        <v>33</v>
      </c>
      <c r="AB549" s="59"/>
      <c r="AC549" s="63" t="s">
        <v>88</v>
      </c>
      <c r="AD549" s="62" t="s">
        <v>71</v>
      </c>
      <c r="AE549" s="62" t="s">
        <v>33</v>
      </c>
      <c r="AF549" s="62" t="s">
        <v>92</v>
      </c>
      <c r="AG549" s="64">
        <v>4</v>
      </c>
      <c r="AH549" s="59"/>
      <c r="AI549" s="57"/>
      <c r="AJ549" s="59"/>
      <c r="AK549" s="65">
        <v>0</v>
      </c>
      <c r="AL549" s="66">
        <v>3.9</v>
      </c>
      <c r="AM549" s="67">
        <f t="shared" si="42"/>
        <v>3.9</v>
      </c>
      <c r="AN549" s="72">
        <v>3.5</v>
      </c>
      <c r="AO549" s="67">
        <f t="shared" si="43"/>
        <v>7.4</v>
      </c>
      <c r="AP549" s="59" t="s">
        <v>510</v>
      </c>
      <c r="AQ549" s="57" t="s">
        <v>531</v>
      </c>
      <c r="AR549" s="73">
        <f t="shared" ca="1" si="44"/>
        <v>18</v>
      </c>
      <c r="AS549" s="61" t="str">
        <f ca="1">IF('База данных'!$AR549&gt;=18,"соверш.","несовер.")</f>
        <v>соверш.</v>
      </c>
      <c r="AT54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ОиПКММиТП; да</v>
      </c>
      <c r="AU549" s="2"/>
      <c r="AV549" s="2"/>
    </row>
    <row r="550" spans="1:48" ht="12.95" customHeight="1">
      <c r="A550" s="31"/>
      <c r="B550" s="90">
        <f>IF(D549&lt;&gt;D550,MAX($B$4:B549)+1,B549)</f>
        <v>298</v>
      </c>
      <c r="C550" s="58">
        <v>43320</v>
      </c>
      <c r="D550" s="57" t="s">
        <v>481</v>
      </c>
      <c r="E550" s="59" t="s">
        <v>30</v>
      </c>
      <c r="F550" s="177" t="s">
        <v>103</v>
      </c>
      <c r="G550" s="59" t="s">
        <v>104</v>
      </c>
      <c r="H550" s="59">
        <v>1</v>
      </c>
      <c r="I550" s="57" t="str">
        <f t="shared" si="40"/>
        <v>298/18</v>
      </c>
      <c r="J550" s="61" t="str">
        <f t="shared" si="41"/>
        <v>298/18-АДТиК/1</v>
      </c>
      <c r="K550" s="62" t="s">
        <v>73</v>
      </c>
      <c r="L550" s="62" t="s">
        <v>88</v>
      </c>
      <c r="M550" s="57" t="s">
        <v>31</v>
      </c>
      <c r="N550" s="62">
        <v>30875</v>
      </c>
      <c r="O550" s="59" t="s">
        <v>101</v>
      </c>
      <c r="P550" s="62"/>
      <c r="Q550" s="62" t="s">
        <v>159</v>
      </c>
      <c r="R550" s="57"/>
      <c r="S550" s="64"/>
      <c r="T550" s="59"/>
      <c r="U550" s="62" t="s">
        <v>32</v>
      </c>
      <c r="V550" s="57">
        <v>11</v>
      </c>
      <c r="W550" s="57"/>
      <c r="X550" s="57">
        <v>2001</v>
      </c>
      <c r="Y550" s="62" t="s">
        <v>95</v>
      </c>
      <c r="Z550" s="57" t="s">
        <v>33</v>
      </c>
      <c r="AA550" s="71" t="s">
        <v>33</v>
      </c>
      <c r="AB550" s="59"/>
      <c r="AC550" s="63" t="s">
        <v>33</v>
      </c>
      <c r="AD550" s="62" t="s">
        <v>71</v>
      </c>
      <c r="AE550" s="62" t="s">
        <v>88</v>
      </c>
      <c r="AF550" s="62" t="s">
        <v>33</v>
      </c>
      <c r="AG550" s="64">
        <v>2</v>
      </c>
      <c r="AH550" s="59"/>
      <c r="AI550" s="57"/>
      <c r="AJ550" s="59"/>
      <c r="AK550" s="65">
        <v>0</v>
      </c>
      <c r="AL550" s="66">
        <v>4.3499999999999996</v>
      </c>
      <c r="AM550" s="67">
        <f t="shared" si="42"/>
        <v>4.3499999999999996</v>
      </c>
      <c r="AN550" s="72">
        <v>4.5</v>
      </c>
      <c r="AO550" s="67">
        <f t="shared" si="43"/>
        <v>8.85</v>
      </c>
      <c r="AP550" s="59" t="s">
        <v>512</v>
      </c>
      <c r="AQ550" s="57"/>
      <c r="AR550" s="68">
        <f t="shared" ca="1" si="44"/>
        <v>35</v>
      </c>
      <c r="AS550" s="69" t="str">
        <f ca="1">IF('База данных'!$AR550&gt;=18,"соверш.","несовер.")</f>
        <v>соверш.</v>
      </c>
      <c r="AT55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нет</v>
      </c>
      <c r="AU550" s="2"/>
      <c r="AV550" s="2"/>
    </row>
    <row r="551" spans="1:48" ht="12.95" customHeight="1">
      <c r="A551" s="31"/>
      <c r="B551" s="90">
        <f>IF(D550&lt;&gt;D551,MAX($B$4:B550)+1,B550)</f>
        <v>298</v>
      </c>
      <c r="C551" s="58">
        <v>43320</v>
      </c>
      <c r="D551" s="57" t="s">
        <v>481</v>
      </c>
      <c r="E551" s="59" t="s">
        <v>30</v>
      </c>
      <c r="F551" s="177" t="s">
        <v>186</v>
      </c>
      <c r="G551" s="59" t="s">
        <v>115</v>
      </c>
      <c r="H551" s="59">
        <v>2</v>
      </c>
      <c r="I551" s="57" t="str">
        <f t="shared" si="40"/>
        <v>298/18</v>
      </c>
      <c r="J551" s="61" t="str">
        <f t="shared" si="41"/>
        <v>298/18-ТТ/2</v>
      </c>
      <c r="K551" s="62" t="s">
        <v>73</v>
      </c>
      <c r="L551" s="62" t="s">
        <v>88</v>
      </c>
      <c r="M551" s="57" t="s">
        <v>31</v>
      </c>
      <c r="N551" s="62">
        <v>30875</v>
      </c>
      <c r="O551" s="59" t="s">
        <v>101</v>
      </c>
      <c r="P551" s="62"/>
      <c r="Q551" s="62" t="s">
        <v>159</v>
      </c>
      <c r="R551" s="57"/>
      <c r="S551" s="64"/>
      <c r="T551" s="59"/>
      <c r="U551" s="62" t="s">
        <v>32</v>
      </c>
      <c r="V551" s="57">
        <v>11</v>
      </c>
      <c r="W551" s="57"/>
      <c r="X551" s="57">
        <v>2001</v>
      </c>
      <c r="Y551" s="62" t="s">
        <v>95</v>
      </c>
      <c r="Z551" s="57" t="s">
        <v>33</v>
      </c>
      <c r="AA551" s="71" t="s">
        <v>33</v>
      </c>
      <c r="AB551" s="59"/>
      <c r="AC551" s="63" t="s">
        <v>33</v>
      </c>
      <c r="AD551" s="62" t="s">
        <v>71</v>
      </c>
      <c r="AE551" s="62" t="s">
        <v>88</v>
      </c>
      <c r="AF551" s="62" t="s">
        <v>33</v>
      </c>
      <c r="AG551" s="64">
        <v>2</v>
      </c>
      <c r="AH551" s="59"/>
      <c r="AI551" s="57"/>
      <c r="AJ551" s="59"/>
      <c r="AK551" s="65">
        <v>0</v>
      </c>
      <c r="AL551" s="66">
        <v>4.3499999999999996</v>
      </c>
      <c r="AM551" s="67">
        <f t="shared" si="42"/>
        <v>4.3499999999999996</v>
      </c>
      <c r="AN551" s="72">
        <v>4.5</v>
      </c>
      <c r="AO551" s="67">
        <f t="shared" si="43"/>
        <v>8.85</v>
      </c>
      <c r="AP551" s="59" t="s">
        <v>512</v>
      </c>
      <c r="AQ551" s="57"/>
      <c r="AR551" s="73">
        <f t="shared" ca="1" si="44"/>
        <v>35</v>
      </c>
      <c r="AS551" s="61" t="str">
        <f ca="1">IF('База данных'!$AR551&gt;=18,"соверш.","несовер.")</f>
        <v>соверш.</v>
      </c>
      <c r="AT55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ТТ; нет</v>
      </c>
      <c r="AU551" s="2"/>
      <c r="AV551" s="2"/>
    </row>
    <row r="552" spans="1:48" ht="12.95" customHeight="1">
      <c r="A552" s="31"/>
      <c r="B552" s="90">
        <f>IF(D551&lt;&gt;D552,MAX($B$4:B551)+1,B551)</f>
        <v>299</v>
      </c>
      <c r="C552" s="58">
        <v>43293</v>
      </c>
      <c r="D552" s="57" t="s">
        <v>482</v>
      </c>
      <c r="E552" s="59" t="s">
        <v>30</v>
      </c>
      <c r="F552" s="177" t="s">
        <v>105</v>
      </c>
      <c r="G552" s="59" t="s">
        <v>106</v>
      </c>
      <c r="H552" s="59">
        <v>1</v>
      </c>
      <c r="I552" s="57" t="str">
        <f t="shared" si="40"/>
        <v>299/18</v>
      </c>
      <c r="J552" s="61" t="str">
        <f t="shared" si="41"/>
        <v>299/18-ХОД/1</v>
      </c>
      <c r="K552" s="62" t="s">
        <v>73</v>
      </c>
      <c r="L552" s="62" t="s">
        <v>33</v>
      </c>
      <c r="M552" s="57" t="s">
        <v>31</v>
      </c>
      <c r="N552" s="62">
        <v>36728</v>
      </c>
      <c r="O552" s="59" t="s">
        <v>101</v>
      </c>
      <c r="P552" s="62"/>
      <c r="Q552" s="62" t="s">
        <v>126</v>
      </c>
      <c r="R552" s="57"/>
      <c r="S552" s="64"/>
      <c r="T552" s="59"/>
      <c r="U552" s="62" t="s">
        <v>32</v>
      </c>
      <c r="V552" s="57">
        <v>11</v>
      </c>
      <c r="W552" s="57"/>
      <c r="X552" s="57">
        <v>2018</v>
      </c>
      <c r="Y552" s="62" t="s">
        <v>94</v>
      </c>
      <c r="Z552" s="57" t="s">
        <v>33</v>
      </c>
      <c r="AA552" s="71" t="s">
        <v>33</v>
      </c>
      <c r="AB552" s="59"/>
      <c r="AC552" s="63" t="s">
        <v>33</v>
      </c>
      <c r="AD552" s="62" t="s">
        <v>71</v>
      </c>
      <c r="AE552" s="62" t="s">
        <v>88</v>
      </c>
      <c r="AF552" s="62" t="s">
        <v>33</v>
      </c>
      <c r="AG552" s="64">
        <v>2</v>
      </c>
      <c r="AH552" s="59"/>
      <c r="AI552" s="57"/>
      <c r="AJ552" s="59"/>
      <c r="AK552" s="65">
        <v>0</v>
      </c>
      <c r="AL552" s="66">
        <v>3.71</v>
      </c>
      <c r="AM552" s="67">
        <f t="shared" si="42"/>
        <v>3.71</v>
      </c>
      <c r="AN552" s="72">
        <v>3</v>
      </c>
      <c r="AO552" s="67">
        <f t="shared" si="43"/>
        <v>6.71</v>
      </c>
      <c r="AP552" s="59" t="s">
        <v>512</v>
      </c>
      <c r="AQ552" s="57"/>
      <c r="AR552" s="68">
        <f t="shared" ca="1" si="44"/>
        <v>19</v>
      </c>
      <c r="AS552" s="69" t="str">
        <f ca="1">IF('База данных'!$AR552&gt;=18,"соверш.","несовер.")</f>
        <v>соверш.</v>
      </c>
      <c r="AT55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ХОД; нет</v>
      </c>
      <c r="AU552" s="2"/>
      <c r="AV552" s="2"/>
    </row>
    <row r="553" spans="1:48" ht="12.95" customHeight="1">
      <c r="A553" s="31"/>
      <c r="B553" s="90">
        <f>IF(D552&lt;&gt;D553,MAX($B$4:B552)+1,B552)</f>
        <v>299</v>
      </c>
      <c r="C553" s="58">
        <v>43293</v>
      </c>
      <c r="D553" s="57" t="s">
        <v>482</v>
      </c>
      <c r="E553" s="59" t="s">
        <v>30</v>
      </c>
      <c r="F553" s="178" t="s">
        <v>107</v>
      </c>
      <c r="G553" s="59" t="s">
        <v>108</v>
      </c>
      <c r="H553" s="59">
        <v>2</v>
      </c>
      <c r="I553" s="57" t="str">
        <f t="shared" si="40"/>
        <v>299/18</v>
      </c>
      <c r="J553" s="61" t="str">
        <f t="shared" si="41"/>
        <v>299/18-ТДЖ/2</v>
      </c>
      <c r="K553" s="62" t="s">
        <v>73</v>
      </c>
      <c r="L553" s="62" t="s">
        <v>33</v>
      </c>
      <c r="M553" s="57" t="s">
        <v>31</v>
      </c>
      <c r="N553" s="62">
        <v>36728</v>
      </c>
      <c r="O553" s="59" t="s">
        <v>101</v>
      </c>
      <c r="P553" s="62"/>
      <c r="Q553" s="62" t="s">
        <v>126</v>
      </c>
      <c r="R553" s="57"/>
      <c r="S553" s="64"/>
      <c r="T553" s="59"/>
      <c r="U553" s="62" t="s">
        <v>32</v>
      </c>
      <c r="V553" s="57">
        <v>11</v>
      </c>
      <c r="W553" s="57"/>
      <c r="X553" s="57">
        <v>2018</v>
      </c>
      <c r="Y553" s="62" t="s">
        <v>94</v>
      </c>
      <c r="Z553" s="57" t="s">
        <v>33</v>
      </c>
      <c r="AA553" s="71" t="s">
        <v>33</v>
      </c>
      <c r="AB553" s="59"/>
      <c r="AC553" s="63" t="s">
        <v>33</v>
      </c>
      <c r="AD553" s="62" t="s">
        <v>71</v>
      </c>
      <c r="AE553" s="62" t="s">
        <v>88</v>
      </c>
      <c r="AF553" s="62" t="s">
        <v>33</v>
      </c>
      <c r="AG553" s="64">
        <v>2</v>
      </c>
      <c r="AH553" s="59"/>
      <c r="AI553" s="57"/>
      <c r="AJ553" s="59"/>
      <c r="AK553" s="65">
        <v>0</v>
      </c>
      <c r="AL553" s="66">
        <v>3.71</v>
      </c>
      <c r="AM553" s="67">
        <f t="shared" si="42"/>
        <v>3.71</v>
      </c>
      <c r="AN553" s="72">
        <v>3</v>
      </c>
      <c r="AO553" s="67">
        <f t="shared" si="43"/>
        <v>6.71</v>
      </c>
      <c r="AP553" s="59" t="s">
        <v>512</v>
      </c>
      <c r="AQ553" s="57"/>
      <c r="AR553" s="73">
        <f t="shared" ca="1" si="44"/>
        <v>19</v>
      </c>
      <c r="AS553" s="61" t="str">
        <f ca="1">IF('База данных'!$AR553&gt;=18,"соверш.","несовер.")</f>
        <v>соверш.</v>
      </c>
      <c r="AT55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ТДЖ; нет</v>
      </c>
      <c r="AU553" s="2"/>
      <c r="AV553" s="2"/>
    </row>
    <row r="554" spans="1:48" ht="12.95" customHeight="1">
      <c r="B554" s="90">
        <f>IF(D553&lt;&gt;D554,MAX($B$4:B553)+1,B553)</f>
        <v>300</v>
      </c>
      <c r="C554" s="58">
        <v>43320</v>
      </c>
      <c r="D554" s="57" t="s">
        <v>483</v>
      </c>
      <c r="E554" s="59" t="s">
        <v>30</v>
      </c>
      <c r="F554" s="177" t="s">
        <v>103</v>
      </c>
      <c r="G554" s="59" t="s">
        <v>104</v>
      </c>
      <c r="H554" s="59">
        <v>1</v>
      </c>
      <c r="I554" s="57" t="str">
        <f t="shared" si="40"/>
        <v>300/18</v>
      </c>
      <c r="J554" s="61" t="str">
        <f t="shared" si="41"/>
        <v>300/18-АДТиК/1</v>
      </c>
      <c r="K554" s="62" t="s">
        <v>73</v>
      </c>
      <c r="L554" s="62" t="s">
        <v>33</v>
      </c>
      <c r="M554" s="57" t="s">
        <v>31</v>
      </c>
      <c r="N554" s="62">
        <v>36855</v>
      </c>
      <c r="O554" s="59" t="s">
        <v>101</v>
      </c>
      <c r="P554" s="62"/>
      <c r="Q554" s="62" t="s">
        <v>126</v>
      </c>
      <c r="R554" s="57"/>
      <c r="S554" s="64"/>
      <c r="T554" s="59"/>
      <c r="U554" s="62" t="s">
        <v>32</v>
      </c>
      <c r="V554" s="57">
        <v>11</v>
      </c>
      <c r="W554" s="57"/>
      <c r="X554" s="57">
        <v>2018</v>
      </c>
      <c r="Y554" s="62" t="s">
        <v>95</v>
      </c>
      <c r="Z554" s="57" t="s">
        <v>33</v>
      </c>
      <c r="AA554" s="71" t="s">
        <v>33</v>
      </c>
      <c r="AB554" s="59"/>
      <c r="AC554" s="63" t="s">
        <v>33</v>
      </c>
      <c r="AD554" s="62" t="s">
        <v>71</v>
      </c>
      <c r="AE554" s="62" t="s">
        <v>33</v>
      </c>
      <c r="AF554" s="62" t="s">
        <v>92</v>
      </c>
      <c r="AG554" s="64">
        <v>4</v>
      </c>
      <c r="AH554" s="59"/>
      <c r="AI554" s="57"/>
      <c r="AJ554" s="59"/>
      <c r="AK554" s="65">
        <v>2</v>
      </c>
      <c r="AL554" s="66">
        <v>4.26</v>
      </c>
      <c r="AM554" s="67">
        <f t="shared" si="42"/>
        <v>6.26</v>
      </c>
      <c r="AN554" s="72">
        <v>4.33</v>
      </c>
      <c r="AO554" s="67">
        <f t="shared" si="43"/>
        <v>10.59</v>
      </c>
      <c r="AP554" s="59" t="s">
        <v>512</v>
      </c>
      <c r="AQ554" s="57"/>
      <c r="AR554" s="68">
        <f t="shared" ca="1" si="44"/>
        <v>19</v>
      </c>
      <c r="AS554" s="69" t="str">
        <f ca="1">IF('База данных'!$AR554&gt;=18,"соверш.","несовер.")</f>
        <v>соверш.</v>
      </c>
      <c r="AT55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нет</v>
      </c>
      <c r="AU554" s="2"/>
      <c r="AV554" s="2"/>
    </row>
    <row r="555" spans="1:48" ht="12.95" customHeight="1">
      <c r="B555" s="90">
        <f>IF(D554&lt;&gt;D555,MAX($B$4:B554)+1,B554)</f>
        <v>300</v>
      </c>
      <c r="C555" s="58">
        <v>43321</v>
      </c>
      <c r="D555" s="57" t="s">
        <v>483</v>
      </c>
      <c r="E555" s="59" t="s">
        <v>30</v>
      </c>
      <c r="F555" s="177" t="s">
        <v>186</v>
      </c>
      <c r="G555" s="59" t="s">
        <v>115</v>
      </c>
      <c r="H555" s="59">
        <v>4</v>
      </c>
      <c r="I555" s="57" t="str">
        <f t="shared" si="40"/>
        <v>300/18</v>
      </c>
      <c r="J555" s="61" t="str">
        <f t="shared" si="41"/>
        <v>300/18-ТТ/4</v>
      </c>
      <c r="K555" s="62" t="s">
        <v>73</v>
      </c>
      <c r="L555" s="62" t="s">
        <v>33</v>
      </c>
      <c r="M555" s="57" t="s">
        <v>37</v>
      </c>
      <c r="N555" s="62">
        <v>36746</v>
      </c>
      <c r="O555" s="59" t="s">
        <v>101</v>
      </c>
      <c r="P555" s="62"/>
      <c r="Q555" s="62" t="s">
        <v>126</v>
      </c>
      <c r="R555" s="57"/>
      <c r="S555" s="64"/>
      <c r="T555" s="59"/>
      <c r="U555" s="62" t="s">
        <v>32</v>
      </c>
      <c r="V555" s="57">
        <v>9</v>
      </c>
      <c r="W555" s="57"/>
      <c r="X555" s="57">
        <v>2016</v>
      </c>
      <c r="Y555" s="62" t="s">
        <v>94</v>
      </c>
      <c r="Z555" s="57" t="s">
        <v>33</v>
      </c>
      <c r="AA555" s="71" t="s">
        <v>88</v>
      </c>
      <c r="AB555" s="59"/>
      <c r="AC555" s="63" t="s">
        <v>88</v>
      </c>
      <c r="AD555" s="62" t="s">
        <v>71</v>
      </c>
      <c r="AE555" s="62" t="s">
        <v>33</v>
      </c>
      <c r="AF555" s="62" t="s">
        <v>92</v>
      </c>
      <c r="AG555" s="64">
        <v>4</v>
      </c>
      <c r="AH555" s="59"/>
      <c r="AI555" s="57"/>
      <c r="AJ555" s="59"/>
      <c r="AK555" s="65">
        <v>0</v>
      </c>
      <c r="AL555" s="66">
        <v>3.41</v>
      </c>
      <c r="AM555" s="67">
        <f t="shared" si="42"/>
        <v>3.41</v>
      </c>
      <c r="AN555" s="72">
        <v>3.66</v>
      </c>
      <c r="AO555" s="67">
        <f t="shared" si="43"/>
        <v>7.07</v>
      </c>
      <c r="AP555" s="59" t="s">
        <v>512</v>
      </c>
      <c r="AQ555" s="57"/>
      <c r="AR555" s="73">
        <f t="shared" ca="1" si="44"/>
        <v>19</v>
      </c>
      <c r="AS555" s="61" t="str">
        <f ca="1">IF('База данных'!$AR555&gt;=18,"соверш.","несовер.")</f>
        <v>соверш.</v>
      </c>
      <c r="AT55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4; ТТ; да</v>
      </c>
      <c r="AU555" s="2"/>
      <c r="AV555" s="2"/>
    </row>
    <row r="556" spans="1:48" ht="12.95" customHeight="1">
      <c r="B556" s="90">
        <f>IF(D555&lt;&gt;D556,MAX($B$4:B555)+1,B555)</f>
        <v>301</v>
      </c>
      <c r="C556" s="58">
        <v>43280</v>
      </c>
      <c r="D556" s="57" t="s">
        <v>484</v>
      </c>
      <c r="E556" s="59" t="s">
        <v>34</v>
      </c>
      <c r="F556" s="177" t="s">
        <v>119</v>
      </c>
      <c r="G556" s="59" t="s">
        <v>121</v>
      </c>
      <c r="H556" s="59">
        <v>1</v>
      </c>
      <c r="I556" s="57" t="str">
        <f t="shared" si="40"/>
        <v>301/18</v>
      </c>
      <c r="J556" s="61" t="str">
        <f t="shared" si="41"/>
        <v>301/18-ОКДД/1</v>
      </c>
      <c r="K556" s="62" t="s">
        <v>73</v>
      </c>
      <c r="L556" s="62" t="s">
        <v>88</v>
      </c>
      <c r="M556" s="57" t="s">
        <v>31</v>
      </c>
      <c r="N556" s="62">
        <v>36933</v>
      </c>
      <c r="O556" s="59" t="s">
        <v>101</v>
      </c>
      <c r="P556" s="62"/>
      <c r="Q556" s="62" t="s">
        <v>148</v>
      </c>
      <c r="R556" s="57"/>
      <c r="S556" s="64"/>
      <c r="T556" s="59"/>
      <c r="U556" s="62" t="s">
        <v>32</v>
      </c>
      <c r="V556" s="57">
        <v>11</v>
      </c>
      <c r="W556" s="57"/>
      <c r="X556" s="57">
        <v>2018</v>
      </c>
      <c r="Y556" s="62" t="s">
        <v>94</v>
      </c>
      <c r="Z556" s="57" t="s">
        <v>33</v>
      </c>
      <c r="AA556" s="71" t="s">
        <v>33</v>
      </c>
      <c r="AB556" s="59"/>
      <c r="AC556" s="63" t="s">
        <v>33</v>
      </c>
      <c r="AD556" s="62" t="s">
        <v>71</v>
      </c>
      <c r="AE556" s="62" t="s">
        <v>88</v>
      </c>
      <c r="AF556" s="62" t="s">
        <v>99</v>
      </c>
      <c r="AG556" s="64">
        <v>4</v>
      </c>
      <c r="AH556" s="59"/>
      <c r="AI556" s="57"/>
      <c r="AJ556" s="59"/>
      <c r="AK556" s="65">
        <v>0</v>
      </c>
      <c r="AL556" s="66">
        <v>3.4</v>
      </c>
      <c r="AM556" s="67">
        <f t="shared" si="42"/>
        <v>3.4</v>
      </c>
      <c r="AN556" s="72">
        <v>3.33</v>
      </c>
      <c r="AO556" s="67">
        <f t="shared" si="43"/>
        <v>6.73</v>
      </c>
      <c r="AP556" s="59" t="s">
        <v>512</v>
      </c>
      <c r="AQ556" s="57"/>
      <c r="AR556" s="68">
        <f t="shared" ca="1" si="44"/>
        <v>19</v>
      </c>
      <c r="AS556" s="69" t="str">
        <f ca="1">IF('База данных'!$AR556&gt;=18,"соверш.","несовер.")</f>
        <v>соверш.</v>
      </c>
      <c r="AT55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нет</v>
      </c>
      <c r="AU556" s="2"/>
      <c r="AV556" s="2"/>
    </row>
    <row r="557" spans="1:48" ht="12.95" customHeight="1">
      <c r="B557" s="90">
        <f>IF(D556&lt;&gt;D557,MAX($B$4:B556)+1,B556)</f>
        <v>302</v>
      </c>
      <c r="C557" s="58">
        <v>43292</v>
      </c>
      <c r="D557" s="57" t="s">
        <v>485</v>
      </c>
      <c r="E557" s="59" t="s">
        <v>30</v>
      </c>
      <c r="F557" s="177" t="s">
        <v>186</v>
      </c>
      <c r="G557" s="59" t="s">
        <v>115</v>
      </c>
      <c r="H557" s="59">
        <v>1</v>
      </c>
      <c r="I557" s="57" t="str">
        <f t="shared" si="40"/>
        <v>302/18</v>
      </c>
      <c r="J557" s="61" t="str">
        <f t="shared" si="41"/>
        <v>302/18-ТТ/1</v>
      </c>
      <c r="K557" s="62" t="s">
        <v>73</v>
      </c>
      <c r="L557" s="62" t="s">
        <v>33</v>
      </c>
      <c r="M557" s="57" t="s">
        <v>31</v>
      </c>
      <c r="N557" s="62">
        <v>37247</v>
      </c>
      <c r="O557" s="59" t="s">
        <v>101</v>
      </c>
      <c r="P557" s="62"/>
      <c r="Q557" s="62" t="s">
        <v>169</v>
      </c>
      <c r="R557" s="57"/>
      <c r="S557" s="64"/>
      <c r="T557" s="59"/>
      <c r="U557" s="62" t="s">
        <v>32</v>
      </c>
      <c r="V557" s="57">
        <v>9</v>
      </c>
      <c r="W557" s="57"/>
      <c r="X557" s="57">
        <v>2018</v>
      </c>
      <c r="Y557" s="62" t="s">
        <v>94</v>
      </c>
      <c r="Z557" s="57" t="s">
        <v>33</v>
      </c>
      <c r="AA557" s="71" t="s">
        <v>88</v>
      </c>
      <c r="AB557" s="59"/>
      <c r="AC557" s="63" t="s">
        <v>33</v>
      </c>
      <c r="AD557" s="62" t="s">
        <v>71</v>
      </c>
      <c r="AE557" s="62" t="s">
        <v>88</v>
      </c>
      <c r="AF557" s="62" t="s">
        <v>99</v>
      </c>
      <c r="AG557" s="64">
        <v>4</v>
      </c>
      <c r="AH557" s="59"/>
      <c r="AI557" s="57"/>
      <c r="AJ557" s="59"/>
      <c r="AK557" s="65">
        <v>0</v>
      </c>
      <c r="AL557" s="66">
        <v>3.35</v>
      </c>
      <c r="AM557" s="67">
        <f t="shared" si="42"/>
        <v>3.35</v>
      </c>
      <c r="AN557" s="72">
        <v>3</v>
      </c>
      <c r="AO557" s="67">
        <f t="shared" si="43"/>
        <v>6.35</v>
      </c>
      <c r="AP557" s="59" t="s">
        <v>512</v>
      </c>
      <c r="AQ557" s="57"/>
      <c r="AR557" s="73">
        <f t="shared" ca="1" si="44"/>
        <v>18</v>
      </c>
      <c r="AS557" s="61" t="str">
        <f ca="1">IF('База данных'!$AR557&gt;=18,"соверш.","несовер.")</f>
        <v>соверш.</v>
      </c>
      <c r="AT55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ТТ; нет</v>
      </c>
      <c r="AU557" s="2"/>
      <c r="AV557" s="2"/>
    </row>
    <row r="558" spans="1:48" ht="12.95" customHeight="1">
      <c r="B558" s="90">
        <f>IF(D557&lt;&gt;D558,MAX($B$4:B557)+1,B557)</f>
        <v>303</v>
      </c>
      <c r="C558" s="58">
        <v>43305</v>
      </c>
      <c r="D558" s="57" t="s">
        <v>486</v>
      </c>
      <c r="E558" s="59" t="s">
        <v>30</v>
      </c>
      <c r="F558" s="177" t="s">
        <v>186</v>
      </c>
      <c r="G558" s="59" t="s">
        <v>190</v>
      </c>
      <c r="H558" s="59">
        <v>1</v>
      </c>
      <c r="I558" s="57" t="str">
        <f t="shared" si="40"/>
        <v>303/18</v>
      </c>
      <c r="J558" s="61" t="str">
        <f t="shared" si="41"/>
        <v>303/18-ХТ эстр./1</v>
      </c>
      <c r="K558" s="62" t="s">
        <v>73</v>
      </c>
      <c r="L558" s="62" t="s">
        <v>88</v>
      </c>
      <c r="M558" s="57" t="s">
        <v>37</v>
      </c>
      <c r="N558" s="62">
        <v>35934</v>
      </c>
      <c r="O558" s="59" t="s">
        <v>507</v>
      </c>
      <c r="P558" s="62"/>
      <c r="Q558" s="62" t="s">
        <v>132</v>
      </c>
      <c r="R558" s="57"/>
      <c r="S558" s="64"/>
      <c r="T558" s="59"/>
      <c r="U558" s="62" t="s">
        <v>32</v>
      </c>
      <c r="V558" s="57">
        <v>11</v>
      </c>
      <c r="W558" s="57"/>
      <c r="X558" s="57">
        <v>2018</v>
      </c>
      <c r="Y558" s="62" t="s">
        <v>94</v>
      </c>
      <c r="Z558" s="57" t="s">
        <v>33</v>
      </c>
      <c r="AA558" s="71" t="s">
        <v>33</v>
      </c>
      <c r="AB558" s="59"/>
      <c r="AC558" s="63" t="s">
        <v>33</v>
      </c>
      <c r="AD558" s="62" t="s">
        <v>71</v>
      </c>
      <c r="AE558" s="62" t="s">
        <v>88</v>
      </c>
      <c r="AF558" s="62" t="s">
        <v>99</v>
      </c>
      <c r="AG558" s="64">
        <v>4</v>
      </c>
      <c r="AH558" s="59"/>
      <c r="AI558" s="57"/>
      <c r="AJ558" s="59"/>
      <c r="AK558" s="65">
        <v>0</v>
      </c>
      <c r="AL558" s="66">
        <v>3.27</v>
      </c>
      <c r="AM558" s="67">
        <f t="shared" si="42"/>
        <v>3.27</v>
      </c>
      <c r="AN558" s="72">
        <v>3.66</v>
      </c>
      <c r="AO558" s="67">
        <f t="shared" si="43"/>
        <v>6.93</v>
      </c>
      <c r="AP558" s="59" t="s">
        <v>512</v>
      </c>
      <c r="AQ558" s="57"/>
      <c r="AR558" s="68">
        <f t="shared" ca="1" si="44"/>
        <v>22</v>
      </c>
      <c r="AS558" s="69" t="str">
        <f ca="1">IF('База данных'!$AR558&gt;=18,"соверш.","несовер.")</f>
        <v>соверш.</v>
      </c>
      <c r="AT55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эстр.; нет</v>
      </c>
      <c r="AU558" s="2"/>
      <c r="AV558" s="2"/>
    </row>
    <row r="559" spans="1:48" ht="12.95" customHeight="1">
      <c r="B559" s="90">
        <f>IF(D558&lt;&gt;D559,MAX($B$4:B558)+1,B558)</f>
        <v>303</v>
      </c>
      <c r="C559" s="58">
        <v>43290</v>
      </c>
      <c r="D559" s="57" t="s">
        <v>486</v>
      </c>
      <c r="E559" s="59" t="s">
        <v>30</v>
      </c>
      <c r="F559" s="177" t="s">
        <v>186</v>
      </c>
      <c r="G559" s="59" t="s">
        <v>188</v>
      </c>
      <c r="H559" s="59">
        <v>2</v>
      </c>
      <c r="I559" s="57" t="str">
        <f t="shared" si="40"/>
        <v>303/18</v>
      </c>
      <c r="J559" s="61" t="str">
        <f t="shared" si="41"/>
        <v>303/18-ХТ нар./2</v>
      </c>
      <c r="K559" s="62" t="s">
        <v>73</v>
      </c>
      <c r="L559" s="62" t="s">
        <v>88</v>
      </c>
      <c r="M559" s="57" t="s">
        <v>31</v>
      </c>
      <c r="N559" s="62">
        <v>37735</v>
      </c>
      <c r="O559" s="59" t="s">
        <v>101</v>
      </c>
      <c r="P559" s="62"/>
      <c r="Q559" s="62" t="s">
        <v>129</v>
      </c>
      <c r="R559" s="57"/>
      <c r="S559" s="64"/>
      <c r="T559" s="59"/>
      <c r="U559" s="62" t="s">
        <v>32</v>
      </c>
      <c r="V559" s="57">
        <v>9</v>
      </c>
      <c r="W559" s="57"/>
      <c r="X559" s="57">
        <v>2018</v>
      </c>
      <c r="Y559" s="62" t="s">
        <v>96</v>
      </c>
      <c r="Z559" s="57" t="s">
        <v>33</v>
      </c>
      <c r="AA559" s="71" t="s">
        <v>33</v>
      </c>
      <c r="AB559" s="59"/>
      <c r="AC559" s="63" t="s">
        <v>33</v>
      </c>
      <c r="AD559" s="62" t="s">
        <v>71</v>
      </c>
      <c r="AE559" s="62" t="s">
        <v>88</v>
      </c>
      <c r="AF559" s="62" t="s">
        <v>99</v>
      </c>
      <c r="AG559" s="64">
        <v>4</v>
      </c>
      <c r="AH559" s="59"/>
      <c r="AI559" s="57"/>
      <c r="AJ559" s="59"/>
      <c r="AK559" s="65">
        <v>0</v>
      </c>
      <c r="AL559" s="66">
        <v>3.44</v>
      </c>
      <c r="AM559" s="67">
        <f t="shared" si="42"/>
        <v>3.44</v>
      </c>
      <c r="AN559" s="72">
        <v>3.67</v>
      </c>
      <c r="AO559" s="67">
        <f t="shared" si="43"/>
        <v>7.1099999999999994</v>
      </c>
      <c r="AP559" s="59" t="s">
        <v>512</v>
      </c>
      <c r="AQ559" s="57"/>
      <c r="AR559" s="73">
        <f t="shared" ca="1" si="44"/>
        <v>17</v>
      </c>
      <c r="AS559" s="61" t="str">
        <f ca="1">IF('База данных'!$AR559&gt;=18,"соверш.","несовер.")</f>
        <v>несовер.</v>
      </c>
      <c r="AT55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ХТ нар.; нет</v>
      </c>
      <c r="AU559" s="2"/>
      <c r="AV559" s="2"/>
    </row>
    <row r="560" spans="1:48" ht="12.95" customHeight="1">
      <c r="B560" s="90">
        <f>IF(D559&lt;&gt;D560,MAX($B$4:B559)+1,B559)</f>
        <v>304</v>
      </c>
      <c r="C560" s="58">
        <v>43286</v>
      </c>
      <c r="D560" s="57" t="s">
        <v>487</v>
      </c>
      <c r="E560" s="59" t="s">
        <v>30</v>
      </c>
      <c r="F560" s="177" t="s">
        <v>186</v>
      </c>
      <c r="G560" s="59" t="s">
        <v>190</v>
      </c>
      <c r="H560" s="59">
        <v>1</v>
      </c>
      <c r="I560" s="57" t="str">
        <f t="shared" si="40"/>
        <v>304/18</v>
      </c>
      <c r="J560" s="61" t="str">
        <f t="shared" si="41"/>
        <v>304/18-ХТ эстр./1</v>
      </c>
      <c r="K560" s="62" t="s">
        <v>73</v>
      </c>
      <c r="L560" s="62" t="s">
        <v>88</v>
      </c>
      <c r="M560" s="57" t="s">
        <v>31</v>
      </c>
      <c r="N560" s="62">
        <v>37244</v>
      </c>
      <c r="O560" s="59" t="s">
        <v>101</v>
      </c>
      <c r="P560" s="62"/>
      <c r="Q560" s="62" t="s">
        <v>152</v>
      </c>
      <c r="R560" s="57"/>
      <c r="S560" s="64"/>
      <c r="T560" s="59"/>
      <c r="U560" s="62" t="s">
        <v>32</v>
      </c>
      <c r="V560" s="57">
        <v>9</v>
      </c>
      <c r="W560" s="57"/>
      <c r="X560" s="57">
        <v>2018</v>
      </c>
      <c r="Y560" s="62" t="s">
        <v>96</v>
      </c>
      <c r="Z560" s="57" t="s">
        <v>33</v>
      </c>
      <c r="AA560" s="71" t="s">
        <v>33</v>
      </c>
      <c r="AB560" s="59"/>
      <c r="AC560" s="63" t="s">
        <v>33</v>
      </c>
      <c r="AD560" s="62" t="s">
        <v>71</v>
      </c>
      <c r="AE560" s="62" t="s">
        <v>88</v>
      </c>
      <c r="AF560" s="62" t="s">
        <v>99</v>
      </c>
      <c r="AG560" s="64">
        <v>6</v>
      </c>
      <c r="AH560" s="59"/>
      <c r="AI560" s="57"/>
      <c r="AJ560" s="59"/>
      <c r="AK560" s="65">
        <v>0</v>
      </c>
      <c r="AL560" s="66">
        <v>3.28</v>
      </c>
      <c r="AM560" s="67">
        <f t="shared" si="42"/>
        <v>3.28</v>
      </c>
      <c r="AN560" s="72">
        <v>4</v>
      </c>
      <c r="AO560" s="67">
        <f t="shared" si="43"/>
        <v>7.2799999999999994</v>
      </c>
      <c r="AP560" s="59" t="s">
        <v>512</v>
      </c>
      <c r="AQ560" s="57"/>
      <c r="AR560" s="68">
        <f t="shared" ca="1" si="44"/>
        <v>18</v>
      </c>
      <c r="AS560" s="69" t="str">
        <f ca="1">IF('База данных'!$AR560&gt;=18,"соверш.","несовер.")</f>
        <v>соверш.</v>
      </c>
      <c r="AT56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эстр.; нет</v>
      </c>
      <c r="AU560" s="2"/>
      <c r="AV560" s="2"/>
    </row>
    <row r="561" spans="2:48" ht="12.95" customHeight="1">
      <c r="B561" s="90">
        <f>IF(D560&lt;&gt;D561,MAX($B$4:B560)+1,B560)</f>
        <v>305</v>
      </c>
      <c r="C561" s="58">
        <v>43315</v>
      </c>
      <c r="D561" s="57" t="s">
        <v>488</v>
      </c>
      <c r="E561" s="59" t="s">
        <v>30</v>
      </c>
      <c r="F561" s="178" t="s">
        <v>111</v>
      </c>
      <c r="G561" s="59" t="s">
        <v>112</v>
      </c>
      <c r="H561" s="59">
        <v>1</v>
      </c>
      <c r="I561" s="57" t="str">
        <f t="shared" si="40"/>
        <v>305/18</v>
      </c>
      <c r="J561" s="61" t="str">
        <f t="shared" si="41"/>
        <v>305/18-ЭП/1</v>
      </c>
      <c r="K561" s="62" t="s">
        <v>73</v>
      </c>
      <c r="L561" s="62" t="s">
        <v>88</v>
      </c>
      <c r="M561" s="57" t="s">
        <v>37</v>
      </c>
      <c r="N561" s="62">
        <v>36801</v>
      </c>
      <c r="O561" s="59" t="s">
        <v>507</v>
      </c>
      <c r="P561" s="62"/>
      <c r="Q561" s="62" t="s">
        <v>132</v>
      </c>
      <c r="R561" s="57"/>
      <c r="S561" s="64"/>
      <c r="T561" s="59"/>
      <c r="U561" s="62" t="s">
        <v>32</v>
      </c>
      <c r="V561" s="57">
        <v>9</v>
      </c>
      <c r="W561" s="57"/>
      <c r="X561" s="57">
        <v>2018</v>
      </c>
      <c r="Y561" s="62" t="s">
        <v>94</v>
      </c>
      <c r="Z561" s="57" t="s">
        <v>33</v>
      </c>
      <c r="AA561" s="71" t="s">
        <v>33</v>
      </c>
      <c r="AB561" s="59"/>
      <c r="AC561" s="63" t="s">
        <v>33</v>
      </c>
      <c r="AD561" s="62" t="s">
        <v>71</v>
      </c>
      <c r="AE561" s="62" t="s">
        <v>88</v>
      </c>
      <c r="AF561" s="62" t="s">
        <v>99</v>
      </c>
      <c r="AG561" s="64" t="s">
        <v>128</v>
      </c>
      <c r="AH561" s="59"/>
      <c r="AI561" s="57"/>
      <c r="AJ561" s="59"/>
      <c r="AK561" s="65">
        <v>0</v>
      </c>
      <c r="AL561" s="66">
        <v>3.33</v>
      </c>
      <c r="AM561" s="67">
        <f t="shared" si="42"/>
        <v>3.33</v>
      </c>
      <c r="AN561" s="72">
        <v>3.33</v>
      </c>
      <c r="AO561" s="67">
        <f t="shared" si="43"/>
        <v>6.66</v>
      </c>
      <c r="AP561" s="59" t="s">
        <v>512</v>
      </c>
      <c r="AQ561" s="57"/>
      <c r="AR561" s="73">
        <f t="shared" ca="1" si="44"/>
        <v>19</v>
      </c>
      <c r="AS561" s="61" t="str">
        <f ca="1">IF('База данных'!$AR561&gt;=18,"соверш.","несовер.")</f>
        <v>соверш.</v>
      </c>
      <c r="AT56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ЭП; нет</v>
      </c>
      <c r="AU561" s="2"/>
      <c r="AV561" s="2"/>
    </row>
    <row r="562" spans="2:48" ht="12.95" customHeight="1">
      <c r="B562" s="90">
        <f>IF(D561&lt;&gt;D562,MAX($B$4:B561)+1,B561)</f>
        <v>306</v>
      </c>
      <c r="C562" s="58">
        <v>43321</v>
      </c>
      <c r="D562" s="57" t="s">
        <v>489</v>
      </c>
      <c r="E562" s="59" t="s">
        <v>30</v>
      </c>
      <c r="F562" s="177" t="s">
        <v>103</v>
      </c>
      <c r="G562" s="59" t="s">
        <v>104</v>
      </c>
      <c r="H562" s="59">
        <v>2</v>
      </c>
      <c r="I562" s="57" t="str">
        <f t="shared" si="40"/>
        <v>306/18</v>
      </c>
      <c r="J562" s="61" t="str">
        <f t="shared" si="41"/>
        <v>306/18-АДТиК/2</v>
      </c>
      <c r="K562" s="62" t="s">
        <v>73</v>
      </c>
      <c r="L562" s="62" t="s">
        <v>33</v>
      </c>
      <c r="M562" s="57" t="s">
        <v>37</v>
      </c>
      <c r="N562" s="62">
        <v>36746</v>
      </c>
      <c r="O562" s="59" t="s">
        <v>101</v>
      </c>
      <c r="P562" s="62"/>
      <c r="Q562" s="62" t="s">
        <v>126</v>
      </c>
      <c r="R562" s="57"/>
      <c r="S562" s="64"/>
      <c r="T562" s="59"/>
      <c r="U562" s="62" t="s">
        <v>32</v>
      </c>
      <c r="V562" s="57">
        <v>9</v>
      </c>
      <c r="W562" s="57"/>
      <c r="X562" s="57">
        <v>2016</v>
      </c>
      <c r="Y562" s="62" t="s">
        <v>94</v>
      </c>
      <c r="Z562" s="57" t="s">
        <v>33</v>
      </c>
      <c r="AA562" s="71" t="s">
        <v>88</v>
      </c>
      <c r="AB562" s="59"/>
      <c r="AC562" s="63" t="s">
        <v>88</v>
      </c>
      <c r="AD562" s="62" t="s">
        <v>71</v>
      </c>
      <c r="AE562" s="62" t="s">
        <v>33</v>
      </c>
      <c r="AF562" s="62" t="s">
        <v>92</v>
      </c>
      <c r="AG562" s="64">
        <v>4</v>
      </c>
      <c r="AH562" s="59"/>
      <c r="AI562" s="57"/>
      <c r="AJ562" s="59"/>
      <c r="AK562" s="65">
        <v>0</v>
      </c>
      <c r="AL562" s="66">
        <v>3.41</v>
      </c>
      <c r="AM562" s="67">
        <f t="shared" si="42"/>
        <v>3.41</v>
      </c>
      <c r="AN562" s="72">
        <v>3.66</v>
      </c>
      <c r="AO562" s="67">
        <f t="shared" si="43"/>
        <v>7.07</v>
      </c>
      <c r="AP562" s="59" t="s">
        <v>512</v>
      </c>
      <c r="AQ562" s="57"/>
      <c r="AR562" s="68">
        <f t="shared" ca="1" si="44"/>
        <v>19</v>
      </c>
      <c r="AS562" s="69" t="str">
        <f ca="1">IF('База данных'!$AR562&gt;=18,"соверш.","несовер.")</f>
        <v>соверш.</v>
      </c>
      <c r="AT56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АДТиК; да</v>
      </c>
      <c r="AU562" s="2"/>
      <c r="AV562" s="2"/>
    </row>
    <row r="563" spans="2:48" ht="12.95" customHeight="1">
      <c r="B563" s="90">
        <f>IF(D562&lt;&gt;D563,MAX($B$4:B562)+1,B562)</f>
        <v>306</v>
      </c>
      <c r="C563" s="58">
        <v>43321</v>
      </c>
      <c r="D563" s="57" t="s">
        <v>489</v>
      </c>
      <c r="E563" s="59" t="s">
        <v>30</v>
      </c>
      <c r="F563" s="177" t="s">
        <v>186</v>
      </c>
      <c r="G563" s="59" t="s">
        <v>115</v>
      </c>
      <c r="H563" s="59">
        <v>1</v>
      </c>
      <c r="I563" s="57" t="str">
        <f t="shared" si="40"/>
        <v>306/18</v>
      </c>
      <c r="J563" s="61" t="str">
        <f t="shared" si="41"/>
        <v>306/18-ТТ/1</v>
      </c>
      <c r="K563" s="62" t="s">
        <v>73</v>
      </c>
      <c r="L563" s="62" t="s">
        <v>33</v>
      </c>
      <c r="M563" s="57" t="s">
        <v>37</v>
      </c>
      <c r="N563" s="62">
        <v>23642</v>
      </c>
      <c r="O563" s="59" t="s">
        <v>101</v>
      </c>
      <c r="P563" s="62"/>
      <c r="Q563" s="62" t="s">
        <v>126</v>
      </c>
      <c r="R563" s="57"/>
      <c r="S563" s="64"/>
      <c r="T563" s="59"/>
      <c r="U563" s="62" t="s">
        <v>32</v>
      </c>
      <c r="V563" s="57">
        <v>11</v>
      </c>
      <c r="W563" s="57"/>
      <c r="X563" s="57">
        <v>1982</v>
      </c>
      <c r="Y563" s="62" t="s">
        <v>94</v>
      </c>
      <c r="Z563" s="57" t="s">
        <v>33</v>
      </c>
      <c r="AA563" s="71" t="s">
        <v>33</v>
      </c>
      <c r="AB563" s="59"/>
      <c r="AC563" s="63" t="s">
        <v>88</v>
      </c>
      <c r="AD563" s="62" t="s">
        <v>71</v>
      </c>
      <c r="AE563" s="62" t="s">
        <v>33</v>
      </c>
      <c r="AF563" s="62" t="s">
        <v>33</v>
      </c>
      <c r="AG563" s="64">
        <v>4</v>
      </c>
      <c r="AH563" s="59"/>
      <c r="AI563" s="57"/>
      <c r="AJ563" s="59"/>
      <c r="AK563" s="65">
        <v>0</v>
      </c>
      <c r="AL563" s="66">
        <v>3.75</v>
      </c>
      <c r="AM563" s="67">
        <f t="shared" si="42"/>
        <v>3.75</v>
      </c>
      <c r="AN563" s="72">
        <v>4</v>
      </c>
      <c r="AO563" s="67">
        <f t="shared" si="43"/>
        <v>7.75</v>
      </c>
      <c r="AP563" s="59" t="s">
        <v>512</v>
      </c>
      <c r="AQ563" s="57"/>
      <c r="AR563" s="73">
        <f t="shared" ca="1" si="44"/>
        <v>55</v>
      </c>
      <c r="AS563" s="61" t="str">
        <f ca="1">IF('База данных'!$AR563&gt;=18,"соверш.","несовер.")</f>
        <v>соверш.</v>
      </c>
      <c r="AT56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ТТ; да</v>
      </c>
      <c r="AU563" s="2"/>
      <c r="AV563" s="2"/>
    </row>
    <row r="564" spans="2:48" ht="12.95" customHeight="1">
      <c r="B564" s="90">
        <f>IF(D563&lt;&gt;D564,MAX($B$4:B563)+1,B563)</f>
        <v>307</v>
      </c>
      <c r="C564" s="58">
        <v>43321</v>
      </c>
      <c r="D564" s="57" t="s">
        <v>490</v>
      </c>
      <c r="E564" s="59" t="s">
        <v>30</v>
      </c>
      <c r="F564" s="177" t="s">
        <v>103</v>
      </c>
      <c r="G564" s="59" t="s">
        <v>104</v>
      </c>
      <c r="H564" s="59">
        <v>1</v>
      </c>
      <c r="I564" s="57" t="str">
        <f t="shared" si="40"/>
        <v>307/18</v>
      </c>
      <c r="J564" s="61" t="str">
        <f t="shared" si="41"/>
        <v>307/18-АДТиК/1</v>
      </c>
      <c r="K564" s="62" t="s">
        <v>73</v>
      </c>
      <c r="L564" s="62" t="s">
        <v>88</v>
      </c>
      <c r="M564" s="57" t="s">
        <v>31</v>
      </c>
      <c r="N564" s="62">
        <v>29995</v>
      </c>
      <c r="O564" s="59" t="s">
        <v>101</v>
      </c>
      <c r="P564" s="62"/>
      <c r="Q564" s="62" t="s">
        <v>158</v>
      </c>
      <c r="R564" s="57"/>
      <c r="S564" s="64"/>
      <c r="T564" s="59"/>
      <c r="U564" s="62" t="s">
        <v>32</v>
      </c>
      <c r="V564" s="57">
        <v>11</v>
      </c>
      <c r="W564" s="57"/>
      <c r="X564" s="57">
        <v>2000</v>
      </c>
      <c r="Y564" s="62" t="s">
        <v>94</v>
      </c>
      <c r="Z564" s="57" t="s">
        <v>33</v>
      </c>
      <c r="AA564" s="71" t="s">
        <v>33</v>
      </c>
      <c r="AB564" s="59"/>
      <c r="AC564" s="63" t="s">
        <v>88</v>
      </c>
      <c r="AD564" s="62" t="s">
        <v>71</v>
      </c>
      <c r="AE564" s="62" t="s">
        <v>88</v>
      </c>
      <c r="AF564" s="62" t="s">
        <v>33</v>
      </c>
      <c r="AG564" s="64">
        <v>4</v>
      </c>
      <c r="AH564" s="59"/>
      <c r="AI564" s="57"/>
      <c r="AJ564" s="59"/>
      <c r="AK564" s="65">
        <v>0</v>
      </c>
      <c r="AL564" s="66">
        <v>4.05</v>
      </c>
      <c r="AM564" s="67">
        <f t="shared" si="42"/>
        <v>4.05</v>
      </c>
      <c r="AN564" s="72">
        <v>4.5</v>
      </c>
      <c r="AO564" s="67">
        <f t="shared" si="43"/>
        <v>8.5500000000000007</v>
      </c>
      <c r="AP564" s="59" t="s">
        <v>512</v>
      </c>
      <c r="AQ564" s="57"/>
      <c r="AR564" s="68">
        <f t="shared" ca="1" si="44"/>
        <v>38</v>
      </c>
      <c r="AS564" s="69" t="str">
        <f ca="1">IF('База данных'!$AR564&gt;=18,"соверш.","несовер.")</f>
        <v>соверш.</v>
      </c>
      <c r="AT56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да</v>
      </c>
      <c r="AU564" s="2"/>
      <c r="AV564" s="2"/>
    </row>
    <row r="565" spans="2:48" ht="12.95" customHeight="1">
      <c r="B565" s="90">
        <f>IF(D564&lt;&gt;D565,MAX($B$4:B564)+1,B564)</f>
        <v>307</v>
      </c>
      <c r="C565" s="58">
        <v>43283</v>
      </c>
      <c r="D565" s="57" t="s">
        <v>490</v>
      </c>
      <c r="E565" s="59" t="s">
        <v>30</v>
      </c>
      <c r="F565" s="177" t="s">
        <v>186</v>
      </c>
      <c r="G565" s="59" t="s">
        <v>115</v>
      </c>
      <c r="H565" s="59">
        <v>2</v>
      </c>
      <c r="I565" s="57" t="str">
        <f t="shared" si="40"/>
        <v>307/18</v>
      </c>
      <c r="J565" s="61" t="str">
        <f t="shared" si="41"/>
        <v>307/18-ТТ/2</v>
      </c>
      <c r="K565" s="62" t="s">
        <v>73</v>
      </c>
      <c r="L565" s="62" t="s">
        <v>33</v>
      </c>
      <c r="M565" s="57" t="s">
        <v>37</v>
      </c>
      <c r="N565" s="62">
        <v>37580</v>
      </c>
      <c r="O565" s="59" t="s">
        <v>101</v>
      </c>
      <c r="P565" s="62"/>
      <c r="Q565" s="62" t="s">
        <v>126</v>
      </c>
      <c r="R565" s="57"/>
      <c r="S565" s="64"/>
      <c r="T565" s="59"/>
      <c r="U565" s="62" t="s">
        <v>32</v>
      </c>
      <c r="V565" s="57">
        <v>9</v>
      </c>
      <c r="W565" s="57"/>
      <c r="X565" s="57">
        <v>2018</v>
      </c>
      <c r="Y565" s="62" t="s">
        <v>94</v>
      </c>
      <c r="Z565" s="57" t="s">
        <v>33</v>
      </c>
      <c r="AA565" s="71" t="s">
        <v>33</v>
      </c>
      <c r="AB565" s="59"/>
      <c r="AC565" s="63" t="s">
        <v>33</v>
      </c>
      <c r="AD565" s="62" t="s">
        <v>71</v>
      </c>
      <c r="AE565" s="62" t="s">
        <v>88</v>
      </c>
      <c r="AF565" s="62" t="s">
        <v>99</v>
      </c>
      <c r="AG565" s="64">
        <v>4</v>
      </c>
      <c r="AH565" s="59"/>
      <c r="AI565" s="57"/>
      <c r="AJ565" s="59"/>
      <c r="AK565" s="65">
        <v>0</v>
      </c>
      <c r="AL565" s="66">
        <v>3.57</v>
      </c>
      <c r="AM565" s="67">
        <f t="shared" si="42"/>
        <v>3.57</v>
      </c>
      <c r="AN565" s="72">
        <v>3</v>
      </c>
      <c r="AO565" s="67">
        <f t="shared" si="43"/>
        <v>6.57</v>
      </c>
      <c r="AP565" s="59" t="s">
        <v>512</v>
      </c>
      <c r="AQ565" s="57"/>
      <c r="AR565" s="73">
        <f t="shared" ca="1" si="44"/>
        <v>17</v>
      </c>
      <c r="AS565" s="61" t="str">
        <f ca="1">IF('База данных'!$AR565&gt;=18,"соверш.","несовер.")</f>
        <v>несовер.</v>
      </c>
      <c r="AT56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ТТ; нет</v>
      </c>
      <c r="AU565" s="2"/>
      <c r="AV565" s="2"/>
    </row>
    <row r="566" spans="2:48" ht="12.95" customHeight="1">
      <c r="B566" s="90">
        <f>IF(D565&lt;&gt;D566,MAX($B$4:B565)+1,B565)</f>
        <v>307</v>
      </c>
      <c r="C566" s="58">
        <v>43305</v>
      </c>
      <c r="D566" s="57" t="s">
        <v>490</v>
      </c>
      <c r="E566" s="59" t="s">
        <v>30</v>
      </c>
      <c r="F566" s="177" t="s">
        <v>119</v>
      </c>
      <c r="G566" s="59" t="s">
        <v>121</v>
      </c>
      <c r="H566" s="59">
        <v>3</v>
      </c>
      <c r="I566" s="57" t="str">
        <f t="shared" si="40"/>
        <v>307/18</v>
      </c>
      <c r="J566" s="61" t="str">
        <f t="shared" si="41"/>
        <v>307/18-ОКДД/3</v>
      </c>
      <c r="K566" s="62" t="s">
        <v>73</v>
      </c>
      <c r="L566" s="62" t="s">
        <v>88</v>
      </c>
      <c r="M566" s="57" t="s">
        <v>37</v>
      </c>
      <c r="N566" s="62">
        <v>35934</v>
      </c>
      <c r="O566" s="59" t="s">
        <v>507</v>
      </c>
      <c r="P566" s="62"/>
      <c r="Q566" s="62" t="s">
        <v>132</v>
      </c>
      <c r="R566" s="57"/>
      <c r="S566" s="64"/>
      <c r="T566" s="59"/>
      <c r="U566" s="62" t="s">
        <v>32</v>
      </c>
      <c r="V566" s="57">
        <v>11</v>
      </c>
      <c r="W566" s="57"/>
      <c r="X566" s="57">
        <v>2018</v>
      </c>
      <c r="Y566" s="62" t="s">
        <v>94</v>
      </c>
      <c r="Z566" s="57" t="s">
        <v>33</v>
      </c>
      <c r="AA566" s="71" t="s">
        <v>33</v>
      </c>
      <c r="AB566" s="59"/>
      <c r="AC566" s="63" t="s">
        <v>33</v>
      </c>
      <c r="AD566" s="62" t="s">
        <v>71</v>
      </c>
      <c r="AE566" s="62" t="s">
        <v>88</v>
      </c>
      <c r="AF566" s="62" t="s">
        <v>99</v>
      </c>
      <c r="AG566" s="64">
        <v>4</v>
      </c>
      <c r="AH566" s="59"/>
      <c r="AI566" s="57"/>
      <c r="AJ566" s="59"/>
      <c r="AK566" s="65">
        <v>0</v>
      </c>
      <c r="AL566" s="66">
        <v>3.27</v>
      </c>
      <c r="AM566" s="67">
        <f t="shared" si="42"/>
        <v>3.27</v>
      </c>
      <c r="AN566" s="72">
        <v>3.66</v>
      </c>
      <c r="AO566" s="67">
        <f t="shared" si="43"/>
        <v>6.93</v>
      </c>
      <c r="AP566" s="59" t="s">
        <v>512</v>
      </c>
      <c r="AQ566" s="57"/>
      <c r="AR566" s="68">
        <f t="shared" ca="1" si="44"/>
        <v>22</v>
      </c>
      <c r="AS566" s="69" t="str">
        <f ca="1">IF('База данных'!$AR566&gt;=18,"соверш.","несовер.")</f>
        <v>соверш.</v>
      </c>
      <c r="AT56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ОКДД; нет</v>
      </c>
      <c r="AU566" s="2"/>
      <c r="AV566" s="2"/>
    </row>
    <row r="567" spans="2:48" ht="12.95" customHeight="1">
      <c r="B567" s="90">
        <f>IF(D566&lt;&gt;D567,MAX($B$4:B566)+1,B566)</f>
        <v>308</v>
      </c>
      <c r="C567" s="58">
        <v>43308</v>
      </c>
      <c r="D567" s="57" t="s">
        <v>491</v>
      </c>
      <c r="E567" s="59" t="s">
        <v>30</v>
      </c>
      <c r="F567" s="177" t="s">
        <v>186</v>
      </c>
      <c r="G567" s="59" t="s">
        <v>189</v>
      </c>
      <c r="H567" s="59">
        <v>1</v>
      </c>
      <c r="I567" s="57" t="str">
        <f t="shared" si="40"/>
        <v>308/18</v>
      </c>
      <c r="J567" s="61" t="str">
        <f t="shared" si="41"/>
        <v>308/18-ХТ бал./1</v>
      </c>
      <c r="K567" s="62" t="s">
        <v>73</v>
      </c>
      <c r="L567" s="62" t="s">
        <v>88</v>
      </c>
      <c r="M567" s="57" t="s">
        <v>37</v>
      </c>
      <c r="N567" s="62">
        <v>37443</v>
      </c>
      <c r="O567" s="59" t="s">
        <v>101</v>
      </c>
      <c r="P567" s="62"/>
      <c r="Q567" s="62" t="s">
        <v>158</v>
      </c>
      <c r="R567" s="57"/>
      <c r="S567" s="64"/>
      <c r="T567" s="59"/>
      <c r="U567" s="62" t="s">
        <v>32</v>
      </c>
      <c r="V567" s="57">
        <v>9</v>
      </c>
      <c r="W567" s="57"/>
      <c r="X567" s="57">
        <v>2018</v>
      </c>
      <c r="Y567" s="62" t="s">
        <v>94</v>
      </c>
      <c r="Z567" s="57" t="s">
        <v>33</v>
      </c>
      <c r="AA567" s="71" t="s">
        <v>33</v>
      </c>
      <c r="AB567" s="59"/>
      <c r="AC567" s="63" t="s">
        <v>88</v>
      </c>
      <c r="AD567" s="62" t="s">
        <v>71</v>
      </c>
      <c r="AE567" s="62" t="s">
        <v>33</v>
      </c>
      <c r="AF567" s="62" t="s">
        <v>99</v>
      </c>
      <c r="AG567" s="64">
        <v>4</v>
      </c>
      <c r="AH567" s="59"/>
      <c r="AI567" s="57"/>
      <c r="AJ567" s="59"/>
      <c r="AK567" s="65">
        <v>0</v>
      </c>
      <c r="AL567" s="66">
        <v>3.44</v>
      </c>
      <c r="AM567" s="67">
        <f t="shared" si="42"/>
        <v>3.44</v>
      </c>
      <c r="AN567" s="72">
        <v>3.66</v>
      </c>
      <c r="AO567" s="67">
        <f t="shared" si="43"/>
        <v>7.1</v>
      </c>
      <c r="AP567" s="59" t="s">
        <v>512</v>
      </c>
      <c r="AQ567" s="57"/>
      <c r="AR567" s="73">
        <f t="shared" ca="1" si="44"/>
        <v>17</v>
      </c>
      <c r="AS567" s="61" t="str">
        <f ca="1">IF('База данных'!$AR567&gt;=18,"соверш.","несовер.")</f>
        <v>несовер.</v>
      </c>
      <c r="AT56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бал.; да</v>
      </c>
      <c r="AU567" s="2"/>
      <c r="AV567" s="2"/>
    </row>
    <row r="568" spans="2:48" ht="12.95" customHeight="1">
      <c r="B568" s="90">
        <f>IF(D567&lt;&gt;D568,MAX($B$4:B567)+1,B567)</f>
        <v>309</v>
      </c>
      <c r="C568" s="58">
        <v>43321</v>
      </c>
      <c r="D568" s="57" t="s">
        <v>492</v>
      </c>
      <c r="E568" s="59" t="s">
        <v>34</v>
      </c>
      <c r="F568" s="177" t="s">
        <v>119</v>
      </c>
      <c r="G568" s="59" t="s">
        <v>121</v>
      </c>
      <c r="H568" s="59">
        <v>1</v>
      </c>
      <c r="I568" s="57" t="str">
        <f t="shared" si="40"/>
        <v>309/18</v>
      </c>
      <c r="J568" s="61" t="str">
        <f t="shared" si="41"/>
        <v>309/18-ОКДД/1</v>
      </c>
      <c r="K568" s="62" t="s">
        <v>73</v>
      </c>
      <c r="L568" s="62" t="s">
        <v>88</v>
      </c>
      <c r="M568" s="57" t="s">
        <v>31</v>
      </c>
      <c r="N568" s="62">
        <v>36669</v>
      </c>
      <c r="O568" s="59" t="s">
        <v>101</v>
      </c>
      <c r="P568" s="62"/>
      <c r="Q568" s="62" t="s">
        <v>134</v>
      </c>
      <c r="R568" s="57"/>
      <c r="S568" s="64"/>
      <c r="T568" s="59"/>
      <c r="U568" s="62" t="s">
        <v>32</v>
      </c>
      <c r="V568" s="57">
        <v>9</v>
      </c>
      <c r="W568" s="57"/>
      <c r="X568" s="57">
        <v>2016</v>
      </c>
      <c r="Y568" s="62" t="s">
        <v>94</v>
      </c>
      <c r="Z568" s="57" t="s">
        <v>33</v>
      </c>
      <c r="AA568" s="71" t="s">
        <v>33</v>
      </c>
      <c r="AB568" s="59"/>
      <c r="AC568" s="63" t="s">
        <v>33</v>
      </c>
      <c r="AD568" s="62" t="s">
        <v>71</v>
      </c>
      <c r="AE568" s="62" t="s">
        <v>88</v>
      </c>
      <c r="AF568" s="62" t="s">
        <v>33</v>
      </c>
      <c r="AG568" s="64">
        <v>4</v>
      </c>
      <c r="AH568" s="59"/>
      <c r="AI568" s="57"/>
      <c r="AJ568" s="59"/>
      <c r="AK568" s="65">
        <v>0</v>
      </c>
      <c r="AL568" s="66">
        <v>3.63</v>
      </c>
      <c r="AM568" s="67">
        <f t="shared" si="42"/>
        <v>3.63</v>
      </c>
      <c r="AN568" s="72">
        <v>3.66</v>
      </c>
      <c r="AO568" s="67">
        <f t="shared" si="43"/>
        <v>7.29</v>
      </c>
      <c r="AP568" s="59" t="s">
        <v>512</v>
      </c>
      <c r="AQ568" s="57"/>
      <c r="AR568" s="68">
        <f t="shared" ca="1" si="44"/>
        <v>19</v>
      </c>
      <c r="AS568" s="69" t="str">
        <f ca="1">IF('База данных'!$AR568&gt;=18,"соверш.","несовер.")</f>
        <v>соверш.</v>
      </c>
      <c r="AT56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нет</v>
      </c>
      <c r="AU568" s="2"/>
      <c r="AV568" s="2"/>
    </row>
    <row r="569" spans="2:48" ht="12.95" customHeight="1">
      <c r="B569" s="90">
        <f>IF(D568&lt;&gt;D569,MAX($B$4:B568)+1,B568)</f>
        <v>309</v>
      </c>
      <c r="C569" s="58">
        <v>43293</v>
      </c>
      <c r="D569" s="57" t="s">
        <v>492</v>
      </c>
      <c r="E569" s="59" t="s">
        <v>34</v>
      </c>
      <c r="F569" s="178" t="s">
        <v>119</v>
      </c>
      <c r="G569" s="59" t="s">
        <v>120</v>
      </c>
      <c r="H569" s="59">
        <v>2</v>
      </c>
      <c r="I569" s="57" t="str">
        <f t="shared" si="40"/>
        <v>309/18</v>
      </c>
      <c r="J569" s="61" t="str">
        <f t="shared" si="41"/>
        <v>309/18-ОиПКММиТП/2</v>
      </c>
      <c r="K569" s="62" t="s">
        <v>73</v>
      </c>
      <c r="L569" s="62" t="s">
        <v>88</v>
      </c>
      <c r="M569" s="57" t="s">
        <v>31</v>
      </c>
      <c r="N569" s="62">
        <v>37574</v>
      </c>
      <c r="O569" s="59" t="s">
        <v>101</v>
      </c>
      <c r="P569" s="62"/>
      <c r="Q569" s="62" t="s">
        <v>147</v>
      </c>
      <c r="R569" s="57"/>
      <c r="S569" s="64"/>
      <c r="T569" s="59"/>
      <c r="U569" s="62" t="s">
        <v>32</v>
      </c>
      <c r="V569" s="57">
        <v>9</v>
      </c>
      <c r="W569" s="57"/>
      <c r="X569" s="57">
        <v>2018</v>
      </c>
      <c r="Y569" s="62" t="s">
        <v>95</v>
      </c>
      <c r="Z569" s="57" t="s">
        <v>33</v>
      </c>
      <c r="AA569" s="71" t="s">
        <v>33</v>
      </c>
      <c r="AB569" s="59"/>
      <c r="AC569" s="63" t="s">
        <v>33</v>
      </c>
      <c r="AD569" s="62" t="s">
        <v>71</v>
      </c>
      <c r="AE569" s="62" t="s">
        <v>88</v>
      </c>
      <c r="AF569" s="62" t="s">
        <v>99</v>
      </c>
      <c r="AG569" s="64">
        <v>4</v>
      </c>
      <c r="AH569" s="59"/>
      <c r="AI569" s="57"/>
      <c r="AJ569" s="59"/>
      <c r="AK569" s="65">
        <v>0</v>
      </c>
      <c r="AL569" s="66">
        <v>3.57</v>
      </c>
      <c r="AM569" s="67">
        <f t="shared" si="42"/>
        <v>3.57</v>
      </c>
      <c r="AN569" s="72">
        <v>3.5</v>
      </c>
      <c r="AO569" s="67">
        <f t="shared" si="43"/>
        <v>7.07</v>
      </c>
      <c r="AP569" s="59" t="s">
        <v>512</v>
      </c>
      <c r="AQ569" s="57"/>
      <c r="AR569" s="73">
        <f t="shared" ca="1" si="44"/>
        <v>17</v>
      </c>
      <c r="AS569" s="61" t="str">
        <f ca="1">IF('База данных'!$AR569&gt;=18,"соверш.","несовер.")</f>
        <v>несовер.</v>
      </c>
      <c r="AT56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ОиПКММиТП; нет</v>
      </c>
      <c r="AU569" s="2"/>
      <c r="AV569" s="2"/>
    </row>
    <row r="570" spans="2:48" ht="12.95" customHeight="1">
      <c r="B570" s="90">
        <f>IF(D569&lt;&gt;D570,MAX($B$4:B569)+1,B569)</f>
        <v>310</v>
      </c>
      <c r="C570" s="58">
        <v>43321</v>
      </c>
      <c r="D570" s="57" t="s">
        <v>493</v>
      </c>
      <c r="E570" s="59" t="s">
        <v>30</v>
      </c>
      <c r="F570" s="177" t="s">
        <v>111</v>
      </c>
      <c r="G570" s="59" t="s">
        <v>112</v>
      </c>
      <c r="H570" s="59">
        <v>3</v>
      </c>
      <c r="I570" s="57" t="str">
        <f t="shared" si="40"/>
        <v>310/18</v>
      </c>
      <c r="J570" s="61" t="str">
        <f t="shared" si="41"/>
        <v>310/18-ЭП/3</v>
      </c>
      <c r="K570" s="62" t="s">
        <v>73</v>
      </c>
      <c r="L570" s="62" t="s">
        <v>88</v>
      </c>
      <c r="M570" s="57" t="s">
        <v>31</v>
      </c>
      <c r="N570" s="62">
        <v>36669</v>
      </c>
      <c r="O570" s="59" t="s">
        <v>101</v>
      </c>
      <c r="P570" s="62"/>
      <c r="Q570" s="62" t="s">
        <v>134</v>
      </c>
      <c r="R570" s="57"/>
      <c r="S570" s="64"/>
      <c r="T570" s="59"/>
      <c r="U570" s="62" t="s">
        <v>32</v>
      </c>
      <c r="V570" s="57">
        <v>9</v>
      </c>
      <c r="W570" s="57"/>
      <c r="X570" s="57">
        <v>2016</v>
      </c>
      <c r="Y570" s="62" t="s">
        <v>94</v>
      </c>
      <c r="Z570" s="57" t="s">
        <v>33</v>
      </c>
      <c r="AA570" s="71" t="s">
        <v>33</v>
      </c>
      <c r="AB570" s="59"/>
      <c r="AC570" s="63" t="s">
        <v>33</v>
      </c>
      <c r="AD570" s="62" t="s">
        <v>71</v>
      </c>
      <c r="AE570" s="62" t="s">
        <v>88</v>
      </c>
      <c r="AF570" s="62" t="s">
        <v>33</v>
      </c>
      <c r="AG570" s="64">
        <v>4</v>
      </c>
      <c r="AH570" s="59"/>
      <c r="AI570" s="57"/>
      <c r="AJ570" s="59"/>
      <c r="AK570" s="65">
        <v>0</v>
      </c>
      <c r="AL570" s="66">
        <v>3.63</v>
      </c>
      <c r="AM570" s="67">
        <f t="shared" si="42"/>
        <v>3.63</v>
      </c>
      <c r="AN570" s="72">
        <v>4</v>
      </c>
      <c r="AO570" s="67">
        <f t="shared" si="43"/>
        <v>7.63</v>
      </c>
      <c r="AP570" s="59" t="s">
        <v>512</v>
      </c>
      <c r="AQ570" s="57"/>
      <c r="AR570" s="68">
        <f t="shared" ca="1" si="44"/>
        <v>19</v>
      </c>
      <c r="AS570" s="69" t="str">
        <f ca="1">IF('База данных'!$AR570&gt;=18,"соверш.","несовер.")</f>
        <v>соверш.</v>
      </c>
      <c r="AT57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3; ЭП; нет</v>
      </c>
      <c r="AU570" s="2"/>
      <c r="AV570" s="2"/>
    </row>
    <row r="571" spans="2:48" ht="12.95" customHeight="1">
      <c r="B571" s="90">
        <f>IF(D570&lt;&gt;D571,MAX($B$4:B570)+1,B570)</f>
        <v>311</v>
      </c>
      <c r="C571" s="58">
        <v>43300</v>
      </c>
      <c r="D571" s="57" t="s">
        <v>494</v>
      </c>
      <c r="E571" s="59" t="s">
        <v>34</v>
      </c>
      <c r="F571" s="178" t="s">
        <v>119</v>
      </c>
      <c r="G571" s="59" t="s">
        <v>120</v>
      </c>
      <c r="H571" s="59">
        <v>1</v>
      </c>
      <c r="I571" s="57" t="str">
        <f t="shared" si="40"/>
        <v>311/18</v>
      </c>
      <c r="J571" s="61" t="str">
        <f t="shared" si="41"/>
        <v>311/18-ОиПКММиТП/1</v>
      </c>
      <c r="K571" s="62" t="s">
        <v>73</v>
      </c>
      <c r="L571" s="62" t="s">
        <v>33</v>
      </c>
      <c r="M571" s="57" t="s">
        <v>37</v>
      </c>
      <c r="N571" s="62">
        <v>36301</v>
      </c>
      <c r="O571" s="59" t="s">
        <v>101</v>
      </c>
      <c r="P571" s="62"/>
      <c r="Q571" s="62" t="s">
        <v>141</v>
      </c>
      <c r="R571" s="57"/>
      <c r="S571" s="64"/>
      <c r="T571" s="59"/>
      <c r="U571" s="62" t="s">
        <v>32</v>
      </c>
      <c r="V571" s="57">
        <v>9</v>
      </c>
      <c r="W571" s="57"/>
      <c r="X571" s="57">
        <v>2015</v>
      </c>
      <c r="Y571" s="62" t="s">
        <v>96</v>
      </c>
      <c r="Z571" s="57" t="s">
        <v>33</v>
      </c>
      <c r="AA571" s="71" t="s">
        <v>33</v>
      </c>
      <c r="AB571" s="59"/>
      <c r="AC571" s="63" t="s">
        <v>88</v>
      </c>
      <c r="AD571" s="62" t="s">
        <v>71</v>
      </c>
      <c r="AE571" s="62" t="s">
        <v>33</v>
      </c>
      <c r="AF571" s="62" t="s">
        <v>92</v>
      </c>
      <c r="AG571" s="64">
        <v>4</v>
      </c>
      <c r="AH571" s="59"/>
      <c r="AI571" s="57"/>
      <c r="AJ571" s="59"/>
      <c r="AK571" s="65">
        <v>0</v>
      </c>
      <c r="AL571" s="66">
        <v>3.38</v>
      </c>
      <c r="AM571" s="67">
        <f t="shared" si="42"/>
        <v>3.38</v>
      </c>
      <c r="AN571" s="72">
        <v>3.66</v>
      </c>
      <c r="AO571" s="67">
        <f t="shared" si="43"/>
        <v>7.04</v>
      </c>
      <c r="AP571" s="59" t="s">
        <v>512</v>
      </c>
      <c r="AQ571" s="57"/>
      <c r="AR571" s="73">
        <f t="shared" ca="1" si="44"/>
        <v>20</v>
      </c>
      <c r="AS571" s="61" t="str">
        <f ca="1">IF('База данных'!$AR571&gt;=18,"соверш.","несовер.")</f>
        <v>соверш.</v>
      </c>
      <c r="AT57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ОиПКММиТП; да</v>
      </c>
      <c r="AU571" s="2"/>
      <c r="AV571" s="2"/>
    </row>
    <row r="572" spans="2:48" ht="12.95" customHeight="1">
      <c r="B572" s="90">
        <f>IF(D571&lt;&gt;D572,MAX($B$4:B571)+1,B571)</f>
        <v>311</v>
      </c>
      <c r="C572" s="58">
        <v>43283</v>
      </c>
      <c r="D572" s="57" t="s">
        <v>494</v>
      </c>
      <c r="E572" s="59" t="s">
        <v>34</v>
      </c>
      <c r="F572" s="177" t="s">
        <v>119</v>
      </c>
      <c r="G572" s="59" t="s">
        <v>121</v>
      </c>
      <c r="H572" s="59">
        <v>2</v>
      </c>
      <c r="I572" s="57" t="str">
        <f t="shared" si="40"/>
        <v>311/18</v>
      </c>
      <c r="J572" s="61" t="str">
        <f t="shared" si="41"/>
        <v>311/18-ОКДД/2</v>
      </c>
      <c r="K572" s="62" t="s">
        <v>73</v>
      </c>
      <c r="L572" s="62" t="s">
        <v>33</v>
      </c>
      <c r="M572" s="57" t="s">
        <v>37</v>
      </c>
      <c r="N572" s="62">
        <v>37580</v>
      </c>
      <c r="O572" s="59" t="s">
        <v>101</v>
      </c>
      <c r="P572" s="62"/>
      <c r="Q572" s="62" t="s">
        <v>126</v>
      </c>
      <c r="R572" s="57"/>
      <c r="S572" s="64"/>
      <c r="T572" s="59"/>
      <c r="U572" s="62" t="s">
        <v>32</v>
      </c>
      <c r="V572" s="57">
        <v>9</v>
      </c>
      <c r="W572" s="57"/>
      <c r="X572" s="57">
        <v>2018</v>
      </c>
      <c r="Y572" s="62" t="s">
        <v>94</v>
      </c>
      <c r="Z572" s="57" t="s">
        <v>33</v>
      </c>
      <c r="AA572" s="71" t="s">
        <v>33</v>
      </c>
      <c r="AB572" s="59"/>
      <c r="AC572" s="63" t="s">
        <v>33</v>
      </c>
      <c r="AD572" s="62" t="s">
        <v>71</v>
      </c>
      <c r="AE572" s="62" t="s">
        <v>88</v>
      </c>
      <c r="AF572" s="62" t="s">
        <v>99</v>
      </c>
      <c r="AG572" s="64">
        <v>4</v>
      </c>
      <c r="AH572" s="59"/>
      <c r="AI572" s="57"/>
      <c r="AJ572" s="59"/>
      <c r="AK572" s="65">
        <v>0</v>
      </c>
      <c r="AL572" s="66">
        <v>3.57</v>
      </c>
      <c r="AM572" s="67">
        <f t="shared" si="42"/>
        <v>3.57</v>
      </c>
      <c r="AN572" s="72">
        <v>3</v>
      </c>
      <c r="AO572" s="67">
        <f t="shared" si="43"/>
        <v>6.57</v>
      </c>
      <c r="AP572" s="59" t="s">
        <v>512</v>
      </c>
      <c r="AQ572" s="57"/>
      <c r="AR572" s="68">
        <f t="shared" ca="1" si="44"/>
        <v>17</v>
      </c>
      <c r="AS572" s="69" t="str">
        <f ca="1">IF('База данных'!$AR572&gt;=18,"соверш.","несовер.")</f>
        <v>несовер.</v>
      </c>
      <c r="AT57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ОКДД; нет</v>
      </c>
      <c r="AU572" s="2"/>
      <c r="AV572" s="2"/>
    </row>
    <row r="573" spans="2:48" ht="12.95" customHeight="1">
      <c r="B573" s="90">
        <f>IF(D572&lt;&gt;D573,MAX($B$4:B572)+1,B572)</f>
        <v>312</v>
      </c>
      <c r="C573" s="58">
        <v>43293</v>
      </c>
      <c r="D573" s="57" t="s">
        <v>495</v>
      </c>
      <c r="E573" s="59" t="s">
        <v>30</v>
      </c>
      <c r="F573" s="178" t="s">
        <v>105</v>
      </c>
      <c r="G573" s="59" t="s">
        <v>106</v>
      </c>
      <c r="H573" s="59">
        <v>2</v>
      </c>
      <c r="I573" s="57" t="str">
        <f t="shared" si="40"/>
        <v>312/18</v>
      </c>
      <c r="J573" s="61" t="str">
        <f t="shared" si="41"/>
        <v>312/18-ХОД/2</v>
      </c>
      <c r="K573" s="62" t="s">
        <v>73</v>
      </c>
      <c r="L573" s="62" t="s">
        <v>88</v>
      </c>
      <c r="M573" s="57" t="s">
        <v>31</v>
      </c>
      <c r="N573" s="62">
        <v>37574</v>
      </c>
      <c r="O573" s="59" t="s">
        <v>101</v>
      </c>
      <c r="P573" s="62"/>
      <c r="Q573" s="62" t="s">
        <v>147</v>
      </c>
      <c r="R573" s="57"/>
      <c r="S573" s="64"/>
      <c r="T573" s="59"/>
      <c r="U573" s="62" t="s">
        <v>32</v>
      </c>
      <c r="V573" s="57">
        <v>9</v>
      </c>
      <c r="W573" s="57"/>
      <c r="X573" s="57">
        <v>2018</v>
      </c>
      <c r="Y573" s="62" t="s">
        <v>95</v>
      </c>
      <c r="Z573" s="57" t="s">
        <v>33</v>
      </c>
      <c r="AA573" s="71" t="s">
        <v>33</v>
      </c>
      <c r="AB573" s="59"/>
      <c r="AC573" s="63" t="s">
        <v>33</v>
      </c>
      <c r="AD573" s="62" t="s">
        <v>71</v>
      </c>
      <c r="AE573" s="62" t="s">
        <v>88</v>
      </c>
      <c r="AF573" s="62" t="s">
        <v>99</v>
      </c>
      <c r="AG573" s="64">
        <v>4</v>
      </c>
      <c r="AH573" s="59"/>
      <c r="AI573" s="57"/>
      <c r="AJ573" s="59"/>
      <c r="AK573" s="65">
        <v>0</v>
      </c>
      <c r="AL573" s="66">
        <v>3.57</v>
      </c>
      <c r="AM573" s="67">
        <f t="shared" si="42"/>
        <v>3.57</v>
      </c>
      <c r="AN573" s="72">
        <v>3.5</v>
      </c>
      <c r="AO573" s="67">
        <f t="shared" si="43"/>
        <v>7.07</v>
      </c>
      <c r="AP573" s="59" t="s">
        <v>512</v>
      </c>
      <c r="AQ573" s="57"/>
      <c r="AR573" s="73">
        <f t="shared" ca="1" si="44"/>
        <v>17</v>
      </c>
      <c r="AS573" s="61" t="str">
        <f ca="1">IF('База данных'!$AR573&gt;=18,"соверш.","несовер.")</f>
        <v>несовер.</v>
      </c>
      <c r="AT57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ХОД; нет</v>
      </c>
      <c r="AU573" s="2"/>
      <c r="AV573" s="2"/>
    </row>
    <row r="574" spans="2:48" ht="12.95" customHeight="1">
      <c r="B574" s="90">
        <f>IF(D573&lt;&gt;D574,MAX($B$4:B573)+1,B573)</f>
        <v>313</v>
      </c>
      <c r="C574" s="58">
        <v>43321</v>
      </c>
      <c r="D574" s="57" t="s">
        <v>496</v>
      </c>
      <c r="E574" s="59" t="s">
        <v>34</v>
      </c>
      <c r="F574" s="177" t="s">
        <v>119</v>
      </c>
      <c r="G574" s="59" t="s">
        <v>120</v>
      </c>
      <c r="H574" s="59">
        <v>1</v>
      </c>
      <c r="I574" s="57" t="str">
        <f t="shared" si="40"/>
        <v>313/18</v>
      </c>
      <c r="J574" s="61" t="str">
        <f t="shared" si="41"/>
        <v>313/18-ОиПКММиТП/1</v>
      </c>
      <c r="K574" s="62" t="s">
        <v>73</v>
      </c>
      <c r="L574" s="62" t="s">
        <v>33</v>
      </c>
      <c r="M574" s="57" t="s">
        <v>31</v>
      </c>
      <c r="N574" s="62">
        <v>35893</v>
      </c>
      <c r="O574" s="59" t="s">
        <v>101</v>
      </c>
      <c r="P574" s="62"/>
      <c r="Q574" s="62" t="s">
        <v>125</v>
      </c>
      <c r="R574" s="57"/>
      <c r="S574" s="64"/>
      <c r="T574" s="59"/>
      <c r="U574" s="62" t="s">
        <v>32</v>
      </c>
      <c r="V574" s="57">
        <v>9</v>
      </c>
      <c r="W574" s="57"/>
      <c r="X574" s="57">
        <v>2014</v>
      </c>
      <c r="Y574" s="62" t="s">
        <v>95</v>
      </c>
      <c r="Z574" s="57" t="s">
        <v>33</v>
      </c>
      <c r="AA574" s="71" t="s">
        <v>33</v>
      </c>
      <c r="AB574" s="59"/>
      <c r="AC574" s="63" t="s">
        <v>33</v>
      </c>
      <c r="AD574" s="62" t="s">
        <v>71</v>
      </c>
      <c r="AE574" s="62" t="s">
        <v>88</v>
      </c>
      <c r="AF574" s="62" t="s">
        <v>33</v>
      </c>
      <c r="AG574" s="64">
        <v>4</v>
      </c>
      <c r="AH574" s="59"/>
      <c r="AI574" s="57"/>
      <c r="AJ574" s="59"/>
      <c r="AK574" s="65">
        <v>0</v>
      </c>
      <c r="AL574" s="66">
        <v>5</v>
      </c>
      <c r="AM574" s="67">
        <f t="shared" si="42"/>
        <v>5</v>
      </c>
      <c r="AN574" s="72">
        <v>5</v>
      </c>
      <c r="AO574" s="67">
        <f t="shared" si="43"/>
        <v>10</v>
      </c>
      <c r="AP574" s="59" t="s">
        <v>512</v>
      </c>
      <c r="AQ574" s="57"/>
      <c r="AR574" s="68">
        <f t="shared" ca="1" si="44"/>
        <v>22</v>
      </c>
      <c r="AS574" s="69" t="str">
        <f ca="1">IF('База данных'!$AR574&gt;=18,"соверш.","несовер.")</f>
        <v>соверш.</v>
      </c>
      <c r="AT57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ОиПКММиТП; нет</v>
      </c>
      <c r="AU574" s="2"/>
      <c r="AV574" s="2"/>
    </row>
    <row r="575" spans="2:48" ht="12.95" customHeight="1">
      <c r="B575" s="90">
        <f>IF(D574&lt;&gt;D575,MAX($B$4:B574)+1,B574)</f>
        <v>314</v>
      </c>
      <c r="C575" s="58">
        <v>43292</v>
      </c>
      <c r="D575" s="57" t="s">
        <v>497</v>
      </c>
      <c r="E575" s="59" t="s">
        <v>30</v>
      </c>
      <c r="F575" s="178" t="s">
        <v>107</v>
      </c>
      <c r="G575" s="59" t="s">
        <v>108</v>
      </c>
      <c r="H575" s="59">
        <v>1</v>
      </c>
      <c r="I575" s="57" t="str">
        <f t="shared" si="40"/>
        <v>314/18</v>
      </c>
      <c r="J575" s="61" t="str">
        <f t="shared" si="41"/>
        <v>314/18-ТДЖ/1</v>
      </c>
      <c r="K575" s="62" t="s">
        <v>73</v>
      </c>
      <c r="L575" s="62" t="s">
        <v>33</v>
      </c>
      <c r="M575" s="57" t="s">
        <v>31</v>
      </c>
      <c r="N575" s="62">
        <v>37247</v>
      </c>
      <c r="O575" s="59" t="s">
        <v>101</v>
      </c>
      <c r="P575" s="62"/>
      <c r="Q575" s="62" t="s">
        <v>169</v>
      </c>
      <c r="R575" s="57"/>
      <c r="S575" s="64"/>
      <c r="T575" s="59"/>
      <c r="U575" s="62" t="s">
        <v>32</v>
      </c>
      <c r="V575" s="57">
        <v>9</v>
      </c>
      <c r="W575" s="57"/>
      <c r="X575" s="57">
        <v>2018</v>
      </c>
      <c r="Y575" s="62" t="s">
        <v>94</v>
      </c>
      <c r="Z575" s="57" t="s">
        <v>33</v>
      </c>
      <c r="AA575" s="71" t="s">
        <v>88</v>
      </c>
      <c r="AB575" s="59"/>
      <c r="AC575" s="63" t="s">
        <v>33</v>
      </c>
      <c r="AD575" s="62" t="s">
        <v>71</v>
      </c>
      <c r="AE575" s="62" t="s">
        <v>88</v>
      </c>
      <c r="AF575" s="62" t="s">
        <v>99</v>
      </c>
      <c r="AG575" s="64">
        <v>4</v>
      </c>
      <c r="AH575" s="59"/>
      <c r="AI575" s="57"/>
      <c r="AJ575" s="59"/>
      <c r="AK575" s="65">
        <v>0</v>
      </c>
      <c r="AL575" s="66">
        <v>3.35</v>
      </c>
      <c r="AM575" s="67">
        <f t="shared" si="42"/>
        <v>3.35</v>
      </c>
      <c r="AN575" s="72">
        <v>3</v>
      </c>
      <c r="AO575" s="67">
        <f t="shared" si="43"/>
        <v>6.35</v>
      </c>
      <c r="AP575" s="59" t="s">
        <v>512</v>
      </c>
      <c r="AQ575" s="57"/>
      <c r="AR575" s="73">
        <f t="shared" ca="1" si="44"/>
        <v>18</v>
      </c>
      <c r="AS575" s="61" t="str">
        <f ca="1">IF('База данных'!$AR575&gt;=18,"соверш.","несовер.")</f>
        <v>соверш.</v>
      </c>
      <c r="AT57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ТДЖ; нет</v>
      </c>
      <c r="AU575" s="2"/>
      <c r="AV575" s="2"/>
    </row>
    <row r="576" spans="2:48" ht="12.95" customHeight="1">
      <c r="B576" s="90">
        <f>IF(D575&lt;&gt;D576,MAX($B$4:B575)+1,B575)</f>
        <v>315</v>
      </c>
      <c r="C576" s="58">
        <v>43322</v>
      </c>
      <c r="D576" s="57" t="s">
        <v>498</v>
      </c>
      <c r="E576" s="59" t="s">
        <v>30</v>
      </c>
      <c r="F576" s="177" t="s">
        <v>119</v>
      </c>
      <c r="G576" s="59" t="s">
        <v>120</v>
      </c>
      <c r="H576" s="59">
        <v>1</v>
      </c>
      <c r="I576" s="57" t="str">
        <f t="shared" si="40"/>
        <v>315/18</v>
      </c>
      <c r="J576" s="61" t="str">
        <f t="shared" si="41"/>
        <v>315/18-ОиПКММиТП/1</v>
      </c>
      <c r="K576" s="62" t="s">
        <v>73</v>
      </c>
      <c r="L576" s="62" t="s">
        <v>33</v>
      </c>
      <c r="M576" s="57" t="s">
        <v>31</v>
      </c>
      <c r="N576" s="62"/>
      <c r="O576" s="59" t="s">
        <v>101</v>
      </c>
      <c r="P576" s="62"/>
      <c r="Q576" s="62"/>
      <c r="R576" s="57"/>
      <c r="S576" s="64"/>
      <c r="T576" s="59"/>
      <c r="U576" s="62" t="s">
        <v>32</v>
      </c>
      <c r="V576" s="57">
        <v>9</v>
      </c>
      <c r="W576" s="57"/>
      <c r="X576" s="57"/>
      <c r="Y576" s="62" t="s">
        <v>94</v>
      </c>
      <c r="Z576" s="57" t="s">
        <v>33</v>
      </c>
      <c r="AA576" s="71" t="s">
        <v>33</v>
      </c>
      <c r="AB576" s="59"/>
      <c r="AC576" s="63" t="s">
        <v>88</v>
      </c>
      <c r="AD576" s="62" t="s">
        <v>71</v>
      </c>
      <c r="AE576" s="62" t="s">
        <v>33</v>
      </c>
      <c r="AF576" s="62" t="s">
        <v>33</v>
      </c>
      <c r="AG576" s="64"/>
      <c r="AH576" s="59"/>
      <c r="AI576" s="57"/>
      <c r="AJ576" s="59"/>
      <c r="AK576" s="65">
        <v>0</v>
      </c>
      <c r="AL576" s="66">
        <v>3.8</v>
      </c>
      <c r="AM576" s="67">
        <f t="shared" si="42"/>
        <v>3.8</v>
      </c>
      <c r="AN576" s="72">
        <v>4</v>
      </c>
      <c r="AO576" s="67">
        <f t="shared" si="43"/>
        <v>7.8</v>
      </c>
      <c r="AP576" s="59" t="s">
        <v>512</v>
      </c>
      <c r="AQ576" s="57"/>
      <c r="AR576" s="68">
        <f t="shared" ca="1" si="44"/>
        <v>120</v>
      </c>
      <c r="AS576" s="69" t="str">
        <f ca="1">IF('База данных'!$AR576&gt;=18,"соверш.","несовер.")</f>
        <v>соверш.</v>
      </c>
      <c r="AT57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ОиПКММиТП; да</v>
      </c>
      <c r="AU576" s="2"/>
      <c r="AV576" s="2"/>
    </row>
    <row r="577" spans="1:48" ht="12.95" customHeight="1">
      <c r="B577" s="90">
        <f>IF(D576&lt;&gt;D577,MAX($B$4:B576)+1,B576)</f>
        <v>315</v>
      </c>
      <c r="C577" s="58">
        <v>43322</v>
      </c>
      <c r="D577" s="57" t="s">
        <v>498</v>
      </c>
      <c r="E577" s="59" t="s">
        <v>30</v>
      </c>
      <c r="F577" s="178" t="s">
        <v>119</v>
      </c>
      <c r="G577" s="59" t="s">
        <v>121</v>
      </c>
      <c r="H577" s="59">
        <v>2</v>
      </c>
      <c r="I577" s="57" t="str">
        <f t="shared" si="40"/>
        <v>315/18</v>
      </c>
      <c r="J577" s="61" t="str">
        <f t="shared" si="41"/>
        <v>315/18-ОКДД/2</v>
      </c>
      <c r="K577" s="62" t="s">
        <v>73</v>
      </c>
      <c r="L577" s="62" t="s">
        <v>33</v>
      </c>
      <c r="M577" s="57" t="s">
        <v>31</v>
      </c>
      <c r="N577" s="62">
        <v>26923</v>
      </c>
      <c r="O577" s="59" t="s">
        <v>101</v>
      </c>
      <c r="P577" s="62"/>
      <c r="Q577" s="62" t="s">
        <v>126</v>
      </c>
      <c r="R577" s="57"/>
      <c r="S577" s="64"/>
      <c r="T577" s="59"/>
      <c r="U577" s="62" t="s">
        <v>32</v>
      </c>
      <c r="V577" s="57">
        <v>9</v>
      </c>
      <c r="W577" s="57"/>
      <c r="X577" s="57">
        <v>1989</v>
      </c>
      <c r="Y577" s="62" t="s">
        <v>94</v>
      </c>
      <c r="Z577" s="57" t="s">
        <v>33</v>
      </c>
      <c r="AA577" s="71" t="s">
        <v>33</v>
      </c>
      <c r="AB577" s="59"/>
      <c r="AC577" s="63" t="s">
        <v>88</v>
      </c>
      <c r="AD577" s="62" t="s">
        <v>71</v>
      </c>
      <c r="AE577" s="62" t="s">
        <v>33</v>
      </c>
      <c r="AF577" s="62" t="s">
        <v>33</v>
      </c>
      <c r="AG577" s="64">
        <v>4</v>
      </c>
      <c r="AH577" s="59"/>
      <c r="AI577" s="57"/>
      <c r="AJ577" s="59"/>
      <c r="AK577" s="65">
        <v>10</v>
      </c>
      <c r="AL577" s="66">
        <v>3.69</v>
      </c>
      <c r="AM577" s="67">
        <f t="shared" si="42"/>
        <v>13.69</v>
      </c>
      <c r="AN577" s="72">
        <v>3.3</v>
      </c>
      <c r="AO577" s="67">
        <f t="shared" si="43"/>
        <v>16.989999999999998</v>
      </c>
      <c r="AP577" s="59" t="s">
        <v>512</v>
      </c>
      <c r="AQ577" s="57"/>
      <c r="AR577" s="73">
        <f t="shared" ca="1" si="44"/>
        <v>46</v>
      </c>
      <c r="AS577" s="61" t="str">
        <f ca="1">IF('База данных'!$AR577&gt;=18,"соверш.","несовер.")</f>
        <v>соверш.</v>
      </c>
      <c r="AT57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ОКДД; да</v>
      </c>
      <c r="AU577" s="2"/>
      <c r="AV577" s="2"/>
    </row>
    <row r="578" spans="1:48" ht="12.95" customHeight="1">
      <c r="B578" s="90">
        <f>IF(D577&lt;&gt;D578,MAX($B$4:B577)+1,B577)</f>
        <v>316</v>
      </c>
      <c r="C578" s="58">
        <v>43294</v>
      </c>
      <c r="D578" s="57" t="s">
        <v>499</v>
      </c>
      <c r="E578" s="59" t="s">
        <v>34</v>
      </c>
      <c r="F578" s="177" t="s">
        <v>119</v>
      </c>
      <c r="G578" s="59" t="s">
        <v>121</v>
      </c>
      <c r="H578" s="59">
        <v>1</v>
      </c>
      <c r="I578" s="57" t="str">
        <f t="shared" si="40"/>
        <v>316/18</v>
      </c>
      <c r="J578" s="61" t="str">
        <f t="shared" si="41"/>
        <v>316/18-ОКДД/1</v>
      </c>
      <c r="K578" s="62" t="s">
        <v>73</v>
      </c>
      <c r="L578" s="62" t="s">
        <v>88</v>
      </c>
      <c r="M578" s="57" t="s">
        <v>37</v>
      </c>
      <c r="N578" s="62">
        <v>37285</v>
      </c>
      <c r="O578" s="59" t="s">
        <v>101</v>
      </c>
      <c r="P578" s="62"/>
      <c r="Q578" s="62" t="s">
        <v>125</v>
      </c>
      <c r="R578" s="57"/>
      <c r="S578" s="64"/>
      <c r="T578" s="59"/>
      <c r="U578" s="62" t="s">
        <v>32</v>
      </c>
      <c r="V578" s="57">
        <v>9</v>
      </c>
      <c r="W578" s="57"/>
      <c r="X578" s="57">
        <v>2018</v>
      </c>
      <c r="Y578" s="62" t="s">
        <v>94</v>
      </c>
      <c r="Z578" s="57" t="s">
        <v>33</v>
      </c>
      <c r="AA578" s="71" t="s">
        <v>33</v>
      </c>
      <c r="AB578" s="59"/>
      <c r="AC578" s="63" t="s">
        <v>33</v>
      </c>
      <c r="AD578" s="62" t="s">
        <v>71</v>
      </c>
      <c r="AE578" s="62" t="s">
        <v>88</v>
      </c>
      <c r="AF578" s="62" t="s">
        <v>99</v>
      </c>
      <c r="AG578" s="64">
        <v>4</v>
      </c>
      <c r="AH578" s="59"/>
      <c r="AI578" s="57"/>
      <c r="AJ578" s="59"/>
      <c r="AK578" s="65">
        <v>0</v>
      </c>
      <c r="AL578" s="66">
        <v>3.17</v>
      </c>
      <c r="AM578" s="67">
        <f t="shared" si="42"/>
        <v>3.17</v>
      </c>
      <c r="AN578" s="72">
        <v>3.33</v>
      </c>
      <c r="AO578" s="67">
        <f t="shared" si="43"/>
        <v>6.5</v>
      </c>
      <c r="AP578" s="59" t="s">
        <v>512</v>
      </c>
      <c r="AQ578" s="57"/>
      <c r="AR578" s="68">
        <f t="shared" ca="1" si="44"/>
        <v>18</v>
      </c>
      <c r="AS578" s="69" t="str">
        <f ca="1">IF('База данных'!$AR578&gt;=18,"соверш.","несовер.")</f>
        <v>соверш.</v>
      </c>
      <c r="AT57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нет</v>
      </c>
      <c r="AU578" s="2"/>
      <c r="AV578" s="2"/>
    </row>
    <row r="579" spans="1:48" ht="12.95" customHeight="1">
      <c r="B579" s="90">
        <f>IF(D578&lt;&gt;D579,MAX($B$4:B578)+1,B578)</f>
        <v>317</v>
      </c>
      <c r="C579" s="58">
        <v>43322</v>
      </c>
      <c r="D579" s="57" t="s">
        <v>500</v>
      </c>
      <c r="E579" s="59" t="s">
        <v>30</v>
      </c>
      <c r="F579" s="178" t="s">
        <v>103</v>
      </c>
      <c r="G579" s="59" t="s">
        <v>104</v>
      </c>
      <c r="H579" s="59">
        <v>1</v>
      </c>
      <c r="I579" s="57" t="str">
        <f t="shared" si="40"/>
        <v>317/18</v>
      </c>
      <c r="J579" s="61" t="str">
        <f t="shared" si="41"/>
        <v>317/18-АДТиК/1</v>
      </c>
      <c r="K579" s="62" t="s">
        <v>73</v>
      </c>
      <c r="L579" s="62" t="s">
        <v>33</v>
      </c>
      <c r="M579" s="57" t="s">
        <v>37</v>
      </c>
      <c r="N579" s="62">
        <v>32037</v>
      </c>
      <c r="O579" s="59" t="s">
        <v>101</v>
      </c>
      <c r="P579" s="62"/>
      <c r="Q579" s="62" t="s">
        <v>126</v>
      </c>
      <c r="R579" s="57"/>
      <c r="S579" s="64"/>
      <c r="T579" s="59"/>
      <c r="U579" s="62" t="s">
        <v>32</v>
      </c>
      <c r="V579" s="57">
        <v>11</v>
      </c>
      <c r="W579" s="57"/>
      <c r="X579" s="57">
        <v>2004</v>
      </c>
      <c r="Y579" s="62" t="s">
        <v>95</v>
      </c>
      <c r="Z579" s="57" t="s">
        <v>33</v>
      </c>
      <c r="AA579" s="71" t="s">
        <v>88</v>
      </c>
      <c r="AB579" s="59"/>
      <c r="AC579" s="63" t="s">
        <v>88</v>
      </c>
      <c r="AD579" s="62" t="s">
        <v>71</v>
      </c>
      <c r="AE579" s="62" t="s">
        <v>88</v>
      </c>
      <c r="AF579" s="62" t="s">
        <v>33</v>
      </c>
      <c r="AG579" s="64">
        <v>4</v>
      </c>
      <c r="AH579" s="59"/>
      <c r="AI579" s="57"/>
      <c r="AJ579" s="59"/>
      <c r="AK579" s="65">
        <v>0</v>
      </c>
      <c r="AL579" s="66">
        <v>4.0199999999999996</v>
      </c>
      <c r="AM579" s="67">
        <f t="shared" si="42"/>
        <v>4.0199999999999996</v>
      </c>
      <c r="AN579" s="72">
        <v>5</v>
      </c>
      <c r="AO579" s="67">
        <f t="shared" si="43"/>
        <v>9.02</v>
      </c>
      <c r="AP579" s="59" t="s">
        <v>512</v>
      </c>
      <c r="AQ579" s="57"/>
      <c r="AR579" s="73">
        <f t="shared" ca="1" si="44"/>
        <v>32</v>
      </c>
      <c r="AS579" s="61" t="str">
        <f ca="1">IF('База данных'!$AR579&gt;=18,"соверш.","несовер.")</f>
        <v>соверш.</v>
      </c>
      <c r="AT57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АДТиК; да</v>
      </c>
      <c r="AU579" s="2"/>
      <c r="AV579" s="2"/>
    </row>
    <row r="580" spans="1:48" ht="12.95" customHeight="1">
      <c r="A580" s="2"/>
      <c r="B580" s="90">
        <f>IF(D579&lt;&gt;D580,MAX($B$4:B579)+1,B579)</f>
        <v>318</v>
      </c>
      <c r="C580" s="58">
        <v>43326</v>
      </c>
      <c r="D580" s="57" t="s">
        <v>501</v>
      </c>
      <c r="E580" s="59" t="s">
        <v>30</v>
      </c>
      <c r="F580" s="177" t="s">
        <v>186</v>
      </c>
      <c r="G580" s="59" t="s">
        <v>190</v>
      </c>
      <c r="H580" s="59">
        <v>1</v>
      </c>
      <c r="I580" s="57" t="str">
        <f t="shared" si="40"/>
        <v>318/18</v>
      </c>
      <c r="J580" s="61" t="str">
        <f t="shared" si="41"/>
        <v>318/18-ХТ эстр./1</v>
      </c>
      <c r="K580" s="62" t="s">
        <v>73</v>
      </c>
      <c r="L580" s="62" t="s">
        <v>88</v>
      </c>
      <c r="M580" s="57" t="s">
        <v>37</v>
      </c>
      <c r="N580" s="62">
        <v>31755</v>
      </c>
      <c r="O580" s="59" t="s">
        <v>101</v>
      </c>
      <c r="P580" s="62"/>
      <c r="Q580" s="62" t="s">
        <v>160</v>
      </c>
      <c r="R580" s="57"/>
      <c r="S580" s="64"/>
      <c r="T580" s="59"/>
      <c r="U580" s="62" t="s">
        <v>32</v>
      </c>
      <c r="V580" s="57">
        <v>9</v>
      </c>
      <c r="W580" s="57"/>
      <c r="X580" s="57">
        <v>2002</v>
      </c>
      <c r="Y580" s="62" t="s">
        <v>95</v>
      </c>
      <c r="Z580" s="57" t="s">
        <v>33</v>
      </c>
      <c r="AA580" s="71" t="s">
        <v>33</v>
      </c>
      <c r="AB580" s="59"/>
      <c r="AC580" s="63" t="s">
        <v>88</v>
      </c>
      <c r="AD580" s="62" t="s">
        <v>71</v>
      </c>
      <c r="AE580" s="62" t="s">
        <v>88</v>
      </c>
      <c r="AF580" s="62" t="s">
        <v>33</v>
      </c>
      <c r="AG580" s="64">
        <v>4</v>
      </c>
      <c r="AH580" s="59"/>
      <c r="AI580" s="57"/>
      <c r="AJ580" s="59"/>
      <c r="AK580" s="65">
        <v>0</v>
      </c>
      <c r="AL580" s="66">
        <v>4.47</v>
      </c>
      <c r="AM580" s="67">
        <f t="shared" si="42"/>
        <v>4.47</v>
      </c>
      <c r="AN580" s="72">
        <v>4.5</v>
      </c>
      <c r="AO580" s="67">
        <f t="shared" si="43"/>
        <v>8.9699999999999989</v>
      </c>
      <c r="AP580" s="59" t="s">
        <v>512</v>
      </c>
      <c r="AQ580" s="57"/>
      <c r="AR580" s="68">
        <f t="shared" ca="1" si="44"/>
        <v>33</v>
      </c>
      <c r="AS580" s="69" t="str">
        <f ca="1">IF('База данных'!$AR580&gt;=18,"соверш.","несовер.")</f>
        <v>соверш.</v>
      </c>
      <c r="AT58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эстр.; да</v>
      </c>
      <c r="AU580" s="2"/>
      <c r="AV580" s="2"/>
    </row>
    <row r="581" spans="1:48" ht="12.95" customHeight="1">
      <c r="B581" s="90">
        <f>IF(D580&lt;&gt;D581,MAX($B$4:B580)+1,B580)</f>
        <v>319</v>
      </c>
      <c r="C581" s="58">
        <v>43325</v>
      </c>
      <c r="D581" s="57" t="s">
        <v>502</v>
      </c>
      <c r="E581" s="59" t="s">
        <v>30</v>
      </c>
      <c r="F581" s="178" t="s">
        <v>107</v>
      </c>
      <c r="G581" s="59" t="s">
        <v>108</v>
      </c>
      <c r="H581" s="59">
        <v>1</v>
      </c>
      <c r="I581" s="57" t="str">
        <f t="shared" ref="I581:I644" si="45">B581&amp;"/"&amp;RIGHT(YEAR(C581),2)</f>
        <v>319/18</v>
      </c>
      <c r="J581" s="61" t="str">
        <f t="shared" ref="J581:J644" si="46">B581&amp;"/"&amp;RIGHT(YEAR(C581),2)&amp;"-"&amp;G581&amp;"/"&amp;H581</f>
        <v>319/18-ТДЖ/1</v>
      </c>
      <c r="K581" s="62" t="s">
        <v>73</v>
      </c>
      <c r="L581" s="62" t="s">
        <v>88</v>
      </c>
      <c r="M581" s="57" t="s">
        <v>31</v>
      </c>
      <c r="N581" s="62">
        <v>32828</v>
      </c>
      <c r="O581" s="59" t="s">
        <v>101</v>
      </c>
      <c r="P581" s="62"/>
      <c r="Q581" s="62" t="s">
        <v>147</v>
      </c>
      <c r="R581" s="57"/>
      <c r="S581" s="64"/>
      <c r="T581" s="59"/>
      <c r="U581" s="62" t="s">
        <v>32</v>
      </c>
      <c r="V581" s="57">
        <v>11</v>
      </c>
      <c r="W581" s="57"/>
      <c r="X581" s="57">
        <v>2008</v>
      </c>
      <c r="Y581" s="62" t="s">
        <v>95</v>
      </c>
      <c r="Z581" s="57" t="s">
        <v>33</v>
      </c>
      <c r="AA581" s="71" t="s">
        <v>33</v>
      </c>
      <c r="AB581" s="59"/>
      <c r="AC581" s="63" t="s">
        <v>88</v>
      </c>
      <c r="AD581" s="62" t="s">
        <v>71</v>
      </c>
      <c r="AE581" s="62" t="s">
        <v>33</v>
      </c>
      <c r="AF581" s="62" t="s">
        <v>33</v>
      </c>
      <c r="AG581" s="64">
        <v>5</v>
      </c>
      <c r="AH581" s="59"/>
      <c r="AI581" s="57"/>
      <c r="AJ581" s="59"/>
      <c r="AK581" s="65">
        <v>0</v>
      </c>
      <c r="AL581" s="66">
        <v>4.42</v>
      </c>
      <c r="AM581" s="67">
        <f t="shared" ref="AM581:AM644" si="47">AK581+AL581</f>
        <v>4.42</v>
      </c>
      <c r="AN581" s="72">
        <v>4</v>
      </c>
      <c r="AO581" s="67">
        <f t="shared" ref="AO581:AO644" si="48">AK581+AL581+AN581</f>
        <v>8.42</v>
      </c>
      <c r="AP581" s="59" t="s">
        <v>512</v>
      </c>
      <c r="AQ581" s="57"/>
      <c r="AR581" s="73">
        <f t="shared" ref="AR581:AR644" ca="1" si="49">DATEDIF(N581,$AV$4,"Y")</f>
        <v>30</v>
      </c>
      <c r="AS581" s="61" t="str">
        <f ca="1">IF('База данных'!$AR581&gt;=18,"соверш.","несовер.")</f>
        <v>соверш.</v>
      </c>
      <c r="AT58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ТДЖ; да</v>
      </c>
      <c r="AU581" s="2"/>
      <c r="AV581" s="2"/>
    </row>
    <row r="582" spans="1:48" ht="12.95" customHeight="1">
      <c r="A582" s="2"/>
      <c r="B582" s="90">
        <f>IF(D581&lt;&gt;D582,MAX($B$4:B581)+1,B581)</f>
        <v>320</v>
      </c>
      <c r="C582" s="58">
        <v>43326</v>
      </c>
      <c r="D582" s="57" t="s">
        <v>503</v>
      </c>
      <c r="E582" s="59" t="s">
        <v>30</v>
      </c>
      <c r="F582" s="177" t="s">
        <v>119</v>
      </c>
      <c r="G582" s="59" t="s">
        <v>121</v>
      </c>
      <c r="H582" s="59">
        <v>1</v>
      </c>
      <c r="I582" s="57" t="str">
        <f t="shared" si="45"/>
        <v>320/18</v>
      </c>
      <c r="J582" s="61" t="str">
        <f t="shared" si="46"/>
        <v>320/18-ОКДД/1</v>
      </c>
      <c r="K582" s="62" t="s">
        <v>73</v>
      </c>
      <c r="L582" s="62" t="s">
        <v>33</v>
      </c>
      <c r="M582" s="57" t="s">
        <v>37</v>
      </c>
      <c r="N582" s="62">
        <v>33389</v>
      </c>
      <c r="O582" s="59" t="s">
        <v>101</v>
      </c>
      <c r="P582" s="62"/>
      <c r="Q582" s="62" t="s">
        <v>169</v>
      </c>
      <c r="R582" s="57"/>
      <c r="S582" s="64"/>
      <c r="T582" s="59"/>
      <c r="U582" s="62" t="s">
        <v>32</v>
      </c>
      <c r="V582" s="57">
        <v>9</v>
      </c>
      <c r="W582" s="57"/>
      <c r="X582" s="57">
        <v>2006</v>
      </c>
      <c r="Y582" s="62" t="s">
        <v>95</v>
      </c>
      <c r="Z582" s="57" t="s">
        <v>33</v>
      </c>
      <c r="AA582" s="71" t="s">
        <v>33</v>
      </c>
      <c r="AB582" s="59"/>
      <c r="AC582" s="63" t="s">
        <v>88</v>
      </c>
      <c r="AD582" s="62" t="s">
        <v>71</v>
      </c>
      <c r="AE582" s="62" t="s">
        <v>88</v>
      </c>
      <c r="AF582" s="62" t="s">
        <v>33</v>
      </c>
      <c r="AG582" s="64" t="s">
        <v>128</v>
      </c>
      <c r="AH582" s="59"/>
      <c r="AI582" s="57"/>
      <c r="AJ582" s="59"/>
      <c r="AK582" s="65">
        <v>0</v>
      </c>
      <c r="AL582" s="66">
        <v>4.8</v>
      </c>
      <c r="AM582" s="67">
        <f t="shared" si="47"/>
        <v>4.8</v>
      </c>
      <c r="AN582" s="72">
        <v>4.5</v>
      </c>
      <c r="AO582" s="67">
        <f t="shared" si="48"/>
        <v>9.3000000000000007</v>
      </c>
      <c r="AP582" s="59" t="s">
        <v>512</v>
      </c>
      <c r="AQ582" s="57"/>
      <c r="AR582" s="68">
        <f t="shared" ca="1" si="49"/>
        <v>28</v>
      </c>
      <c r="AS582" s="69" t="str">
        <f ca="1">IF('База данных'!$AR582&gt;=18,"соверш.","несовер.")</f>
        <v>соверш.</v>
      </c>
      <c r="AT58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да</v>
      </c>
      <c r="AU582" s="2"/>
      <c r="AV582" s="2"/>
    </row>
    <row r="583" spans="1:48" ht="12.95" customHeight="1">
      <c r="B583" s="90">
        <f>IF(D582&lt;&gt;D583,MAX($B$4:B582)+1,B582)</f>
        <v>320</v>
      </c>
      <c r="C583" s="58">
        <v>43327</v>
      </c>
      <c r="D583" s="57" t="s">
        <v>503</v>
      </c>
      <c r="E583" s="59" t="s">
        <v>30</v>
      </c>
      <c r="F583" s="178" t="s">
        <v>119</v>
      </c>
      <c r="G583" s="59" t="s">
        <v>120</v>
      </c>
      <c r="H583" s="59">
        <v>2</v>
      </c>
      <c r="I583" s="57" t="str">
        <f t="shared" si="45"/>
        <v>320/18</v>
      </c>
      <c r="J583" s="61" t="str">
        <f t="shared" si="46"/>
        <v>320/18-ОиПКММиТП/2</v>
      </c>
      <c r="K583" s="62" t="s">
        <v>73</v>
      </c>
      <c r="L583" s="62" t="s">
        <v>88</v>
      </c>
      <c r="M583" s="57" t="s">
        <v>37</v>
      </c>
      <c r="N583" s="62">
        <v>36201</v>
      </c>
      <c r="O583" s="59" t="s">
        <v>101</v>
      </c>
      <c r="P583" s="62"/>
      <c r="Q583" s="62" t="s">
        <v>135</v>
      </c>
      <c r="R583" s="57"/>
      <c r="S583" s="64"/>
      <c r="T583" s="59"/>
      <c r="U583" s="62" t="s">
        <v>32</v>
      </c>
      <c r="V583" s="57">
        <v>9</v>
      </c>
      <c r="W583" s="57"/>
      <c r="X583" s="57">
        <v>2014</v>
      </c>
      <c r="Y583" s="62" t="s">
        <v>94</v>
      </c>
      <c r="Z583" s="57" t="s">
        <v>33</v>
      </c>
      <c r="AA583" s="71" t="s">
        <v>33</v>
      </c>
      <c r="AB583" s="59"/>
      <c r="AC583" s="63" t="s">
        <v>88</v>
      </c>
      <c r="AD583" s="62" t="s">
        <v>71</v>
      </c>
      <c r="AE583" s="62" t="s">
        <v>33</v>
      </c>
      <c r="AF583" s="62" t="s">
        <v>99</v>
      </c>
      <c r="AG583" s="64">
        <v>2</v>
      </c>
      <c r="AH583" s="59"/>
      <c r="AI583" s="57"/>
      <c r="AJ583" s="59"/>
      <c r="AK583" s="65">
        <v>0</v>
      </c>
      <c r="AL583" s="66">
        <v>3.44</v>
      </c>
      <c r="AM583" s="67">
        <f t="shared" si="47"/>
        <v>3.44</v>
      </c>
      <c r="AN583" s="72">
        <v>3.5</v>
      </c>
      <c r="AO583" s="67">
        <f t="shared" si="48"/>
        <v>6.9399999999999995</v>
      </c>
      <c r="AP583" s="59" t="s">
        <v>512</v>
      </c>
      <c r="AQ583" s="57"/>
      <c r="AR583" s="73">
        <f t="shared" ca="1" si="49"/>
        <v>21</v>
      </c>
      <c r="AS583" s="61" t="str">
        <f ca="1">IF('База данных'!$AR583&gt;=18,"соверш.","несовер.")</f>
        <v>соверш.</v>
      </c>
      <c r="AT58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2; ОиПКММиТП; да</v>
      </c>
      <c r="AU583" s="2"/>
      <c r="AV583" s="2"/>
    </row>
    <row r="584" spans="1:48" ht="12.95" customHeight="1">
      <c r="B584" s="90">
        <f>IF(D583&lt;&gt;D584,MAX($B$4:B583)+1,B583)</f>
        <v>321</v>
      </c>
      <c r="C584" s="58">
        <v>43291</v>
      </c>
      <c r="D584" s="57" t="s">
        <v>504</v>
      </c>
      <c r="E584" s="59" t="s">
        <v>30</v>
      </c>
      <c r="F584" s="177" t="s">
        <v>186</v>
      </c>
      <c r="G584" s="59" t="s">
        <v>190</v>
      </c>
      <c r="H584" s="59">
        <v>1</v>
      </c>
      <c r="I584" s="57" t="str">
        <f t="shared" si="45"/>
        <v>321/18</v>
      </c>
      <c r="J584" s="61" t="str">
        <f t="shared" si="46"/>
        <v>321/18-ХТ эстр./1</v>
      </c>
      <c r="K584" s="62" t="s">
        <v>73</v>
      </c>
      <c r="L584" s="62" t="s">
        <v>33</v>
      </c>
      <c r="M584" s="57" t="s">
        <v>31</v>
      </c>
      <c r="N584" s="62">
        <v>37403</v>
      </c>
      <c r="O584" s="59" t="s">
        <v>101</v>
      </c>
      <c r="P584" s="62"/>
      <c r="Q584" s="62" t="s">
        <v>167</v>
      </c>
      <c r="R584" s="57"/>
      <c r="S584" s="64"/>
      <c r="T584" s="59"/>
      <c r="U584" s="62" t="s">
        <v>32</v>
      </c>
      <c r="V584" s="57">
        <v>9</v>
      </c>
      <c r="W584" s="57"/>
      <c r="X584" s="57">
        <v>2018</v>
      </c>
      <c r="Y584" s="62" t="s">
        <v>94</v>
      </c>
      <c r="Z584" s="57" t="s">
        <v>33</v>
      </c>
      <c r="AA584" s="71" t="s">
        <v>33</v>
      </c>
      <c r="AB584" s="59"/>
      <c r="AC584" s="63" t="s">
        <v>88</v>
      </c>
      <c r="AD584" s="62" t="s">
        <v>71</v>
      </c>
      <c r="AE584" s="62" t="s">
        <v>33</v>
      </c>
      <c r="AF584" s="62" t="s">
        <v>92</v>
      </c>
      <c r="AG584" s="64">
        <v>4</v>
      </c>
      <c r="AH584" s="59"/>
      <c r="AI584" s="57"/>
      <c r="AJ584" s="59"/>
      <c r="AK584" s="65">
        <v>0</v>
      </c>
      <c r="AL584" s="66">
        <v>3.55</v>
      </c>
      <c r="AM584" s="67">
        <f t="shared" si="47"/>
        <v>3.55</v>
      </c>
      <c r="AN584" s="72">
        <v>3.5</v>
      </c>
      <c r="AO584" s="67">
        <f t="shared" si="48"/>
        <v>7.05</v>
      </c>
      <c r="AP584" s="59" t="s">
        <v>512</v>
      </c>
      <c r="AQ584" s="57"/>
      <c r="AR584" s="68">
        <f t="shared" ca="1" si="49"/>
        <v>17</v>
      </c>
      <c r="AS584" s="69" t="str">
        <f ca="1">IF('База данных'!$AR584&gt;=18,"соверш.","несовер.")</f>
        <v>несовер.</v>
      </c>
      <c r="AT58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ХТ эстр.; да</v>
      </c>
      <c r="AU584" s="2"/>
      <c r="AV584" s="2"/>
    </row>
    <row r="585" spans="1:48" ht="12.95" customHeight="1">
      <c r="B585" s="90">
        <f>IF(D584&lt;&gt;D585,MAX($B$4:B584)+1,B584)</f>
        <v>322</v>
      </c>
      <c r="C585" s="58">
        <v>43327</v>
      </c>
      <c r="D585" s="57" t="s">
        <v>505</v>
      </c>
      <c r="E585" s="59" t="s">
        <v>34</v>
      </c>
      <c r="F585" s="178" t="s">
        <v>119</v>
      </c>
      <c r="G585" s="59" t="s">
        <v>121</v>
      </c>
      <c r="H585" s="59">
        <v>1</v>
      </c>
      <c r="I585" s="57" t="str">
        <f t="shared" si="45"/>
        <v>322/18</v>
      </c>
      <c r="J585" s="61" t="str">
        <f t="shared" si="46"/>
        <v>322/18-ОКДД/1</v>
      </c>
      <c r="K585" s="62" t="s">
        <v>73</v>
      </c>
      <c r="L585" s="62" t="s">
        <v>88</v>
      </c>
      <c r="M585" s="57" t="s">
        <v>37</v>
      </c>
      <c r="N585" s="62">
        <v>36200</v>
      </c>
      <c r="O585" s="59" t="s">
        <v>101</v>
      </c>
      <c r="P585" s="62"/>
      <c r="Q585" s="62" t="s">
        <v>135</v>
      </c>
      <c r="R585" s="57"/>
      <c r="S585" s="64"/>
      <c r="T585" s="59"/>
      <c r="U585" s="62" t="s">
        <v>32</v>
      </c>
      <c r="V585" s="57">
        <v>9</v>
      </c>
      <c r="W585" s="57"/>
      <c r="X585" s="57">
        <v>2014</v>
      </c>
      <c r="Y585" s="62" t="s">
        <v>94</v>
      </c>
      <c r="Z585" s="57" t="s">
        <v>33</v>
      </c>
      <c r="AA585" s="71" t="s">
        <v>33</v>
      </c>
      <c r="AB585" s="59"/>
      <c r="AC585" s="63" t="s">
        <v>88</v>
      </c>
      <c r="AD585" s="62" t="s">
        <v>71</v>
      </c>
      <c r="AE585" s="62" t="s">
        <v>33</v>
      </c>
      <c r="AF585" s="62" t="s">
        <v>99</v>
      </c>
      <c r="AG585" s="64">
        <v>2</v>
      </c>
      <c r="AH585" s="59"/>
      <c r="AI585" s="57"/>
      <c r="AJ585" s="59"/>
      <c r="AK585" s="65">
        <v>0</v>
      </c>
      <c r="AL585" s="66">
        <v>3.44</v>
      </c>
      <c r="AM585" s="67">
        <f t="shared" si="47"/>
        <v>3.44</v>
      </c>
      <c r="AN585" s="72">
        <v>3.5</v>
      </c>
      <c r="AO585" s="67">
        <f t="shared" si="48"/>
        <v>6.9399999999999995</v>
      </c>
      <c r="AP585" s="59" t="s">
        <v>512</v>
      </c>
      <c r="AQ585" s="57"/>
      <c r="AR585" s="73">
        <f t="shared" ca="1" si="49"/>
        <v>21</v>
      </c>
      <c r="AS585" s="61" t="str">
        <f ca="1">IF('База данных'!$AR585&gt;=18,"соверш.","несовер.")</f>
        <v>соверш.</v>
      </c>
      <c r="AT58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ОКДД; да</v>
      </c>
      <c r="AU585" s="2"/>
      <c r="AV585" s="2"/>
    </row>
    <row r="586" spans="1:48" ht="13.5" customHeight="1">
      <c r="B586" s="90">
        <f>IF(D585&lt;&gt;D586,MAX($B$4:B585)+1,B585)</f>
        <v>323</v>
      </c>
      <c r="C586" s="58">
        <v>43280</v>
      </c>
      <c r="D586" s="57" t="s">
        <v>506</v>
      </c>
      <c r="E586" s="59" t="s">
        <v>30</v>
      </c>
      <c r="F586" s="177" t="s">
        <v>119</v>
      </c>
      <c r="G586" s="59" t="s">
        <v>120</v>
      </c>
      <c r="H586" s="59">
        <v>1</v>
      </c>
      <c r="I586" s="57" t="str">
        <f t="shared" si="45"/>
        <v>323/18</v>
      </c>
      <c r="J586" s="61" t="str">
        <f t="shared" si="46"/>
        <v>323/18-ОиПКММиТП/1</v>
      </c>
      <c r="K586" s="62" t="s">
        <v>73</v>
      </c>
      <c r="L586" s="62" t="s">
        <v>88</v>
      </c>
      <c r="M586" s="57" t="s">
        <v>31</v>
      </c>
      <c r="N586" s="62">
        <v>36933</v>
      </c>
      <c r="O586" s="59" t="s">
        <v>101</v>
      </c>
      <c r="P586" s="134"/>
      <c r="Q586" s="62" t="s">
        <v>148</v>
      </c>
      <c r="R586" s="57"/>
      <c r="S586" s="64"/>
      <c r="T586" s="59"/>
      <c r="U586" s="62" t="s">
        <v>32</v>
      </c>
      <c r="V586" s="57">
        <v>11</v>
      </c>
      <c r="W586" s="57"/>
      <c r="X586" s="57">
        <v>2018</v>
      </c>
      <c r="Y586" s="62" t="s">
        <v>94</v>
      </c>
      <c r="Z586" s="57" t="s">
        <v>33</v>
      </c>
      <c r="AA586" s="71" t="s">
        <v>33</v>
      </c>
      <c r="AB586" s="59"/>
      <c r="AC586" s="63" t="s">
        <v>33</v>
      </c>
      <c r="AD586" s="62" t="s">
        <v>71</v>
      </c>
      <c r="AE586" s="62" t="s">
        <v>88</v>
      </c>
      <c r="AF586" s="62" t="s">
        <v>99</v>
      </c>
      <c r="AG586" s="64">
        <v>4</v>
      </c>
      <c r="AH586" s="59"/>
      <c r="AI586" s="57"/>
      <c r="AJ586" s="59"/>
      <c r="AK586" s="65">
        <v>0</v>
      </c>
      <c r="AL586" s="66">
        <v>3.4</v>
      </c>
      <c r="AM586" s="67">
        <f t="shared" si="47"/>
        <v>3.4</v>
      </c>
      <c r="AN586" s="72">
        <v>3.5</v>
      </c>
      <c r="AO586" s="67">
        <f t="shared" si="48"/>
        <v>6.9</v>
      </c>
      <c r="AP586" s="59" t="s">
        <v>512</v>
      </c>
      <c r="AQ586" s="57"/>
      <c r="AR586" s="68">
        <f t="shared" ca="1" si="49"/>
        <v>19</v>
      </c>
      <c r="AS586" s="69" t="str">
        <f ca="1">IF('База данных'!$AR586&gt;=18,"соверш.","несовер.")</f>
        <v>соверш.</v>
      </c>
      <c r="AT58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>1; ОиПКММиТП; нет</v>
      </c>
      <c r="AU586" s="2"/>
      <c r="AV586" s="2"/>
    </row>
    <row r="587" spans="1:48" ht="13.5" customHeight="1">
      <c r="B587" s="90">
        <f>IF(D586&lt;&gt;D587,MAX($B$4:B586)+1,B586)</f>
        <v>324</v>
      </c>
      <c r="C587" s="58"/>
      <c r="D587" s="57"/>
      <c r="E587" s="59"/>
      <c r="F587" s="177"/>
      <c r="G587" s="59"/>
      <c r="H587" s="59"/>
      <c r="I587" s="57" t="str">
        <f t="shared" si="45"/>
        <v>324/00</v>
      </c>
      <c r="J587" s="61" t="str">
        <f t="shared" si="46"/>
        <v>324/00-/</v>
      </c>
      <c r="K587" s="62"/>
      <c r="L587" s="62"/>
      <c r="M587" s="57"/>
      <c r="N587" s="62"/>
      <c r="O587" s="59"/>
      <c r="P587" s="62"/>
      <c r="Q587" s="62"/>
      <c r="R587" s="57"/>
      <c r="S587" s="64"/>
      <c r="T587" s="59"/>
      <c r="U587" s="62"/>
      <c r="V587" s="57"/>
      <c r="W587" s="57"/>
      <c r="X587" s="57"/>
      <c r="Y587" s="62"/>
      <c r="Z587" s="57"/>
      <c r="AA587" s="71"/>
      <c r="AB587" s="59"/>
      <c r="AC587" s="63"/>
      <c r="AD587" s="62"/>
      <c r="AE587" s="62"/>
      <c r="AF587" s="62"/>
      <c r="AG587" s="64"/>
      <c r="AH587" s="59"/>
      <c r="AI587" s="57"/>
      <c r="AJ587" s="59"/>
      <c r="AK587" s="65"/>
      <c r="AL587" s="66"/>
      <c r="AM587" s="67">
        <f t="shared" si="47"/>
        <v>0</v>
      </c>
      <c r="AN587" s="72"/>
      <c r="AO587" s="67">
        <f t="shared" si="48"/>
        <v>0</v>
      </c>
      <c r="AP587" s="59"/>
      <c r="AQ587" s="57"/>
      <c r="AR587" s="61">
        <f t="shared" ca="1" si="49"/>
        <v>120</v>
      </c>
      <c r="AS587" s="75" t="str">
        <f ca="1">IF('База данных'!$AR587&gt;=18,"соверш.","несовер.")</f>
        <v>соверш.</v>
      </c>
      <c r="AT58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587" s="2"/>
      <c r="AV587" s="2"/>
    </row>
    <row r="588" spans="1:48" ht="13.5" customHeight="1">
      <c r="B588" s="90">
        <f>IF(D587&lt;&gt;D588,MAX($B$4:B587)+1,B587)</f>
        <v>324</v>
      </c>
      <c r="C588" s="58"/>
      <c r="D588" s="57"/>
      <c r="E588" s="59"/>
      <c r="F588" s="60"/>
      <c r="G588" s="59"/>
      <c r="H588" s="59"/>
      <c r="I588" s="57" t="str">
        <f t="shared" si="45"/>
        <v>324/00</v>
      </c>
      <c r="J588" s="61" t="str">
        <f t="shared" si="46"/>
        <v>324/00-/</v>
      </c>
      <c r="K588" s="62"/>
      <c r="L588" s="62"/>
      <c r="M588" s="57"/>
      <c r="N588" s="62"/>
      <c r="O588" s="59"/>
      <c r="P588" s="62"/>
      <c r="Q588" s="62"/>
      <c r="R588" s="57"/>
      <c r="S588" s="64"/>
      <c r="T588" s="59"/>
      <c r="U588" s="62"/>
      <c r="V588" s="57"/>
      <c r="W588" s="57"/>
      <c r="X588" s="57"/>
      <c r="Y588" s="62"/>
      <c r="Z588" s="57"/>
      <c r="AA588" s="71"/>
      <c r="AB588" s="59"/>
      <c r="AC588" s="63"/>
      <c r="AD588" s="62"/>
      <c r="AE588" s="62"/>
      <c r="AF588" s="62"/>
      <c r="AG588" s="64"/>
      <c r="AH588" s="59"/>
      <c r="AI588" s="57"/>
      <c r="AJ588" s="59"/>
      <c r="AK588" s="65"/>
      <c r="AL588" s="66"/>
      <c r="AM588" s="67">
        <f t="shared" si="47"/>
        <v>0</v>
      </c>
      <c r="AN588" s="72"/>
      <c r="AO588" s="67">
        <f t="shared" si="48"/>
        <v>0</v>
      </c>
      <c r="AP588" s="59"/>
      <c r="AQ588" s="57"/>
      <c r="AR588" s="69">
        <f t="shared" ca="1" si="49"/>
        <v>120</v>
      </c>
      <c r="AS588" s="76" t="str">
        <f ca="1">IF('База данных'!$AR588&gt;=18,"соверш.","несовер.")</f>
        <v>соверш.</v>
      </c>
      <c r="AT58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588" s="2"/>
      <c r="AV588" s="2"/>
    </row>
    <row r="589" spans="1:48" ht="13.5" customHeight="1">
      <c r="B589" s="90">
        <f>IF(D588&lt;&gt;D589,MAX($B$4:B588)+1,B588)</f>
        <v>324</v>
      </c>
      <c r="C589" s="58"/>
      <c r="D589" s="57"/>
      <c r="E589" s="59"/>
      <c r="F589" s="70"/>
      <c r="G589" s="59"/>
      <c r="H589" s="59"/>
      <c r="I589" s="57" t="str">
        <f t="shared" si="45"/>
        <v>324/00</v>
      </c>
      <c r="J589" s="61" t="str">
        <f t="shared" si="46"/>
        <v>324/00-/</v>
      </c>
      <c r="K589" s="62"/>
      <c r="L589" s="62"/>
      <c r="M589" s="57"/>
      <c r="N589" s="62"/>
      <c r="O589" s="59"/>
      <c r="P589" s="62"/>
      <c r="Q589" s="62"/>
      <c r="R589" s="57"/>
      <c r="S589" s="64"/>
      <c r="T589" s="59"/>
      <c r="U589" s="62"/>
      <c r="V589" s="57"/>
      <c r="W589" s="57"/>
      <c r="X589" s="57"/>
      <c r="Y589" s="62"/>
      <c r="Z589" s="57"/>
      <c r="AA589" s="71"/>
      <c r="AB589" s="59"/>
      <c r="AC589" s="63"/>
      <c r="AD589" s="62"/>
      <c r="AE589" s="62"/>
      <c r="AF589" s="62"/>
      <c r="AG589" s="64"/>
      <c r="AH589" s="59"/>
      <c r="AI589" s="57"/>
      <c r="AJ589" s="59"/>
      <c r="AK589" s="65"/>
      <c r="AL589" s="66"/>
      <c r="AM589" s="67">
        <f t="shared" si="47"/>
        <v>0</v>
      </c>
      <c r="AN589" s="72"/>
      <c r="AO589" s="67">
        <f t="shared" si="48"/>
        <v>0</v>
      </c>
      <c r="AP589" s="59"/>
      <c r="AQ589" s="57"/>
      <c r="AR589" s="61">
        <f t="shared" ca="1" si="49"/>
        <v>120</v>
      </c>
      <c r="AS589" s="75" t="str">
        <f ca="1">IF('База данных'!$AR589&gt;=18,"соверш.","несовер.")</f>
        <v>соверш.</v>
      </c>
      <c r="AT58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589" s="2"/>
      <c r="AV589" s="2"/>
    </row>
    <row r="590" spans="1:48" ht="13.5" customHeight="1">
      <c r="B590" s="90">
        <f>IF(D589&lt;&gt;D590,MAX($B$4:B589)+1,B589)</f>
        <v>324</v>
      </c>
      <c r="C590" s="58"/>
      <c r="D590" s="57"/>
      <c r="E590" s="59"/>
      <c r="F590" s="60"/>
      <c r="G590" s="59"/>
      <c r="H590" s="59"/>
      <c r="I590" s="57" t="str">
        <f t="shared" si="45"/>
        <v>324/00</v>
      </c>
      <c r="J590" s="61" t="str">
        <f t="shared" si="46"/>
        <v>324/00-/</v>
      </c>
      <c r="K590" s="62"/>
      <c r="L590" s="62"/>
      <c r="M590" s="57"/>
      <c r="N590" s="62"/>
      <c r="O590" s="59"/>
      <c r="P590" s="62"/>
      <c r="Q590" s="62"/>
      <c r="R590" s="57"/>
      <c r="S590" s="64"/>
      <c r="T590" s="59"/>
      <c r="U590" s="62"/>
      <c r="V590" s="57"/>
      <c r="W590" s="57"/>
      <c r="X590" s="57"/>
      <c r="Y590" s="62"/>
      <c r="Z590" s="57"/>
      <c r="AA590" s="71"/>
      <c r="AB590" s="59"/>
      <c r="AC590" s="63"/>
      <c r="AD590" s="62"/>
      <c r="AE590" s="62"/>
      <c r="AF590" s="62"/>
      <c r="AG590" s="64"/>
      <c r="AH590" s="59"/>
      <c r="AI590" s="57"/>
      <c r="AJ590" s="59"/>
      <c r="AK590" s="65"/>
      <c r="AL590" s="66"/>
      <c r="AM590" s="67">
        <f t="shared" si="47"/>
        <v>0</v>
      </c>
      <c r="AN590" s="72"/>
      <c r="AO590" s="67">
        <f t="shared" si="48"/>
        <v>0</v>
      </c>
      <c r="AP590" s="59"/>
      <c r="AQ590" s="57"/>
      <c r="AR590" s="69">
        <f t="shared" ca="1" si="49"/>
        <v>120</v>
      </c>
      <c r="AS590" s="76" t="str">
        <f ca="1">IF('База данных'!$AR590&gt;=18,"соверш.","несовер.")</f>
        <v>соверш.</v>
      </c>
      <c r="AT59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590" s="2"/>
      <c r="AV590" s="2"/>
    </row>
    <row r="591" spans="1:48" ht="13.5" customHeight="1">
      <c r="B591" s="90">
        <f>IF(D590&lt;&gt;D591,MAX($B$4:B590)+1,B590)</f>
        <v>324</v>
      </c>
      <c r="C591" s="58"/>
      <c r="D591" s="57"/>
      <c r="E591" s="59"/>
      <c r="F591" s="70"/>
      <c r="G591" s="59"/>
      <c r="H591" s="59"/>
      <c r="I591" s="57" t="str">
        <f t="shared" si="45"/>
        <v>324/00</v>
      </c>
      <c r="J591" s="61" t="str">
        <f t="shared" si="46"/>
        <v>324/00-/</v>
      </c>
      <c r="K591" s="62"/>
      <c r="L591" s="62"/>
      <c r="M591" s="57"/>
      <c r="N591" s="62"/>
      <c r="O591" s="59"/>
      <c r="P591" s="62"/>
      <c r="Q591" s="62"/>
      <c r="R591" s="57"/>
      <c r="S591" s="64"/>
      <c r="T591" s="59"/>
      <c r="U591" s="62"/>
      <c r="V591" s="57"/>
      <c r="W591" s="57"/>
      <c r="X591" s="57"/>
      <c r="Y591" s="62"/>
      <c r="Z591" s="57"/>
      <c r="AA591" s="71"/>
      <c r="AB591" s="59"/>
      <c r="AC591" s="63"/>
      <c r="AD591" s="62"/>
      <c r="AE591" s="62"/>
      <c r="AF591" s="62"/>
      <c r="AG591" s="64"/>
      <c r="AH591" s="59"/>
      <c r="AI591" s="57"/>
      <c r="AJ591" s="59"/>
      <c r="AK591" s="65"/>
      <c r="AL591" s="66"/>
      <c r="AM591" s="67">
        <f t="shared" si="47"/>
        <v>0</v>
      </c>
      <c r="AN591" s="72"/>
      <c r="AO591" s="67">
        <f t="shared" si="48"/>
        <v>0</v>
      </c>
      <c r="AP591" s="59"/>
      <c r="AQ591" s="57"/>
      <c r="AR591" s="61">
        <f t="shared" ca="1" si="49"/>
        <v>120</v>
      </c>
      <c r="AS591" s="75" t="str">
        <f ca="1">IF('База данных'!$AR591&gt;=18,"соверш.","несовер.")</f>
        <v>соверш.</v>
      </c>
      <c r="AT59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591" s="2"/>
      <c r="AV591" s="2"/>
    </row>
    <row r="592" spans="1:48" ht="13.5" customHeight="1">
      <c r="B592" s="90">
        <f>IF(D591&lt;&gt;D592,MAX($B$4:B591)+1,B591)</f>
        <v>324</v>
      </c>
      <c r="C592" s="58"/>
      <c r="D592" s="57"/>
      <c r="E592" s="59"/>
      <c r="F592" s="60"/>
      <c r="G592" s="59"/>
      <c r="H592" s="59"/>
      <c r="I592" s="57" t="str">
        <f t="shared" si="45"/>
        <v>324/00</v>
      </c>
      <c r="J592" s="61" t="str">
        <f t="shared" si="46"/>
        <v>324/00-/</v>
      </c>
      <c r="K592" s="62"/>
      <c r="L592" s="62"/>
      <c r="M592" s="57"/>
      <c r="N592" s="62"/>
      <c r="O592" s="59"/>
      <c r="P592" s="62"/>
      <c r="Q592" s="62"/>
      <c r="R592" s="57"/>
      <c r="S592" s="64"/>
      <c r="T592" s="59"/>
      <c r="U592" s="62"/>
      <c r="V592" s="57"/>
      <c r="W592" s="57"/>
      <c r="X592" s="57"/>
      <c r="Y592" s="62"/>
      <c r="Z592" s="57"/>
      <c r="AA592" s="71"/>
      <c r="AB592" s="59"/>
      <c r="AC592" s="63"/>
      <c r="AD592" s="62"/>
      <c r="AE592" s="62"/>
      <c r="AF592" s="62"/>
      <c r="AG592" s="64"/>
      <c r="AH592" s="59"/>
      <c r="AI592" s="57"/>
      <c r="AJ592" s="59"/>
      <c r="AK592" s="65"/>
      <c r="AL592" s="66"/>
      <c r="AM592" s="67">
        <f t="shared" si="47"/>
        <v>0</v>
      </c>
      <c r="AN592" s="72"/>
      <c r="AO592" s="67">
        <f t="shared" si="48"/>
        <v>0</v>
      </c>
      <c r="AP592" s="59"/>
      <c r="AQ592" s="57"/>
      <c r="AR592" s="69">
        <f t="shared" ca="1" si="49"/>
        <v>120</v>
      </c>
      <c r="AS592" s="76" t="str">
        <f ca="1">IF('База данных'!$AR592&gt;=18,"соверш.","несовер.")</f>
        <v>соверш.</v>
      </c>
      <c r="AT59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592" s="2"/>
      <c r="AV592" s="2"/>
    </row>
    <row r="593" spans="2:48" ht="13.5" customHeight="1">
      <c r="B593" s="90">
        <f>IF(D592&lt;&gt;D593,MAX($B$4:B592)+1,B592)</f>
        <v>324</v>
      </c>
      <c r="C593" s="58"/>
      <c r="D593" s="57"/>
      <c r="E593" s="59"/>
      <c r="F593" s="70"/>
      <c r="G593" s="59"/>
      <c r="H593" s="59"/>
      <c r="I593" s="57" t="str">
        <f t="shared" si="45"/>
        <v>324/00</v>
      </c>
      <c r="J593" s="61" t="str">
        <f t="shared" si="46"/>
        <v>324/00-/</v>
      </c>
      <c r="K593" s="62"/>
      <c r="L593" s="62"/>
      <c r="M593" s="57"/>
      <c r="N593" s="62"/>
      <c r="O593" s="59"/>
      <c r="P593" s="62"/>
      <c r="Q593" s="62"/>
      <c r="R593" s="57"/>
      <c r="S593" s="64"/>
      <c r="T593" s="59"/>
      <c r="U593" s="62"/>
      <c r="V593" s="57"/>
      <c r="W593" s="57"/>
      <c r="X593" s="57"/>
      <c r="Y593" s="62"/>
      <c r="Z593" s="57"/>
      <c r="AA593" s="71"/>
      <c r="AB593" s="59"/>
      <c r="AC593" s="63"/>
      <c r="AD593" s="62"/>
      <c r="AE593" s="62"/>
      <c r="AF593" s="62"/>
      <c r="AG593" s="64"/>
      <c r="AH593" s="59"/>
      <c r="AI593" s="57"/>
      <c r="AJ593" s="59"/>
      <c r="AK593" s="65"/>
      <c r="AL593" s="66"/>
      <c r="AM593" s="67">
        <f t="shared" si="47"/>
        <v>0</v>
      </c>
      <c r="AN593" s="72"/>
      <c r="AO593" s="67">
        <f t="shared" si="48"/>
        <v>0</v>
      </c>
      <c r="AP593" s="59"/>
      <c r="AQ593" s="57"/>
      <c r="AR593" s="61">
        <f t="shared" ca="1" si="49"/>
        <v>120</v>
      </c>
      <c r="AS593" s="75" t="str">
        <f ca="1">IF('База данных'!$AR593&gt;=18,"соверш.","несовер.")</f>
        <v>соверш.</v>
      </c>
      <c r="AT59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593" s="2"/>
      <c r="AV593" s="2"/>
    </row>
    <row r="594" spans="2:48" ht="13.5" customHeight="1">
      <c r="B594" s="90">
        <f>IF(D593&lt;&gt;D594,MAX($B$4:B593)+1,B593)</f>
        <v>324</v>
      </c>
      <c r="C594" s="58"/>
      <c r="D594" s="57"/>
      <c r="E594" s="59"/>
      <c r="F594" s="60"/>
      <c r="G594" s="59"/>
      <c r="H594" s="59"/>
      <c r="I594" s="57" t="str">
        <f t="shared" si="45"/>
        <v>324/00</v>
      </c>
      <c r="J594" s="61" t="str">
        <f t="shared" si="46"/>
        <v>324/00-/</v>
      </c>
      <c r="K594" s="62"/>
      <c r="L594" s="62"/>
      <c r="M594" s="57"/>
      <c r="N594" s="62"/>
      <c r="O594" s="59"/>
      <c r="P594" s="62"/>
      <c r="Q594" s="62"/>
      <c r="R594" s="57"/>
      <c r="S594" s="64"/>
      <c r="T594" s="59"/>
      <c r="U594" s="62"/>
      <c r="V594" s="57"/>
      <c r="W594" s="57"/>
      <c r="X594" s="57"/>
      <c r="Y594" s="62"/>
      <c r="Z594" s="57"/>
      <c r="AA594" s="71"/>
      <c r="AB594" s="59"/>
      <c r="AC594" s="63"/>
      <c r="AD594" s="62"/>
      <c r="AE594" s="62"/>
      <c r="AF594" s="62"/>
      <c r="AG594" s="64"/>
      <c r="AH594" s="59"/>
      <c r="AI594" s="57"/>
      <c r="AJ594" s="59"/>
      <c r="AK594" s="65"/>
      <c r="AL594" s="66"/>
      <c r="AM594" s="67">
        <f t="shared" si="47"/>
        <v>0</v>
      </c>
      <c r="AN594" s="72"/>
      <c r="AO594" s="67">
        <f t="shared" si="48"/>
        <v>0</v>
      </c>
      <c r="AP594" s="59"/>
      <c r="AQ594" s="57"/>
      <c r="AR594" s="69">
        <f t="shared" ca="1" si="49"/>
        <v>120</v>
      </c>
      <c r="AS594" s="76" t="str">
        <f ca="1">IF('База данных'!$AR594&gt;=18,"соверш.","несовер.")</f>
        <v>соверш.</v>
      </c>
      <c r="AT59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594" s="2"/>
      <c r="AV594" s="2"/>
    </row>
    <row r="595" spans="2:48" ht="13.5" customHeight="1">
      <c r="B595" s="90">
        <f>IF(D594&lt;&gt;D595,MAX($B$4:B594)+1,B594)</f>
        <v>324</v>
      </c>
      <c r="C595" s="58"/>
      <c r="D595" s="57"/>
      <c r="E595" s="59"/>
      <c r="F595" s="70"/>
      <c r="G595" s="59"/>
      <c r="H595" s="59"/>
      <c r="I595" s="57" t="str">
        <f t="shared" si="45"/>
        <v>324/00</v>
      </c>
      <c r="J595" s="61" t="str">
        <f t="shared" si="46"/>
        <v>324/00-/</v>
      </c>
      <c r="K595" s="62"/>
      <c r="L595" s="62"/>
      <c r="M595" s="57"/>
      <c r="N595" s="62"/>
      <c r="O595" s="59"/>
      <c r="P595" s="62"/>
      <c r="Q595" s="62"/>
      <c r="R595" s="57"/>
      <c r="S595" s="64"/>
      <c r="T595" s="59"/>
      <c r="U595" s="62"/>
      <c r="V595" s="57"/>
      <c r="W595" s="57"/>
      <c r="X595" s="57"/>
      <c r="Y595" s="62"/>
      <c r="Z595" s="57"/>
      <c r="AA595" s="71"/>
      <c r="AB595" s="59"/>
      <c r="AC595" s="63"/>
      <c r="AD595" s="62"/>
      <c r="AE595" s="62"/>
      <c r="AF595" s="62"/>
      <c r="AG595" s="64"/>
      <c r="AH595" s="59"/>
      <c r="AI595" s="57"/>
      <c r="AJ595" s="59"/>
      <c r="AK595" s="65"/>
      <c r="AL595" s="66"/>
      <c r="AM595" s="67">
        <f t="shared" si="47"/>
        <v>0</v>
      </c>
      <c r="AN595" s="72"/>
      <c r="AO595" s="67">
        <f t="shared" si="48"/>
        <v>0</v>
      </c>
      <c r="AP595" s="59"/>
      <c r="AQ595" s="57"/>
      <c r="AR595" s="61">
        <f t="shared" ca="1" si="49"/>
        <v>120</v>
      </c>
      <c r="AS595" s="75" t="str">
        <f ca="1">IF('База данных'!$AR595&gt;=18,"соверш.","несовер.")</f>
        <v>соверш.</v>
      </c>
      <c r="AT59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595" s="2"/>
      <c r="AV595" s="2"/>
    </row>
    <row r="596" spans="2:48" ht="13.5" customHeight="1">
      <c r="B596" s="90">
        <f>IF(D595&lt;&gt;D596,MAX($B$4:B595)+1,B595)</f>
        <v>324</v>
      </c>
      <c r="C596" s="58"/>
      <c r="D596" s="57"/>
      <c r="E596" s="59"/>
      <c r="F596" s="60"/>
      <c r="G596" s="59"/>
      <c r="H596" s="59"/>
      <c r="I596" s="57" t="str">
        <f t="shared" si="45"/>
        <v>324/00</v>
      </c>
      <c r="J596" s="61" t="str">
        <f t="shared" si="46"/>
        <v>324/00-/</v>
      </c>
      <c r="K596" s="62"/>
      <c r="L596" s="62"/>
      <c r="M596" s="57"/>
      <c r="N596" s="62"/>
      <c r="O596" s="59"/>
      <c r="P596" s="62"/>
      <c r="Q596" s="62"/>
      <c r="R596" s="57"/>
      <c r="S596" s="64"/>
      <c r="T596" s="59"/>
      <c r="U596" s="62"/>
      <c r="V596" s="57"/>
      <c r="W596" s="57"/>
      <c r="X596" s="57"/>
      <c r="Y596" s="62"/>
      <c r="Z596" s="57"/>
      <c r="AA596" s="71"/>
      <c r="AB596" s="59"/>
      <c r="AC596" s="63"/>
      <c r="AD596" s="62"/>
      <c r="AE596" s="62"/>
      <c r="AF596" s="62"/>
      <c r="AG596" s="64"/>
      <c r="AH596" s="59"/>
      <c r="AI596" s="57"/>
      <c r="AJ596" s="59"/>
      <c r="AK596" s="65"/>
      <c r="AL596" s="66"/>
      <c r="AM596" s="67">
        <f t="shared" si="47"/>
        <v>0</v>
      </c>
      <c r="AN596" s="72"/>
      <c r="AO596" s="67">
        <f t="shared" si="48"/>
        <v>0</v>
      </c>
      <c r="AP596" s="59"/>
      <c r="AQ596" s="57"/>
      <c r="AR596" s="69">
        <f t="shared" ca="1" si="49"/>
        <v>120</v>
      </c>
      <c r="AS596" s="76" t="str">
        <f ca="1">IF('База данных'!$AR596&gt;=18,"соверш.","несовер.")</f>
        <v>соверш.</v>
      </c>
      <c r="AT59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596" s="2"/>
      <c r="AV596" s="2"/>
    </row>
    <row r="597" spans="2:48" ht="13.5" customHeight="1">
      <c r="B597" s="90">
        <f>IF(D596&lt;&gt;D597,MAX($B$4:B596)+1,B596)</f>
        <v>324</v>
      </c>
      <c r="C597" s="58"/>
      <c r="D597" s="57"/>
      <c r="E597" s="59"/>
      <c r="F597" s="70"/>
      <c r="G597" s="59"/>
      <c r="H597" s="59"/>
      <c r="I597" s="57" t="str">
        <f t="shared" si="45"/>
        <v>324/00</v>
      </c>
      <c r="J597" s="61" t="str">
        <f t="shared" si="46"/>
        <v>324/00-/</v>
      </c>
      <c r="K597" s="62"/>
      <c r="L597" s="62"/>
      <c r="M597" s="57"/>
      <c r="N597" s="62"/>
      <c r="O597" s="59"/>
      <c r="P597" s="62"/>
      <c r="Q597" s="62"/>
      <c r="R597" s="57"/>
      <c r="S597" s="64"/>
      <c r="T597" s="59"/>
      <c r="U597" s="62"/>
      <c r="V597" s="57"/>
      <c r="W597" s="57"/>
      <c r="X597" s="57"/>
      <c r="Y597" s="62"/>
      <c r="Z597" s="57"/>
      <c r="AA597" s="71"/>
      <c r="AB597" s="59"/>
      <c r="AC597" s="63"/>
      <c r="AD597" s="62"/>
      <c r="AE597" s="62"/>
      <c r="AF597" s="62"/>
      <c r="AG597" s="64"/>
      <c r="AH597" s="59"/>
      <c r="AI597" s="57"/>
      <c r="AJ597" s="59"/>
      <c r="AK597" s="65"/>
      <c r="AL597" s="66"/>
      <c r="AM597" s="67">
        <f t="shared" si="47"/>
        <v>0</v>
      </c>
      <c r="AN597" s="72"/>
      <c r="AO597" s="67">
        <f t="shared" si="48"/>
        <v>0</v>
      </c>
      <c r="AP597" s="59"/>
      <c r="AQ597" s="57"/>
      <c r="AR597" s="61">
        <f t="shared" ca="1" si="49"/>
        <v>120</v>
      </c>
      <c r="AS597" s="75" t="str">
        <f ca="1">IF('База данных'!$AR597&gt;=18,"соверш.","несовер.")</f>
        <v>соверш.</v>
      </c>
      <c r="AT59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597" s="2"/>
      <c r="AV597" s="2"/>
    </row>
    <row r="598" spans="2:48" ht="13.5" customHeight="1">
      <c r="B598" s="90">
        <f>IF(D597&lt;&gt;D598,MAX($B$4:B597)+1,B597)</f>
        <v>324</v>
      </c>
      <c r="C598" s="58"/>
      <c r="D598" s="57"/>
      <c r="E598" s="59"/>
      <c r="F598" s="60"/>
      <c r="G598" s="59"/>
      <c r="H598" s="59"/>
      <c r="I598" s="57" t="str">
        <f t="shared" si="45"/>
        <v>324/00</v>
      </c>
      <c r="J598" s="61" t="str">
        <f t="shared" si="46"/>
        <v>324/00-/</v>
      </c>
      <c r="K598" s="62"/>
      <c r="L598" s="62"/>
      <c r="M598" s="57"/>
      <c r="N598" s="62"/>
      <c r="O598" s="59"/>
      <c r="P598" s="62"/>
      <c r="Q598" s="62"/>
      <c r="R598" s="57"/>
      <c r="S598" s="64"/>
      <c r="T598" s="59"/>
      <c r="U598" s="62"/>
      <c r="V598" s="57"/>
      <c r="W598" s="57"/>
      <c r="X598" s="57"/>
      <c r="Y598" s="62"/>
      <c r="Z598" s="57"/>
      <c r="AA598" s="71"/>
      <c r="AB598" s="59"/>
      <c r="AC598" s="63"/>
      <c r="AD598" s="62"/>
      <c r="AE598" s="62"/>
      <c r="AF598" s="62"/>
      <c r="AG598" s="64"/>
      <c r="AH598" s="59"/>
      <c r="AI598" s="57"/>
      <c r="AJ598" s="59"/>
      <c r="AK598" s="65"/>
      <c r="AL598" s="66"/>
      <c r="AM598" s="67">
        <f t="shared" si="47"/>
        <v>0</v>
      </c>
      <c r="AN598" s="72"/>
      <c r="AO598" s="67">
        <f t="shared" si="48"/>
        <v>0</v>
      </c>
      <c r="AP598" s="59"/>
      <c r="AQ598" s="57"/>
      <c r="AR598" s="69">
        <f t="shared" ca="1" si="49"/>
        <v>120</v>
      </c>
      <c r="AS598" s="76" t="str">
        <f ca="1">IF('База данных'!$AR598&gt;=18,"соверш.","несовер.")</f>
        <v>соверш.</v>
      </c>
      <c r="AT59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598" s="2"/>
      <c r="AV598" s="2"/>
    </row>
    <row r="599" spans="2:48" ht="13.5" customHeight="1">
      <c r="B599" s="90">
        <f>IF(D598&lt;&gt;D599,MAX($B$4:B598)+1,B598)</f>
        <v>324</v>
      </c>
      <c r="C599" s="58"/>
      <c r="D599" s="57"/>
      <c r="E599" s="59"/>
      <c r="F599" s="70"/>
      <c r="G599" s="59"/>
      <c r="H599" s="59"/>
      <c r="I599" s="57" t="str">
        <f t="shared" si="45"/>
        <v>324/00</v>
      </c>
      <c r="J599" s="61" t="str">
        <f t="shared" si="46"/>
        <v>324/00-/</v>
      </c>
      <c r="K599" s="62"/>
      <c r="L599" s="62"/>
      <c r="M599" s="57"/>
      <c r="N599" s="62"/>
      <c r="O599" s="59"/>
      <c r="P599" s="62"/>
      <c r="Q599" s="62"/>
      <c r="R599" s="57"/>
      <c r="S599" s="64"/>
      <c r="T599" s="59"/>
      <c r="U599" s="62"/>
      <c r="V599" s="57"/>
      <c r="W599" s="57"/>
      <c r="X599" s="57"/>
      <c r="Y599" s="62"/>
      <c r="Z599" s="57"/>
      <c r="AA599" s="71"/>
      <c r="AB599" s="59"/>
      <c r="AC599" s="63"/>
      <c r="AD599" s="62"/>
      <c r="AE599" s="62"/>
      <c r="AF599" s="62"/>
      <c r="AG599" s="64"/>
      <c r="AH599" s="59"/>
      <c r="AI599" s="57"/>
      <c r="AJ599" s="59"/>
      <c r="AK599" s="65"/>
      <c r="AL599" s="66"/>
      <c r="AM599" s="67">
        <f t="shared" si="47"/>
        <v>0</v>
      </c>
      <c r="AN599" s="72"/>
      <c r="AO599" s="67">
        <f t="shared" si="48"/>
        <v>0</v>
      </c>
      <c r="AP599" s="59"/>
      <c r="AQ599" s="57"/>
      <c r="AR599" s="61">
        <f t="shared" ca="1" si="49"/>
        <v>120</v>
      </c>
      <c r="AS599" s="75" t="str">
        <f ca="1">IF('База данных'!$AR599&gt;=18,"соверш.","несовер.")</f>
        <v>соверш.</v>
      </c>
      <c r="AT59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599" s="2"/>
      <c r="AV599" s="2"/>
    </row>
    <row r="600" spans="2:48" ht="13.5" customHeight="1">
      <c r="B600" s="90">
        <f>IF(D599&lt;&gt;D600,MAX($B$4:B599)+1,B599)</f>
        <v>324</v>
      </c>
      <c r="C600" s="58"/>
      <c r="D600" s="57"/>
      <c r="E600" s="59"/>
      <c r="F600" s="60"/>
      <c r="G600" s="59"/>
      <c r="H600" s="59"/>
      <c r="I600" s="57" t="str">
        <f t="shared" si="45"/>
        <v>324/00</v>
      </c>
      <c r="J600" s="61" t="str">
        <f t="shared" si="46"/>
        <v>324/00-/</v>
      </c>
      <c r="K600" s="62"/>
      <c r="L600" s="62"/>
      <c r="M600" s="57"/>
      <c r="N600" s="62"/>
      <c r="O600" s="59"/>
      <c r="P600" s="62"/>
      <c r="Q600" s="62"/>
      <c r="R600" s="57"/>
      <c r="S600" s="64"/>
      <c r="T600" s="59"/>
      <c r="U600" s="62"/>
      <c r="V600" s="57"/>
      <c r="W600" s="57"/>
      <c r="X600" s="57"/>
      <c r="Y600" s="62"/>
      <c r="Z600" s="57"/>
      <c r="AA600" s="71"/>
      <c r="AB600" s="59"/>
      <c r="AC600" s="63"/>
      <c r="AD600" s="62"/>
      <c r="AE600" s="62"/>
      <c r="AF600" s="62"/>
      <c r="AG600" s="64"/>
      <c r="AH600" s="59"/>
      <c r="AI600" s="57"/>
      <c r="AJ600" s="59"/>
      <c r="AK600" s="65"/>
      <c r="AL600" s="66"/>
      <c r="AM600" s="67">
        <f t="shared" si="47"/>
        <v>0</v>
      </c>
      <c r="AN600" s="72"/>
      <c r="AO600" s="67">
        <f t="shared" si="48"/>
        <v>0</v>
      </c>
      <c r="AP600" s="59"/>
      <c r="AQ600" s="57"/>
      <c r="AR600" s="69">
        <f t="shared" ca="1" si="49"/>
        <v>120</v>
      </c>
      <c r="AS600" s="76" t="str">
        <f ca="1">IF('База данных'!$AR600&gt;=18,"соверш.","несовер.")</f>
        <v>соверш.</v>
      </c>
      <c r="AT60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00" s="2"/>
      <c r="AV600" s="2"/>
    </row>
    <row r="601" spans="2:48" ht="13.5" customHeight="1">
      <c r="B601" s="90">
        <f>IF(D600&lt;&gt;D601,MAX($B$4:B600)+1,B600)</f>
        <v>324</v>
      </c>
      <c r="C601" s="58"/>
      <c r="D601" s="57"/>
      <c r="E601" s="59"/>
      <c r="F601" s="70"/>
      <c r="G601" s="59"/>
      <c r="H601" s="59"/>
      <c r="I601" s="57" t="str">
        <f t="shared" si="45"/>
        <v>324/00</v>
      </c>
      <c r="J601" s="61" t="str">
        <f t="shared" si="46"/>
        <v>324/00-/</v>
      </c>
      <c r="K601" s="62"/>
      <c r="L601" s="62"/>
      <c r="M601" s="57"/>
      <c r="N601" s="62"/>
      <c r="O601" s="59"/>
      <c r="P601" s="62"/>
      <c r="Q601" s="62"/>
      <c r="R601" s="57"/>
      <c r="S601" s="64"/>
      <c r="T601" s="59"/>
      <c r="U601" s="62"/>
      <c r="V601" s="57"/>
      <c r="W601" s="57"/>
      <c r="X601" s="57"/>
      <c r="Y601" s="62"/>
      <c r="Z601" s="57"/>
      <c r="AA601" s="71"/>
      <c r="AB601" s="59"/>
      <c r="AC601" s="63"/>
      <c r="AD601" s="62"/>
      <c r="AE601" s="62"/>
      <c r="AF601" s="62"/>
      <c r="AG601" s="64"/>
      <c r="AH601" s="59"/>
      <c r="AI601" s="57"/>
      <c r="AJ601" s="59"/>
      <c r="AK601" s="65"/>
      <c r="AL601" s="66"/>
      <c r="AM601" s="67">
        <f t="shared" si="47"/>
        <v>0</v>
      </c>
      <c r="AN601" s="72"/>
      <c r="AO601" s="67">
        <f t="shared" si="48"/>
        <v>0</v>
      </c>
      <c r="AP601" s="59"/>
      <c r="AQ601" s="57"/>
      <c r="AR601" s="61">
        <f t="shared" ca="1" si="49"/>
        <v>120</v>
      </c>
      <c r="AS601" s="75" t="str">
        <f ca="1">IF('База данных'!$AR601&gt;=18,"соверш.","несовер.")</f>
        <v>соверш.</v>
      </c>
      <c r="AT60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01" s="2"/>
      <c r="AV601" s="2"/>
    </row>
    <row r="602" spans="2:48" ht="13.5" customHeight="1">
      <c r="B602" s="90">
        <f>IF(D601&lt;&gt;D602,MAX($B$4:B601)+1,B601)</f>
        <v>324</v>
      </c>
      <c r="C602" s="58"/>
      <c r="D602" s="57"/>
      <c r="E602" s="59"/>
      <c r="F602" s="60"/>
      <c r="G602" s="59"/>
      <c r="H602" s="59"/>
      <c r="I602" s="57" t="str">
        <f t="shared" si="45"/>
        <v>324/00</v>
      </c>
      <c r="J602" s="61" t="str">
        <f t="shared" si="46"/>
        <v>324/00-/</v>
      </c>
      <c r="K602" s="62"/>
      <c r="L602" s="62"/>
      <c r="M602" s="57"/>
      <c r="N602" s="62"/>
      <c r="O602" s="59"/>
      <c r="P602" s="62"/>
      <c r="Q602" s="62"/>
      <c r="R602" s="57"/>
      <c r="S602" s="64"/>
      <c r="T602" s="59"/>
      <c r="U602" s="62"/>
      <c r="V602" s="57"/>
      <c r="W602" s="57"/>
      <c r="X602" s="57"/>
      <c r="Y602" s="62"/>
      <c r="Z602" s="57"/>
      <c r="AA602" s="71"/>
      <c r="AB602" s="59"/>
      <c r="AC602" s="63"/>
      <c r="AD602" s="62"/>
      <c r="AE602" s="62"/>
      <c r="AF602" s="62"/>
      <c r="AG602" s="64"/>
      <c r="AH602" s="59"/>
      <c r="AI602" s="57"/>
      <c r="AJ602" s="59"/>
      <c r="AK602" s="65"/>
      <c r="AL602" s="66"/>
      <c r="AM602" s="67">
        <f t="shared" si="47"/>
        <v>0</v>
      </c>
      <c r="AN602" s="72"/>
      <c r="AO602" s="67">
        <f t="shared" si="48"/>
        <v>0</v>
      </c>
      <c r="AP602" s="59"/>
      <c r="AQ602" s="57"/>
      <c r="AR602" s="69">
        <f t="shared" ca="1" si="49"/>
        <v>120</v>
      </c>
      <c r="AS602" s="76" t="str">
        <f ca="1">IF('База данных'!$AR602&gt;=18,"соверш.","несовер.")</f>
        <v>соверш.</v>
      </c>
      <c r="AT60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02" s="2"/>
      <c r="AV602" s="2"/>
    </row>
    <row r="603" spans="2:48" ht="13.5" customHeight="1">
      <c r="B603" s="90">
        <f>IF(D602&lt;&gt;D603,MAX($B$4:B602)+1,B602)</f>
        <v>324</v>
      </c>
      <c r="C603" s="58"/>
      <c r="D603" s="57"/>
      <c r="E603" s="59"/>
      <c r="F603" s="70"/>
      <c r="G603" s="59"/>
      <c r="H603" s="59"/>
      <c r="I603" s="57" t="str">
        <f t="shared" si="45"/>
        <v>324/00</v>
      </c>
      <c r="J603" s="61" t="str">
        <f t="shared" si="46"/>
        <v>324/00-/</v>
      </c>
      <c r="K603" s="62"/>
      <c r="L603" s="62"/>
      <c r="M603" s="57"/>
      <c r="N603" s="62"/>
      <c r="O603" s="59"/>
      <c r="P603" s="62"/>
      <c r="Q603" s="62"/>
      <c r="R603" s="57"/>
      <c r="S603" s="64"/>
      <c r="T603" s="59"/>
      <c r="U603" s="62"/>
      <c r="V603" s="57"/>
      <c r="W603" s="57"/>
      <c r="X603" s="57"/>
      <c r="Y603" s="62"/>
      <c r="Z603" s="57"/>
      <c r="AA603" s="71"/>
      <c r="AB603" s="59"/>
      <c r="AC603" s="63"/>
      <c r="AD603" s="62"/>
      <c r="AE603" s="62"/>
      <c r="AF603" s="62"/>
      <c r="AG603" s="64"/>
      <c r="AH603" s="59"/>
      <c r="AI603" s="57"/>
      <c r="AJ603" s="59"/>
      <c r="AK603" s="65"/>
      <c r="AL603" s="66"/>
      <c r="AM603" s="67">
        <f t="shared" si="47"/>
        <v>0</v>
      </c>
      <c r="AN603" s="72"/>
      <c r="AO603" s="67">
        <f t="shared" si="48"/>
        <v>0</v>
      </c>
      <c r="AP603" s="59"/>
      <c r="AQ603" s="57"/>
      <c r="AR603" s="61">
        <f t="shared" ca="1" si="49"/>
        <v>120</v>
      </c>
      <c r="AS603" s="75" t="str">
        <f ca="1">IF('База данных'!$AR603&gt;=18,"соверш.","несовер.")</f>
        <v>соверш.</v>
      </c>
      <c r="AT60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03" s="2"/>
      <c r="AV603" s="2"/>
    </row>
    <row r="604" spans="2:48" ht="13.5" customHeight="1">
      <c r="B604" s="90">
        <f>IF(D603&lt;&gt;D604,MAX($B$4:B603)+1,B603)</f>
        <v>324</v>
      </c>
      <c r="C604" s="58"/>
      <c r="D604" s="57"/>
      <c r="E604" s="59"/>
      <c r="F604" s="60"/>
      <c r="G604" s="59"/>
      <c r="H604" s="59"/>
      <c r="I604" s="57" t="str">
        <f t="shared" si="45"/>
        <v>324/00</v>
      </c>
      <c r="J604" s="61" t="str">
        <f t="shared" si="46"/>
        <v>324/00-/</v>
      </c>
      <c r="K604" s="62"/>
      <c r="L604" s="62"/>
      <c r="M604" s="57"/>
      <c r="N604" s="62"/>
      <c r="O604" s="59"/>
      <c r="P604" s="62"/>
      <c r="Q604" s="62"/>
      <c r="R604" s="57"/>
      <c r="S604" s="64"/>
      <c r="T604" s="59"/>
      <c r="U604" s="62"/>
      <c r="V604" s="57"/>
      <c r="W604" s="57"/>
      <c r="X604" s="57"/>
      <c r="Y604" s="62"/>
      <c r="Z604" s="57"/>
      <c r="AA604" s="71"/>
      <c r="AB604" s="59"/>
      <c r="AC604" s="63"/>
      <c r="AD604" s="62"/>
      <c r="AE604" s="62"/>
      <c r="AF604" s="62"/>
      <c r="AG604" s="64"/>
      <c r="AH604" s="59"/>
      <c r="AI604" s="57"/>
      <c r="AJ604" s="59"/>
      <c r="AK604" s="65"/>
      <c r="AL604" s="66"/>
      <c r="AM604" s="67">
        <f t="shared" si="47"/>
        <v>0</v>
      </c>
      <c r="AN604" s="72"/>
      <c r="AO604" s="67">
        <f t="shared" si="48"/>
        <v>0</v>
      </c>
      <c r="AP604" s="59"/>
      <c r="AQ604" s="57"/>
      <c r="AR604" s="69">
        <f t="shared" ca="1" si="49"/>
        <v>120</v>
      </c>
      <c r="AS604" s="76" t="str">
        <f ca="1">IF('База данных'!$AR604&gt;=18,"соверш.","несовер.")</f>
        <v>соверш.</v>
      </c>
      <c r="AT60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04" s="2"/>
      <c r="AV604" s="2"/>
    </row>
    <row r="605" spans="2:48" ht="13.5" customHeight="1">
      <c r="B605" s="90">
        <f>IF(D604&lt;&gt;D605,MAX($B$4:B604)+1,B604)</f>
        <v>324</v>
      </c>
      <c r="C605" s="58"/>
      <c r="D605" s="57"/>
      <c r="E605" s="59"/>
      <c r="F605" s="70"/>
      <c r="G605" s="59"/>
      <c r="H605" s="59"/>
      <c r="I605" s="57" t="str">
        <f t="shared" si="45"/>
        <v>324/00</v>
      </c>
      <c r="J605" s="61" t="str">
        <f t="shared" si="46"/>
        <v>324/00-/</v>
      </c>
      <c r="K605" s="62"/>
      <c r="L605" s="62"/>
      <c r="M605" s="57"/>
      <c r="N605" s="62"/>
      <c r="O605" s="59"/>
      <c r="P605" s="62"/>
      <c r="Q605" s="62"/>
      <c r="R605" s="57"/>
      <c r="S605" s="64"/>
      <c r="T605" s="59"/>
      <c r="U605" s="62"/>
      <c r="V605" s="57"/>
      <c r="W605" s="57"/>
      <c r="X605" s="57"/>
      <c r="Y605" s="62"/>
      <c r="Z605" s="57"/>
      <c r="AA605" s="71"/>
      <c r="AB605" s="59"/>
      <c r="AC605" s="63"/>
      <c r="AD605" s="62"/>
      <c r="AE605" s="62"/>
      <c r="AF605" s="62"/>
      <c r="AG605" s="64"/>
      <c r="AH605" s="59"/>
      <c r="AI605" s="57"/>
      <c r="AJ605" s="59"/>
      <c r="AK605" s="65"/>
      <c r="AL605" s="66"/>
      <c r="AM605" s="67">
        <f t="shared" si="47"/>
        <v>0</v>
      </c>
      <c r="AN605" s="72"/>
      <c r="AO605" s="67">
        <f t="shared" si="48"/>
        <v>0</v>
      </c>
      <c r="AP605" s="59"/>
      <c r="AQ605" s="57"/>
      <c r="AR605" s="61">
        <f t="shared" ca="1" si="49"/>
        <v>120</v>
      </c>
      <c r="AS605" s="75" t="str">
        <f ca="1">IF('База данных'!$AR605&gt;=18,"соверш.","несовер.")</f>
        <v>соверш.</v>
      </c>
      <c r="AT60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05" s="2"/>
      <c r="AV605" s="2"/>
    </row>
    <row r="606" spans="2:48" ht="13.5" customHeight="1">
      <c r="B606" s="90">
        <f>IF(D605&lt;&gt;D606,MAX($B$4:B605)+1,B605)</f>
        <v>324</v>
      </c>
      <c r="C606" s="58"/>
      <c r="D606" s="57"/>
      <c r="E606" s="59"/>
      <c r="F606" s="60"/>
      <c r="G606" s="59"/>
      <c r="H606" s="59"/>
      <c r="I606" s="57" t="str">
        <f t="shared" si="45"/>
        <v>324/00</v>
      </c>
      <c r="J606" s="61" t="str">
        <f t="shared" si="46"/>
        <v>324/00-/</v>
      </c>
      <c r="K606" s="62"/>
      <c r="L606" s="62"/>
      <c r="M606" s="57"/>
      <c r="N606" s="62"/>
      <c r="O606" s="59"/>
      <c r="P606" s="62"/>
      <c r="Q606" s="62"/>
      <c r="R606" s="57"/>
      <c r="S606" s="64"/>
      <c r="T606" s="59"/>
      <c r="U606" s="62"/>
      <c r="V606" s="57"/>
      <c r="W606" s="57"/>
      <c r="X606" s="57"/>
      <c r="Y606" s="62"/>
      <c r="Z606" s="57"/>
      <c r="AA606" s="71"/>
      <c r="AB606" s="59"/>
      <c r="AC606" s="63"/>
      <c r="AD606" s="62"/>
      <c r="AE606" s="62"/>
      <c r="AF606" s="62"/>
      <c r="AG606" s="64"/>
      <c r="AH606" s="59"/>
      <c r="AI606" s="57"/>
      <c r="AJ606" s="59"/>
      <c r="AK606" s="65"/>
      <c r="AL606" s="66"/>
      <c r="AM606" s="67">
        <f t="shared" si="47"/>
        <v>0</v>
      </c>
      <c r="AN606" s="72"/>
      <c r="AO606" s="67">
        <f t="shared" si="48"/>
        <v>0</v>
      </c>
      <c r="AP606" s="59"/>
      <c r="AQ606" s="57"/>
      <c r="AR606" s="69">
        <f t="shared" ca="1" si="49"/>
        <v>120</v>
      </c>
      <c r="AS606" s="76" t="str">
        <f ca="1">IF('База данных'!$AR606&gt;=18,"соверш.","несовер.")</f>
        <v>соверш.</v>
      </c>
      <c r="AT60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06" s="2"/>
      <c r="AV606" s="2"/>
    </row>
    <row r="607" spans="2:48" ht="13.5" customHeight="1">
      <c r="B607" s="90">
        <f>IF(D606&lt;&gt;D607,MAX($B$4:B606)+1,B606)</f>
        <v>324</v>
      </c>
      <c r="C607" s="58"/>
      <c r="D607" s="57"/>
      <c r="E607" s="59"/>
      <c r="F607" s="70"/>
      <c r="G607" s="59"/>
      <c r="H607" s="59"/>
      <c r="I607" s="57" t="str">
        <f t="shared" si="45"/>
        <v>324/00</v>
      </c>
      <c r="J607" s="61" t="str">
        <f t="shared" si="46"/>
        <v>324/00-/</v>
      </c>
      <c r="K607" s="62"/>
      <c r="L607" s="62"/>
      <c r="M607" s="57"/>
      <c r="N607" s="62"/>
      <c r="O607" s="59"/>
      <c r="P607" s="62"/>
      <c r="Q607" s="62"/>
      <c r="R607" s="57"/>
      <c r="S607" s="64"/>
      <c r="T607" s="59"/>
      <c r="U607" s="62"/>
      <c r="V607" s="57"/>
      <c r="W607" s="57"/>
      <c r="X607" s="57"/>
      <c r="Y607" s="62"/>
      <c r="Z607" s="57"/>
      <c r="AA607" s="71"/>
      <c r="AB607" s="59"/>
      <c r="AC607" s="63"/>
      <c r="AD607" s="62"/>
      <c r="AE607" s="62"/>
      <c r="AF607" s="62"/>
      <c r="AG607" s="64"/>
      <c r="AH607" s="59"/>
      <c r="AI607" s="57"/>
      <c r="AJ607" s="59"/>
      <c r="AK607" s="65"/>
      <c r="AL607" s="66"/>
      <c r="AM607" s="67">
        <f t="shared" si="47"/>
        <v>0</v>
      </c>
      <c r="AN607" s="72"/>
      <c r="AO607" s="67">
        <f t="shared" si="48"/>
        <v>0</v>
      </c>
      <c r="AP607" s="59"/>
      <c r="AQ607" s="57"/>
      <c r="AR607" s="61">
        <f t="shared" ca="1" si="49"/>
        <v>120</v>
      </c>
      <c r="AS607" s="75" t="str">
        <f ca="1">IF('База данных'!$AR607&gt;=18,"соверш.","несовер.")</f>
        <v>соверш.</v>
      </c>
      <c r="AT60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07" s="2"/>
      <c r="AV607" s="2"/>
    </row>
    <row r="608" spans="2:48" ht="13.5" customHeight="1">
      <c r="B608" s="90">
        <f>IF(D607&lt;&gt;D608,MAX($B$4:B607)+1,B607)</f>
        <v>324</v>
      </c>
      <c r="C608" s="58"/>
      <c r="D608" s="57"/>
      <c r="E608" s="59"/>
      <c r="F608" s="60"/>
      <c r="G608" s="59"/>
      <c r="H608" s="59"/>
      <c r="I608" s="57" t="str">
        <f t="shared" si="45"/>
        <v>324/00</v>
      </c>
      <c r="J608" s="61" t="str">
        <f t="shared" si="46"/>
        <v>324/00-/</v>
      </c>
      <c r="K608" s="62"/>
      <c r="L608" s="62"/>
      <c r="M608" s="57"/>
      <c r="N608" s="62"/>
      <c r="O608" s="59"/>
      <c r="P608" s="62"/>
      <c r="Q608" s="62"/>
      <c r="R608" s="57"/>
      <c r="S608" s="64"/>
      <c r="T608" s="59"/>
      <c r="U608" s="62"/>
      <c r="V608" s="57"/>
      <c r="W608" s="57"/>
      <c r="X608" s="57"/>
      <c r="Y608" s="62"/>
      <c r="Z608" s="57"/>
      <c r="AA608" s="71"/>
      <c r="AB608" s="59"/>
      <c r="AC608" s="63"/>
      <c r="AD608" s="62"/>
      <c r="AE608" s="62"/>
      <c r="AF608" s="62"/>
      <c r="AG608" s="64"/>
      <c r="AH608" s="59"/>
      <c r="AI608" s="57"/>
      <c r="AJ608" s="59"/>
      <c r="AK608" s="65"/>
      <c r="AL608" s="66"/>
      <c r="AM608" s="67">
        <f t="shared" si="47"/>
        <v>0</v>
      </c>
      <c r="AN608" s="72"/>
      <c r="AO608" s="67">
        <f t="shared" si="48"/>
        <v>0</v>
      </c>
      <c r="AP608" s="59"/>
      <c r="AQ608" s="57"/>
      <c r="AR608" s="69">
        <f t="shared" ca="1" si="49"/>
        <v>120</v>
      </c>
      <c r="AS608" s="76" t="str">
        <f ca="1">IF('База данных'!$AR608&gt;=18,"соверш.","несовер.")</f>
        <v>соверш.</v>
      </c>
      <c r="AT60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08" s="2"/>
      <c r="AV608" s="2"/>
    </row>
    <row r="609" spans="2:48" ht="13.5" customHeight="1">
      <c r="B609" s="90">
        <f>IF(D608&lt;&gt;D609,MAX($B$4:B608)+1,B608)</f>
        <v>324</v>
      </c>
      <c r="C609" s="58"/>
      <c r="D609" s="57"/>
      <c r="E609" s="59"/>
      <c r="F609" s="70"/>
      <c r="G609" s="59"/>
      <c r="H609" s="59"/>
      <c r="I609" s="57" t="str">
        <f t="shared" si="45"/>
        <v>324/00</v>
      </c>
      <c r="J609" s="61" t="str">
        <f t="shared" si="46"/>
        <v>324/00-/</v>
      </c>
      <c r="K609" s="62"/>
      <c r="L609" s="62"/>
      <c r="M609" s="57"/>
      <c r="N609" s="62"/>
      <c r="O609" s="59"/>
      <c r="P609" s="62"/>
      <c r="Q609" s="62"/>
      <c r="R609" s="57"/>
      <c r="S609" s="64"/>
      <c r="T609" s="59"/>
      <c r="U609" s="62"/>
      <c r="V609" s="57"/>
      <c r="W609" s="57"/>
      <c r="X609" s="57"/>
      <c r="Y609" s="62"/>
      <c r="Z609" s="57"/>
      <c r="AA609" s="71"/>
      <c r="AB609" s="59"/>
      <c r="AC609" s="63"/>
      <c r="AD609" s="62"/>
      <c r="AE609" s="62"/>
      <c r="AF609" s="62"/>
      <c r="AG609" s="64"/>
      <c r="AH609" s="59"/>
      <c r="AI609" s="57"/>
      <c r="AJ609" s="59"/>
      <c r="AK609" s="65"/>
      <c r="AL609" s="66"/>
      <c r="AM609" s="67">
        <f t="shared" si="47"/>
        <v>0</v>
      </c>
      <c r="AN609" s="72"/>
      <c r="AO609" s="67">
        <f t="shared" si="48"/>
        <v>0</v>
      </c>
      <c r="AP609" s="59"/>
      <c r="AQ609" s="57"/>
      <c r="AR609" s="61">
        <f t="shared" ca="1" si="49"/>
        <v>120</v>
      </c>
      <c r="AS609" s="75" t="str">
        <f ca="1">IF('База данных'!$AR609&gt;=18,"соверш.","несовер.")</f>
        <v>соверш.</v>
      </c>
      <c r="AT60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09" s="2"/>
      <c r="AV609" s="2"/>
    </row>
    <row r="610" spans="2:48" ht="13.5" customHeight="1">
      <c r="B610" s="90">
        <f>IF(D609&lt;&gt;D610,MAX($B$4:B609)+1,B609)</f>
        <v>324</v>
      </c>
      <c r="C610" s="58"/>
      <c r="D610" s="57"/>
      <c r="E610" s="59"/>
      <c r="F610" s="60"/>
      <c r="G610" s="59"/>
      <c r="H610" s="59"/>
      <c r="I610" s="57" t="str">
        <f t="shared" si="45"/>
        <v>324/00</v>
      </c>
      <c r="J610" s="61" t="str">
        <f t="shared" si="46"/>
        <v>324/00-/</v>
      </c>
      <c r="K610" s="62"/>
      <c r="L610" s="62"/>
      <c r="M610" s="57"/>
      <c r="N610" s="62"/>
      <c r="O610" s="59"/>
      <c r="P610" s="62"/>
      <c r="Q610" s="62"/>
      <c r="R610" s="57"/>
      <c r="S610" s="64"/>
      <c r="T610" s="59"/>
      <c r="U610" s="62"/>
      <c r="V610" s="57"/>
      <c r="W610" s="57"/>
      <c r="X610" s="57"/>
      <c r="Y610" s="62"/>
      <c r="Z610" s="57"/>
      <c r="AA610" s="71"/>
      <c r="AB610" s="59"/>
      <c r="AC610" s="63"/>
      <c r="AD610" s="62"/>
      <c r="AE610" s="62"/>
      <c r="AF610" s="62"/>
      <c r="AG610" s="64"/>
      <c r="AH610" s="59"/>
      <c r="AI610" s="57"/>
      <c r="AJ610" s="59"/>
      <c r="AK610" s="65"/>
      <c r="AL610" s="66"/>
      <c r="AM610" s="67">
        <f t="shared" si="47"/>
        <v>0</v>
      </c>
      <c r="AN610" s="72"/>
      <c r="AO610" s="67">
        <f t="shared" si="48"/>
        <v>0</v>
      </c>
      <c r="AP610" s="59"/>
      <c r="AQ610" s="57"/>
      <c r="AR610" s="69">
        <f t="shared" ca="1" si="49"/>
        <v>120</v>
      </c>
      <c r="AS610" s="76" t="str">
        <f ca="1">IF('База данных'!$AR610&gt;=18,"соверш.","несовер.")</f>
        <v>соверш.</v>
      </c>
      <c r="AT61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10" s="2"/>
      <c r="AV610" s="2"/>
    </row>
    <row r="611" spans="2:48" ht="13.5" customHeight="1">
      <c r="B611" s="90">
        <f>IF(D610&lt;&gt;D611,MAX($B$4:B610)+1,B610)</f>
        <v>324</v>
      </c>
      <c r="C611" s="58"/>
      <c r="D611" s="57"/>
      <c r="E611" s="59"/>
      <c r="F611" s="70"/>
      <c r="G611" s="59"/>
      <c r="H611" s="59"/>
      <c r="I611" s="57" t="str">
        <f t="shared" si="45"/>
        <v>324/00</v>
      </c>
      <c r="J611" s="61" t="str">
        <f t="shared" si="46"/>
        <v>324/00-/</v>
      </c>
      <c r="K611" s="62"/>
      <c r="L611" s="62"/>
      <c r="M611" s="57"/>
      <c r="N611" s="62"/>
      <c r="O611" s="59"/>
      <c r="P611" s="62"/>
      <c r="Q611" s="62"/>
      <c r="R611" s="57"/>
      <c r="S611" s="64"/>
      <c r="T611" s="59"/>
      <c r="U611" s="62"/>
      <c r="V611" s="57"/>
      <c r="W611" s="57"/>
      <c r="X611" s="57"/>
      <c r="Y611" s="62"/>
      <c r="Z611" s="57"/>
      <c r="AA611" s="71"/>
      <c r="AB611" s="59"/>
      <c r="AC611" s="63"/>
      <c r="AD611" s="62"/>
      <c r="AE611" s="62"/>
      <c r="AF611" s="62"/>
      <c r="AG611" s="64"/>
      <c r="AH611" s="59"/>
      <c r="AI611" s="57"/>
      <c r="AJ611" s="59"/>
      <c r="AK611" s="65"/>
      <c r="AL611" s="66"/>
      <c r="AM611" s="67">
        <f t="shared" si="47"/>
        <v>0</v>
      </c>
      <c r="AN611" s="72"/>
      <c r="AO611" s="67">
        <f t="shared" si="48"/>
        <v>0</v>
      </c>
      <c r="AP611" s="59"/>
      <c r="AQ611" s="57"/>
      <c r="AR611" s="61">
        <f t="shared" ca="1" si="49"/>
        <v>120</v>
      </c>
      <c r="AS611" s="75" t="str">
        <f ca="1">IF('База данных'!$AR611&gt;=18,"соверш.","несовер.")</f>
        <v>соверш.</v>
      </c>
      <c r="AT61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11" s="2"/>
      <c r="AV611" s="2"/>
    </row>
    <row r="612" spans="2:48" ht="13.5" customHeight="1">
      <c r="B612" s="90">
        <f>IF(D611&lt;&gt;D612,MAX($B$4:B611)+1,B611)</f>
        <v>324</v>
      </c>
      <c r="C612" s="58"/>
      <c r="D612" s="57"/>
      <c r="E612" s="59"/>
      <c r="F612" s="60"/>
      <c r="G612" s="59"/>
      <c r="H612" s="59"/>
      <c r="I612" s="57" t="str">
        <f t="shared" si="45"/>
        <v>324/00</v>
      </c>
      <c r="J612" s="61" t="str">
        <f t="shared" si="46"/>
        <v>324/00-/</v>
      </c>
      <c r="K612" s="62"/>
      <c r="L612" s="62"/>
      <c r="M612" s="57"/>
      <c r="N612" s="62"/>
      <c r="O612" s="59"/>
      <c r="P612" s="62"/>
      <c r="Q612" s="62"/>
      <c r="R612" s="57"/>
      <c r="S612" s="64"/>
      <c r="T612" s="59"/>
      <c r="U612" s="62"/>
      <c r="V612" s="57"/>
      <c r="W612" s="57"/>
      <c r="X612" s="57"/>
      <c r="Y612" s="62"/>
      <c r="Z612" s="57"/>
      <c r="AA612" s="71"/>
      <c r="AB612" s="59"/>
      <c r="AC612" s="63"/>
      <c r="AD612" s="62"/>
      <c r="AE612" s="62"/>
      <c r="AF612" s="62"/>
      <c r="AG612" s="64"/>
      <c r="AH612" s="59"/>
      <c r="AI612" s="57"/>
      <c r="AJ612" s="59"/>
      <c r="AK612" s="65"/>
      <c r="AL612" s="66"/>
      <c r="AM612" s="67">
        <f t="shared" si="47"/>
        <v>0</v>
      </c>
      <c r="AN612" s="72"/>
      <c r="AO612" s="67">
        <f t="shared" si="48"/>
        <v>0</v>
      </c>
      <c r="AP612" s="59"/>
      <c r="AQ612" s="57"/>
      <c r="AR612" s="69">
        <f t="shared" ca="1" si="49"/>
        <v>120</v>
      </c>
      <c r="AS612" s="76" t="str">
        <f ca="1">IF('База данных'!$AR612&gt;=18,"соверш.","несовер.")</f>
        <v>соверш.</v>
      </c>
      <c r="AT61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12" s="2"/>
      <c r="AV612" s="2"/>
    </row>
    <row r="613" spans="2:48" ht="13.5" customHeight="1">
      <c r="B613" s="90">
        <f>IF(D612&lt;&gt;D613,MAX($B$4:B612)+1,B612)</f>
        <v>324</v>
      </c>
      <c r="C613" s="58"/>
      <c r="D613" s="57"/>
      <c r="E613" s="59"/>
      <c r="F613" s="70"/>
      <c r="G613" s="59"/>
      <c r="H613" s="59"/>
      <c r="I613" s="57" t="str">
        <f t="shared" si="45"/>
        <v>324/00</v>
      </c>
      <c r="J613" s="61" t="str">
        <f t="shared" si="46"/>
        <v>324/00-/</v>
      </c>
      <c r="K613" s="62"/>
      <c r="L613" s="62"/>
      <c r="M613" s="57"/>
      <c r="N613" s="62"/>
      <c r="O613" s="59"/>
      <c r="P613" s="62"/>
      <c r="Q613" s="62"/>
      <c r="R613" s="57"/>
      <c r="S613" s="64"/>
      <c r="T613" s="59"/>
      <c r="U613" s="62"/>
      <c r="V613" s="57"/>
      <c r="W613" s="57"/>
      <c r="X613" s="57"/>
      <c r="Y613" s="62"/>
      <c r="Z613" s="57"/>
      <c r="AA613" s="71"/>
      <c r="AB613" s="59"/>
      <c r="AC613" s="63"/>
      <c r="AD613" s="62"/>
      <c r="AE613" s="62"/>
      <c r="AF613" s="62"/>
      <c r="AG613" s="64"/>
      <c r="AH613" s="59"/>
      <c r="AI613" s="57"/>
      <c r="AJ613" s="59"/>
      <c r="AK613" s="65"/>
      <c r="AL613" s="66"/>
      <c r="AM613" s="67">
        <f t="shared" si="47"/>
        <v>0</v>
      </c>
      <c r="AN613" s="72"/>
      <c r="AO613" s="67">
        <f t="shared" si="48"/>
        <v>0</v>
      </c>
      <c r="AP613" s="59"/>
      <c r="AQ613" s="57"/>
      <c r="AR613" s="61">
        <f t="shared" ca="1" si="49"/>
        <v>120</v>
      </c>
      <c r="AS613" s="75" t="str">
        <f ca="1">IF('База данных'!$AR613&gt;=18,"соверш.","несовер.")</f>
        <v>соверш.</v>
      </c>
      <c r="AT61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13" s="2"/>
      <c r="AV613" s="2"/>
    </row>
    <row r="614" spans="2:48" ht="13.5" customHeight="1">
      <c r="B614" s="90">
        <f>IF(D613&lt;&gt;D614,MAX($B$4:B613)+1,B613)</f>
        <v>324</v>
      </c>
      <c r="C614" s="58"/>
      <c r="D614" s="57"/>
      <c r="E614" s="59"/>
      <c r="F614" s="60"/>
      <c r="G614" s="59"/>
      <c r="H614" s="59"/>
      <c r="I614" s="57" t="str">
        <f t="shared" si="45"/>
        <v>324/00</v>
      </c>
      <c r="J614" s="61" t="str">
        <f t="shared" si="46"/>
        <v>324/00-/</v>
      </c>
      <c r="K614" s="62"/>
      <c r="L614" s="62"/>
      <c r="M614" s="57"/>
      <c r="N614" s="62"/>
      <c r="O614" s="59"/>
      <c r="P614" s="62"/>
      <c r="Q614" s="62"/>
      <c r="R614" s="57"/>
      <c r="S614" s="64"/>
      <c r="T614" s="59"/>
      <c r="U614" s="62"/>
      <c r="V614" s="57"/>
      <c r="W614" s="57"/>
      <c r="X614" s="57"/>
      <c r="Y614" s="62"/>
      <c r="Z614" s="57"/>
      <c r="AA614" s="71"/>
      <c r="AB614" s="59"/>
      <c r="AC614" s="63"/>
      <c r="AD614" s="62"/>
      <c r="AE614" s="62"/>
      <c r="AF614" s="62"/>
      <c r="AG614" s="64"/>
      <c r="AH614" s="59"/>
      <c r="AI614" s="57"/>
      <c r="AJ614" s="59"/>
      <c r="AK614" s="65"/>
      <c r="AL614" s="66"/>
      <c r="AM614" s="67">
        <f t="shared" si="47"/>
        <v>0</v>
      </c>
      <c r="AN614" s="72"/>
      <c r="AO614" s="67">
        <f t="shared" si="48"/>
        <v>0</v>
      </c>
      <c r="AP614" s="59"/>
      <c r="AQ614" s="57"/>
      <c r="AR614" s="69">
        <f t="shared" ca="1" si="49"/>
        <v>120</v>
      </c>
      <c r="AS614" s="76" t="str">
        <f ca="1">IF('База данных'!$AR614&gt;=18,"соверш.","несовер.")</f>
        <v>соверш.</v>
      </c>
      <c r="AT61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14" s="2"/>
      <c r="AV614" s="2"/>
    </row>
    <row r="615" spans="2:48" ht="13.5" customHeight="1">
      <c r="B615" s="90">
        <f>IF(D614&lt;&gt;D615,MAX($B$4:B614)+1,B614)</f>
        <v>324</v>
      </c>
      <c r="C615" s="58"/>
      <c r="D615" s="57"/>
      <c r="E615" s="59"/>
      <c r="F615" s="70"/>
      <c r="G615" s="59"/>
      <c r="H615" s="59"/>
      <c r="I615" s="57" t="str">
        <f t="shared" si="45"/>
        <v>324/00</v>
      </c>
      <c r="J615" s="61" t="str">
        <f t="shared" si="46"/>
        <v>324/00-/</v>
      </c>
      <c r="K615" s="62"/>
      <c r="L615" s="62"/>
      <c r="M615" s="57"/>
      <c r="N615" s="62"/>
      <c r="O615" s="59"/>
      <c r="P615" s="62"/>
      <c r="Q615" s="62"/>
      <c r="R615" s="57"/>
      <c r="S615" s="64"/>
      <c r="T615" s="59"/>
      <c r="U615" s="62"/>
      <c r="V615" s="57"/>
      <c r="W615" s="57"/>
      <c r="X615" s="57"/>
      <c r="Y615" s="62"/>
      <c r="Z615" s="57"/>
      <c r="AA615" s="71"/>
      <c r="AB615" s="59"/>
      <c r="AC615" s="63"/>
      <c r="AD615" s="62"/>
      <c r="AE615" s="62"/>
      <c r="AF615" s="62"/>
      <c r="AG615" s="64"/>
      <c r="AH615" s="59"/>
      <c r="AI615" s="57"/>
      <c r="AJ615" s="59"/>
      <c r="AK615" s="65"/>
      <c r="AL615" s="66"/>
      <c r="AM615" s="67">
        <f t="shared" si="47"/>
        <v>0</v>
      </c>
      <c r="AN615" s="72"/>
      <c r="AO615" s="67">
        <f t="shared" si="48"/>
        <v>0</v>
      </c>
      <c r="AP615" s="59"/>
      <c r="AQ615" s="57"/>
      <c r="AR615" s="61">
        <f t="shared" ca="1" si="49"/>
        <v>120</v>
      </c>
      <c r="AS615" s="75" t="str">
        <f ca="1">IF('База данных'!$AR615&gt;=18,"соверш.","несовер.")</f>
        <v>соверш.</v>
      </c>
      <c r="AT61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15" s="2"/>
      <c r="AV615" s="2"/>
    </row>
    <row r="616" spans="2:48" ht="13.5" customHeight="1">
      <c r="B616" s="90">
        <f>IF(D615&lt;&gt;D616,MAX($B$4:B615)+1,B615)</f>
        <v>324</v>
      </c>
      <c r="C616" s="58"/>
      <c r="D616" s="57"/>
      <c r="E616" s="59"/>
      <c r="F616" s="60"/>
      <c r="G616" s="59"/>
      <c r="H616" s="59"/>
      <c r="I616" s="57" t="str">
        <f t="shared" si="45"/>
        <v>324/00</v>
      </c>
      <c r="J616" s="61" t="str">
        <f t="shared" si="46"/>
        <v>324/00-/</v>
      </c>
      <c r="K616" s="62"/>
      <c r="L616" s="62"/>
      <c r="M616" s="57"/>
      <c r="N616" s="62"/>
      <c r="O616" s="59"/>
      <c r="P616" s="62"/>
      <c r="Q616" s="62"/>
      <c r="R616" s="57"/>
      <c r="S616" s="64"/>
      <c r="T616" s="59"/>
      <c r="U616" s="62"/>
      <c r="V616" s="57"/>
      <c r="W616" s="57"/>
      <c r="X616" s="57"/>
      <c r="Y616" s="62"/>
      <c r="Z616" s="57"/>
      <c r="AA616" s="71"/>
      <c r="AB616" s="59"/>
      <c r="AC616" s="63"/>
      <c r="AD616" s="62"/>
      <c r="AE616" s="62"/>
      <c r="AF616" s="62"/>
      <c r="AG616" s="64"/>
      <c r="AH616" s="59"/>
      <c r="AI616" s="57"/>
      <c r="AJ616" s="59"/>
      <c r="AK616" s="65"/>
      <c r="AL616" s="66"/>
      <c r="AM616" s="67">
        <f t="shared" si="47"/>
        <v>0</v>
      </c>
      <c r="AN616" s="72"/>
      <c r="AO616" s="67">
        <f t="shared" si="48"/>
        <v>0</v>
      </c>
      <c r="AP616" s="59"/>
      <c r="AQ616" s="57"/>
      <c r="AR616" s="69">
        <f t="shared" ca="1" si="49"/>
        <v>120</v>
      </c>
      <c r="AS616" s="76" t="str">
        <f ca="1">IF('База данных'!$AR616&gt;=18,"соверш.","несовер.")</f>
        <v>соверш.</v>
      </c>
      <c r="AT61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16" s="2"/>
      <c r="AV616" s="2"/>
    </row>
    <row r="617" spans="2:48" ht="13.5" customHeight="1">
      <c r="B617" s="90">
        <f>IF(D616&lt;&gt;D617,MAX($B$4:B616)+1,B616)</f>
        <v>324</v>
      </c>
      <c r="C617" s="58"/>
      <c r="D617" s="57"/>
      <c r="E617" s="59"/>
      <c r="F617" s="70"/>
      <c r="G617" s="59"/>
      <c r="H617" s="59"/>
      <c r="I617" s="57" t="str">
        <f t="shared" si="45"/>
        <v>324/00</v>
      </c>
      <c r="J617" s="61" t="str">
        <f t="shared" si="46"/>
        <v>324/00-/</v>
      </c>
      <c r="K617" s="62"/>
      <c r="L617" s="62"/>
      <c r="M617" s="57"/>
      <c r="N617" s="62"/>
      <c r="O617" s="59"/>
      <c r="P617" s="62"/>
      <c r="Q617" s="62"/>
      <c r="R617" s="57"/>
      <c r="S617" s="64"/>
      <c r="T617" s="59"/>
      <c r="U617" s="62"/>
      <c r="V617" s="57"/>
      <c r="W617" s="57"/>
      <c r="X617" s="57"/>
      <c r="Y617" s="62"/>
      <c r="Z617" s="57"/>
      <c r="AA617" s="71"/>
      <c r="AB617" s="59"/>
      <c r="AC617" s="63"/>
      <c r="AD617" s="62"/>
      <c r="AE617" s="62"/>
      <c r="AF617" s="62"/>
      <c r="AG617" s="64"/>
      <c r="AH617" s="59"/>
      <c r="AI617" s="57"/>
      <c r="AJ617" s="59"/>
      <c r="AK617" s="65"/>
      <c r="AL617" s="66"/>
      <c r="AM617" s="67">
        <f t="shared" si="47"/>
        <v>0</v>
      </c>
      <c r="AN617" s="72"/>
      <c r="AO617" s="67">
        <f t="shared" si="48"/>
        <v>0</v>
      </c>
      <c r="AP617" s="59"/>
      <c r="AQ617" s="57"/>
      <c r="AR617" s="61">
        <f t="shared" ca="1" si="49"/>
        <v>120</v>
      </c>
      <c r="AS617" s="75" t="str">
        <f ca="1">IF('База данных'!$AR617&gt;=18,"соверш.","несовер.")</f>
        <v>соверш.</v>
      </c>
      <c r="AT61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17" s="2"/>
      <c r="AV617" s="2"/>
    </row>
    <row r="618" spans="2:48" ht="13.5" customHeight="1">
      <c r="B618" s="90">
        <f>IF(D617&lt;&gt;D618,MAX($B$4:B617)+1,B617)</f>
        <v>324</v>
      </c>
      <c r="C618" s="58"/>
      <c r="D618" s="57"/>
      <c r="E618" s="59"/>
      <c r="F618" s="60"/>
      <c r="G618" s="59"/>
      <c r="H618" s="59"/>
      <c r="I618" s="57" t="str">
        <f t="shared" si="45"/>
        <v>324/00</v>
      </c>
      <c r="J618" s="61" t="str">
        <f t="shared" si="46"/>
        <v>324/00-/</v>
      </c>
      <c r="K618" s="62"/>
      <c r="L618" s="62"/>
      <c r="M618" s="57"/>
      <c r="N618" s="62"/>
      <c r="O618" s="59"/>
      <c r="P618" s="62"/>
      <c r="Q618" s="62"/>
      <c r="R618" s="57"/>
      <c r="S618" s="64"/>
      <c r="T618" s="59"/>
      <c r="U618" s="62"/>
      <c r="V618" s="57"/>
      <c r="W618" s="57"/>
      <c r="X618" s="57"/>
      <c r="Y618" s="62"/>
      <c r="Z618" s="57"/>
      <c r="AA618" s="71"/>
      <c r="AB618" s="59"/>
      <c r="AC618" s="63"/>
      <c r="AD618" s="62"/>
      <c r="AE618" s="62"/>
      <c r="AF618" s="62"/>
      <c r="AG618" s="64"/>
      <c r="AH618" s="59"/>
      <c r="AI618" s="57"/>
      <c r="AJ618" s="59"/>
      <c r="AK618" s="65"/>
      <c r="AL618" s="66"/>
      <c r="AM618" s="67">
        <f t="shared" si="47"/>
        <v>0</v>
      </c>
      <c r="AN618" s="72"/>
      <c r="AO618" s="67">
        <f t="shared" si="48"/>
        <v>0</v>
      </c>
      <c r="AP618" s="59"/>
      <c r="AQ618" s="57"/>
      <c r="AR618" s="69">
        <f t="shared" ca="1" si="49"/>
        <v>120</v>
      </c>
      <c r="AS618" s="76" t="str">
        <f ca="1">IF('База данных'!$AR618&gt;=18,"соверш.","несовер.")</f>
        <v>соверш.</v>
      </c>
      <c r="AT61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18" s="2"/>
      <c r="AV618" s="2"/>
    </row>
    <row r="619" spans="2:48" ht="13.5" customHeight="1">
      <c r="B619" s="90">
        <f>IF(D618&lt;&gt;D619,MAX($B$4:B618)+1,B618)</f>
        <v>324</v>
      </c>
      <c r="C619" s="58"/>
      <c r="D619" s="57"/>
      <c r="E619" s="59"/>
      <c r="F619" s="70"/>
      <c r="G619" s="59"/>
      <c r="H619" s="59"/>
      <c r="I619" s="57" t="str">
        <f t="shared" si="45"/>
        <v>324/00</v>
      </c>
      <c r="J619" s="61" t="str">
        <f t="shared" si="46"/>
        <v>324/00-/</v>
      </c>
      <c r="K619" s="62"/>
      <c r="L619" s="62"/>
      <c r="M619" s="57"/>
      <c r="N619" s="62"/>
      <c r="O619" s="59"/>
      <c r="P619" s="62"/>
      <c r="Q619" s="62"/>
      <c r="R619" s="57"/>
      <c r="S619" s="64"/>
      <c r="T619" s="59"/>
      <c r="U619" s="62"/>
      <c r="V619" s="57"/>
      <c r="W619" s="57"/>
      <c r="X619" s="57"/>
      <c r="Y619" s="62"/>
      <c r="Z619" s="57"/>
      <c r="AA619" s="71"/>
      <c r="AB619" s="59"/>
      <c r="AC619" s="63"/>
      <c r="AD619" s="62"/>
      <c r="AE619" s="62"/>
      <c r="AF619" s="62"/>
      <c r="AG619" s="64"/>
      <c r="AH619" s="59"/>
      <c r="AI619" s="57"/>
      <c r="AJ619" s="59"/>
      <c r="AK619" s="65"/>
      <c r="AL619" s="66"/>
      <c r="AM619" s="67">
        <f t="shared" si="47"/>
        <v>0</v>
      </c>
      <c r="AN619" s="72"/>
      <c r="AO619" s="67">
        <f t="shared" si="48"/>
        <v>0</v>
      </c>
      <c r="AP619" s="59"/>
      <c r="AQ619" s="57"/>
      <c r="AR619" s="61">
        <f t="shared" ca="1" si="49"/>
        <v>120</v>
      </c>
      <c r="AS619" s="75" t="str">
        <f ca="1">IF('База данных'!$AR619&gt;=18,"соверш.","несовер.")</f>
        <v>соверш.</v>
      </c>
      <c r="AT61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19" s="2"/>
      <c r="AV619" s="2"/>
    </row>
    <row r="620" spans="2:48" ht="13.5" customHeight="1">
      <c r="B620" s="90">
        <f>IF(D619&lt;&gt;D620,MAX($B$4:B619)+1,B619)</f>
        <v>324</v>
      </c>
      <c r="C620" s="58"/>
      <c r="D620" s="57"/>
      <c r="E620" s="59"/>
      <c r="F620" s="60"/>
      <c r="G620" s="59"/>
      <c r="H620" s="59"/>
      <c r="I620" s="57" t="str">
        <f t="shared" si="45"/>
        <v>324/00</v>
      </c>
      <c r="J620" s="61" t="str">
        <f t="shared" si="46"/>
        <v>324/00-/</v>
      </c>
      <c r="K620" s="62"/>
      <c r="L620" s="62"/>
      <c r="M620" s="57"/>
      <c r="N620" s="62"/>
      <c r="O620" s="59"/>
      <c r="P620" s="62"/>
      <c r="Q620" s="62"/>
      <c r="R620" s="57"/>
      <c r="S620" s="64"/>
      <c r="T620" s="59"/>
      <c r="U620" s="62"/>
      <c r="V620" s="57"/>
      <c r="W620" s="57"/>
      <c r="X620" s="57"/>
      <c r="Y620" s="62"/>
      <c r="Z620" s="57"/>
      <c r="AA620" s="71"/>
      <c r="AB620" s="59"/>
      <c r="AC620" s="63"/>
      <c r="AD620" s="62"/>
      <c r="AE620" s="62"/>
      <c r="AF620" s="62"/>
      <c r="AG620" s="64"/>
      <c r="AH620" s="59"/>
      <c r="AI620" s="57"/>
      <c r="AJ620" s="59"/>
      <c r="AK620" s="65"/>
      <c r="AL620" s="66"/>
      <c r="AM620" s="67">
        <f t="shared" si="47"/>
        <v>0</v>
      </c>
      <c r="AN620" s="72"/>
      <c r="AO620" s="67">
        <f t="shared" si="48"/>
        <v>0</v>
      </c>
      <c r="AP620" s="59"/>
      <c r="AQ620" s="57"/>
      <c r="AR620" s="69">
        <f t="shared" ca="1" si="49"/>
        <v>120</v>
      </c>
      <c r="AS620" s="76" t="str">
        <f ca="1">IF('База данных'!$AR620&gt;=18,"соверш.","несовер.")</f>
        <v>соверш.</v>
      </c>
      <c r="AT62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20" s="2"/>
      <c r="AV620" s="2"/>
    </row>
    <row r="621" spans="2:48" ht="13.5" customHeight="1">
      <c r="B621" s="90">
        <f>IF(D620&lt;&gt;D621,MAX($B$4:B620)+1,B620)</f>
        <v>324</v>
      </c>
      <c r="C621" s="58"/>
      <c r="D621" s="57"/>
      <c r="E621" s="59"/>
      <c r="F621" s="70"/>
      <c r="G621" s="59"/>
      <c r="H621" s="59"/>
      <c r="I621" s="57" t="str">
        <f t="shared" si="45"/>
        <v>324/00</v>
      </c>
      <c r="J621" s="61" t="str">
        <f t="shared" si="46"/>
        <v>324/00-/</v>
      </c>
      <c r="K621" s="62"/>
      <c r="L621" s="62"/>
      <c r="M621" s="57"/>
      <c r="N621" s="62"/>
      <c r="O621" s="59"/>
      <c r="P621" s="62"/>
      <c r="Q621" s="62"/>
      <c r="R621" s="57"/>
      <c r="S621" s="64"/>
      <c r="T621" s="59"/>
      <c r="U621" s="62"/>
      <c r="V621" s="57"/>
      <c r="W621" s="57"/>
      <c r="X621" s="57"/>
      <c r="Y621" s="62"/>
      <c r="Z621" s="57"/>
      <c r="AA621" s="71"/>
      <c r="AB621" s="59"/>
      <c r="AC621" s="63"/>
      <c r="AD621" s="62"/>
      <c r="AE621" s="62"/>
      <c r="AF621" s="62"/>
      <c r="AG621" s="64"/>
      <c r="AH621" s="59"/>
      <c r="AI621" s="57"/>
      <c r="AJ621" s="59"/>
      <c r="AK621" s="65"/>
      <c r="AL621" s="66"/>
      <c r="AM621" s="67">
        <f t="shared" si="47"/>
        <v>0</v>
      </c>
      <c r="AN621" s="72"/>
      <c r="AO621" s="67">
        <f t="shared" si="48"/>
        <v>0</v>
      </c>
      <c r="AP621" s="59"/>
      <c r="AQ621" s="57"/>
      <c r="AR621" s="61">
        <f t="shared" ca="1" si="49"/>
        <v>120</v>
      </c>
      <c r="AS621" s="75" t="str">
        <f ca="1">IF('База данных'!$AR621&gt;=18,"соверш.","несовер.")</f>
        <v>соверш.</v>
      </c>
      <c r="AT62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21" s="2"/>
      <c r="AV621" s="2"/>
    </row>
    <row r="622" spans="2:48" ht="13.5" customHeight="1">
      <c r="B622" s="90">
        <f>IF(D621&lt;&gt;D622,MAX($B$4:B621)+1,B621)</f>
        <v>324</v>
      </c>
      <c r="C622" s="58"/>
      <c r="D622" s="57"/>
      <c r="E622" s="59"/>
      <c r="F622" s="60"/>
      <c r="G622" s="59"/>
      <c r="H622" s="59"/>
      <c r="I622" s="57" t="str">
        <f t="shared" si="45"/>
        <v>324/00</v>
      </c>
      <c r="J622" s="61" t="str">
        <f t="shared" si="46"/>
        <v>324/00-/</v>
      </c>
      <c r="K622" s="62"/>
      <c r="L622" s="62"/>
      <c r="M622" s="57"/>
      <c r="N622" s="62"/>
      <c r="O622" s="59"/>
      <c r="P622" s="62"/>
      <c r="Q622" s="62"/>
      <c r="R622" s="57"/>
      <c r="S622" s="64"/>
      <c r="T622" s="59"/>
      <c r="U622" s="62"/>
      <c r="V622" s="57"/>
      <c r="W622" s="57"/>
      <c r="X622" s="57"/>
      <c r="Y622" s="62"/>
      <c r="Z622" s="57"/>
      <c r="AA622" s="71"/>
      <c r="AB622" s="59"/>
      <c r="AC622" s="63"/>
      <c r="AD622" s="62"/>
      <c r="AE622" s="62"/>
      <c r="AF622" s="62"/>
      <c r="AG622" s="64"/>
      <c r="AH622" s="59"/>
      <c r="AI622" s="57"/>
      <c r="AJ622" s="59"/>
      <c r="AK622" s="65"/>
      <c r="AL622" s="66"/>
      <c r="AM622" s="67">
        <f t="shared" si="47"/>
        <v>0</v>
      </c>
      <c r="AN622" s="72"/>
      <c r="AO622" s="67">
        <f t="shared" si="48"/>
        <v>0</v>
      </c>
      <c r="AP622" s="59"/>
      <c r="AQ622" s="57"/>
      <c r="AR622" s="69">
        <f t="shared" ca="1" si="49"/>
        <v>120</v>
      </c>
      <c r="AS622" s="76" t="str">
        <f ca="1">IF('База данных'!$AR622&gt;=18,"соверш.","несовер.")</f>
        <v>соверш.</v>
      </c>
      <c r="AT62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22" s="2"/>
      <c r="AV622" s="2"/>
    </row>
    <row r="623" spans="2:48" ht="13.5" customHeight="1">
      <c r="B623" s="90">
        <f>IF(D622&lt;&gt;D623,MAX($B$4:B622)+1,B622)</f>
        <v>324</v>
      </c>
      <c r="C623" s="58"/>
      <c r="D623" s="57"/>
      <c r="E623" s="59"/>
      <c r="F623" s="70"/>
      <c r="G623" s="59"/>
      <c r="H623" s="59"/>
      <c r="I623" s="57" t="str">
        <f t="shared" si="45"/>
        <v>324/00</v>
      </c>
      <c r="J623" s="61" t="str">
        <f t="shared" si="46"/>
        <v>324/00-/</v>
      </c>
      <c r="K623" s="62"/>
      <c r="L623" s="62"/>
      <c r="M623" s="57"/>
      <c r="N623" s="62"/>
      <c r="O623" s="59"/>
      <c r="P623" s="62"/>
      <c r="Q623" s="62"/>
      <c r="R623" s="57"/>
      <c r="S623" s="64"/>
      <c r="T623" s="59"/>
      <c r="U623" s="62"/>
      <c r="V623" s="57"/>
      <c r="W623" s="57"/>
      <c r="X623" s="57"/>
      <c r="Y623" s="62"/>
      <c r="Z623" s="57"/>
      <c r="AA623" s="71"/>
      <c r="AB623" s="59"/>
      <c r="AC623" s="63"/>
      <c r="AD623" s="62"/>
      <c r="AE623" s="62"/>
      <c r="AF623" s="62"/>
      <c r="AG623" s="64"/>
      <c r="AH623" s="59"/>
      <c r="AI623" s="57"/>
      <c r="AJ623" s="59"/>
      <c r="AK623" s="65"/>
      <c r="AL623" s="66"/>
      <c r="AM623" s="67">
        <f t="shared" si="47"/>
        <v>0</v>
      </c>
      <c r="AN623" s="72"/>
      <c r="AO623" s="67">
        <f t="shared" si="48"/>
        <v>0</v>
      </c>
      <c r="AP623" s="59"/>
      <c r="AQ623" s="57"/>
      <c r="AR623" s="61">
        <f t="shared" ca="1" si="49"/>
        <v>120</v>
      </c>
      <c r="AS623" s="75" t="str">
        <f ca="1">IF('База данных'!$AR623&gt;=18,"соверш.","несовер.")</f>
        <v>соверш.</v>
      </c>
      <c r="AT62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23" s="2"/>
      <c r="AV623" s="2"/>
    </row>
    <row r="624" spans="2:48" ht="13.5" customHeight="1">
      <c r="B624" s="90">
        <f>IF(D623&lt;&gt;D624,MAX($B$4:B623)+1,B623)</f>
        <v>324</v>
      </c>
      <c r="C624" s="58"/>
      <c r="D624" s="57"/>
      <c r="E624" s="59"/>
      <c r="F624" s="60"/>
      <c r="G624" s="59"/>
      <c r="H624" s="59"/>
      <c r="I624" s="57" t="str">
        <f t="shared" si="45"/>
        <v>324/00</v>
      </c>
      <c r="J624" s="61" t="str">
        <f t="shared" si="46"/>
        <v>324/00-/</v>
      </c>
      <c r="K624" s="62"/>
      <c r="L624" s="62"/>
      <c r="M624" s="57"/>
      <c r="N624" s="62"/>
      <c r="O624" s="59"/>
      <c r="P624" s="62"/>
      <c r="Q624" s="62"/>
      <c r="R624" s="57"/>
      <c r="S624" s="64"/>
      <c r="T624" s="59"/>
      <c r="U624" s="62"/>
      <c r="V624" s="57"/>
      <c r="W624" s="57"/>
      <c r="X624" s="57"/>
      <c r="Y624" s="62"/>
      <c r="Z624" s="57"/>
      <c r="AA624" s="71"/>
      <c r="AB624" s="59"/>
      <c r="AC624" s="63"/>
      <c r="AD624" s="62"/>
      <c r="AE624" s="62"/>
      <c r="AF624" s="62"/>
      <c r="AG624" s="64"/>
      <c r="AH624" s="59"/>
      <c r="AI624" s="57"/>
      <c r="AJ624" s="59"/>
      <c r="AK624" s="65"/>
      <c r="AL624" s="66"/>
      <c r="AM624" s="67">
        <f t="shared" si="47"/>
        <v>0</v>
      </c>
      <c r="AN624" s="72"/>
      <c r="AO624" s="67">
        <f t="shared" si="48"/>
        <v>0</v>
      </c>
      <c r="AP624" s="59"/>
      <c r="AQ624" s="57"/>
      <c r="AR624" s="69">
        <f t="shared" ca="1" si="49"/>
        <v>120</v>
      </c>
      <c r="AS624" s="76" t="str">
        <f ca="1">IF('База данных'!$AR624&gt;=18,"соверш.","несовер.")</f>
        <v>соверш.</v>
      </c>
      <c r="AT62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24" s="2"/>
      <c r="AV624" s="2"/>
    </row>
    <row r="625" spans="2:48" ht="13.5" customHeight="1">
      <c r="B625" s="90">
        <f>IF(D624&lt;&gt;D625,MAX($B$4:B624)+1,B624)</f>
        <v>324</v>
      </c>
      <c r="C625" s="58"/>
      <c r="D625" s="57"/>
      <c r="E625" s="59"/>
      <c r="F625" s="70"/>
      <c r="G625" s="59"/>
      <c r="H625" s="59"/>
      <c r="I625" s="57" t="str">
        <f t="shared" si="45"/>
        <v>324/00</v>
      </c>
      <c r="J625" s="61" t="str">
        <f t="shared" si="46"/>
        <v>324/00-/</v>
      </c>
      <c r="K625" s="62"/>
      <c r="L625" s="62"/>
      <c r="M625" s="57"/>
      <c r="N625" s="62"/>
      <c r="O625" s="59"/>
      <c r="P625" s="62"/>
      <c r="Q625" s="62"/>
      <c r="R625" s="57"/>
      <c r="S625" s="64"/>
      <c r="T625" s="59"/>
      <c r="U625" s="62"/>
      <c r="V625" s="57"/>
      <c r="W625" s="57"/>
      <c r="X625" s="57"/>
      <c r="Y625" s="62"/>
      <c r="Z625" s="57"/>
      <c r="AA625" s="71"/>
      <c r="AB625" s="59"/>
      <c r="AC625" s="63"/>
      <c r="AD625" s="62"/>
      <c r="AE625" s="62"/>
      <c r="AF625" s="62"/>
      <c r="AG625" s="64"/>
      <c r="AH625" s="59"/>
      <c r="AI625" s="57"/>
      <c r="AJ625" s="59"/>
      <c r="AK625" s="65"/>
      <c r="AL625" s="66"/>
      <c r="AM625" s="67">
        <f t="shared" si="47"/>
        <v>0</v>
      </c>
      <c r="AN625" s="72"/>
      <c r="AO625" s="67">
        <f t="shared" si="48"/>
        <v>0</v>
      </c>
      <c r="AP625" s="59"/>
      <c r="AQ625" s="57"/>
      <c r="AR625" s="61">
        <f t="shared" ca="1" si="49"/>
        <v>120</v>
      </c>
      <c r="AS625" s="75" t="str">
        <f ca="1">IF('База данных'!$AR625&gt;=18,"соверш.","несовер.")</f>
        <v>соверш.</v>
      </c>
      <c r="AT62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25" s="2"/>
      <c r="AV625" s="2"/>
    </row>
    <row r="626" spans="2:48" ht="13.5" customHeight="1">
      <c r="B626" s="90">
        <f>IF(D625&lt;&gt;D626,MAX($B$4:B625)+1,B625)</f>
        <v>324</v>
      </c>
      <c r="C626" s="58"/>
      <c r="D626" s="57"/>
      <c r="E626" s="59"/>
      <c r="F626" s="60"/>
      <c r="G626" s="59"/>
      <c r="H626" s="59"/>
      <c r="I626" s="57" t="str">
        <f t="shared" si="45"/>
        <v>324/00</v>
      </c>
      <c r="J626" s="61" t="str">
        <f t="shared" si="46"/>
        <v>324/00-/</v>
      </c>
      <c r="K626" s="62"/>
      <c r="L626" s="62"/>
      <c r="M626" s="57"/>
      <c r="N626" s="62"/>
      <c r="O626" s="59"/>
      <c r="P626" s="62"/>
      <c r="Q626" s="62"/>
      <c r="R626" s="57"/>
      <c r="S626" s="64"/>
      <c r="T626" s="59"/>
      <c r="U626" s="62"/>
      <c r="V626" s="57"/>
      <c r="W626" s="57"/>
      <c r="X626" s="57"/>
      <c r="Y626" s="62"/>
      <c r="Z626" s="57"/>
      <c r="AA626" s="71"/>
      <c r="AB626" s="59"/>
      <c r="AC626" s="63"/>
      <c r="AD626" s="62"/>
      <c r="AE626" s="62"/>
      <c r="AF626" s="62"/>
      <c r="AG626" s="64"/>
      <c r="AH626" s="59"/>
      <c r="AI626" s="57"/>
      <c r="AJ626" s="59"/>
      <c r="AK626" s="65"/>
      <c r="AL626" s="66"/>
      <c r="AM626" s="67">
        <f t="shared" si="47"/>
        <v>0</v>
      </c>
      <c r="AN626" s="72"/>
      <c r="AO626" s="67">
        <f t="shared" si="48"/>
        <v>0</v>
      </c>
      <c r="AP626" s="59"/>
      <c r="AQ626" s="57"/>
      <c r="AR626" s="69">
        <f t="shared" ca="1" si="49"/>
        <v>120</v>
      </c>
      <c r="AS626" s="76" t="str">
        <f ca="1">IF('База данных'!$AR626&gt;=18,"соверш.","несовер.")</f>
        <v>соверш.</v>
      </c>
      <c r="AT62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26" s="2"/>
      <c r="AV626" s="2"/>
    </row>
    <row r="627" spans="2:48" ht="13.5" customHeight="1">
      <c r="B627" s="90">
        <f>IF(D626&lt;&gt;D627,MAX($B$4:B626)+1,B626)</f>
        <v>324</v>
      </c>
      <c r="C627" s="58"/>
      <c r="D627" s="57"/>
      <c r="E627" s="59"/>
      <c r="F627" s="70"/>
      <c r="G627" s="59"/>
      <c r="H627" s="59"/>
      <c r="I627" s="57" t="str">
        <f t="shared" si="45"/>
        <v>324/00</v>
      </c>
      <c r="J627" s="61" t="str">
        <f t="shared" si="46"/>
        <v>324/00-/</v>
      </c>
      <c r="K627" s="62"/>
      <c r="L627" s="62"/>
      <c r="M627" s="57"/>
      <c r="N627" s="62"/>
      <c r="O627" s="59"/>
      <c r="P627" s="62"/>
      <c r="Q627" s="62"/>
      <c r="R627" s="57"/>
      <c r="S627" s="64"/>
      <c r="T627" s="59"/>
      <c r="U627" s="62"/>
      <c r="V627" s="57"/>
      <c r="W627" s="57"/>
      <c r="X627" s="57"/>
      <c r="Y627" s="62"/>
      <c r="Z627" s="57"/>
      <c r="AA627" s="71"/>
      <c r="AB627" s="59"/>
      <c r="AC627" s="63"/>
      <c r="AD627" s="62"/>
      <c r="AE627" s="62"/>
      <c r="AF627" s="62"/>
      <c r="AG627" s="64"/>
      <c r="AH627" s="59"/>
      <c r="AI627" s="57"/>
      <c r="AJ627" s="59"/>
      <c r="AK627" s="65"/>
      <c r="AL627" s="66"/>
      <c r="AM627" s="67">
        <f t="shared" si="47"/>
        <v>0</v>
      </c>
      <c r="AN627" s="72"/>
      <c r="AO627" s="67">
        <f t="shared" si="48"/>
        <v>0</v>
      </c>
      <c r="AP627" s="59"/>
      <c r="AQ627" s="57"/>
      <c r="AR627" s="61">
        <f t="shared" ca="1" si="49"/>
        <v>120</v>
      </c>
      <c r="AS627" s="75" t="str">
        <f ca="1">IF('База данных'!$AR627&gt;=18,"соверш.","несовер.")</f>
        <v>соверш.</v>
      </c>
      <c r="AT62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27" s="2"/>
      <c r="AV627" s="2"/>
    </row>
    <row r="628" spans="2:48" ht="13.5" customHeight="1">
      <c r="B628" s="90">
        <f>IF(D627&lt;&gt;D628,MAX($B$4:B627)+1,B627)</f>
        <v>324</v>
      </c>
      <c r="C628" s="58"/>
      <c r="D628" s="57"/>
      <c r="E628" s="59"/>
      <c r="F628" s="60"/>
      <c r="G628" s="59"/>
      <c r="H628" s="59"/>
      <c r="I628" s="57" t="str">
        <f t="shared" si="45"/>
        <v>324/00</v>
      </c>
      <c r="J628" s="61" t="str">
        <f t="shared" si="46"/>
        <v>324/00-/</v>
      </c>
      <c r="K628" s="62"/>
      <c r="L628" s="62"/>
      <c r="M628" s="57"/>
      <c r="N628" s="62"/>
      <c r="O628" s="59"/>
      <c r="P628" s="62"/>
      <c r="Q628" s="62"/>
      <c r="R628" s="57"/>
      <c r="S628" s="64"/>
      <c r="T628" s="59"/>
      <c r="U628" s="62"/>
      <c r="V628" s="57"/>
      <c r="W628" s="57"/>
      <c r="X628" s="57"/>
      <c r="Y628" s="62"/>
      <c r="Z628" s="57"/>
      <c r="AA628" s="71"/>
      <c r="AB628" s="59"/>
      <c r="AC628" s="63"/>
      <c r="AD628" s="62"/>
      <c r="AE628" s="62"/>
      <c r="AF628" s="62"/>
      <c r="AG628" s="64"/>
      <c r="AH628" s="59"/>
      <c r="AI628" s="57"/>
      <c r="AJ628" s="59"/>
      <c r="AK628" s="65"/>
      <c r="AL628" s="66"/>
      <c r="AM628" s="67">
        <f t="shared" si="47"/>
        <v>0</v>
      </c>
      <c r="AN628" s="72"/>
      <c r="AO628" s="67">
        <f t="shared" si="48"/>
        <v>0</v>
      </c>
      <c r="AP628" s="59"/>
      <c r="AQ628" s="57"/>
      <c r="AR628" s="69">
        <f t="shared" ca="1" si="49"/>
        <v>120</v>
      </c>
      <c r="AS628" s="76" t="str">
        <f ca="1">IF('База данных'!$AR628&gt;=18,"соверш.","несовер.")</f>
        <v>соверш.</v>
      </c>
      <c r="AT62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28" s="2"/>
      <c r="AV628" s="2"/>
    </row>
    <row r="629" spans="2:48" ht="13.5" customHeight="1">
      <c r="B629" s="90">
        <f>IF(D628&lt;&gt;D629,MAX($B$4:B628)+1,B628)</f>
        <v>324</v>
      </c>
      <c r="C629" s="58"/>
      <c r="D629" s="57"/>
      <c r="E629" s="59"/>
      <c r="F629" s="70"/>
      <c r="G629" s="59"/>
      <c r="H629" s="59"/>
      <c r="I629" s="57" t="str">
        <f t="shared" si="45"/>
        <v>324/00</v>
      </c>
      <c r="J629" s="61" t="str">
        <f t="shared" si="46"/>
        <v>324/00-/</v>
      </c>
      <c r="K629" s="62"/>
      <c r="L629" s="62"/>
      <c r="M629" s="57"/>
      <c r="N629" s="62"/>
      <c r="O629" s="59"/>
      <c r="P629" s="62"/>
      <c r="Q629" s="62"/>
      <c r="R629" s="57"/>
      <c r="S629" s="64"/>
      <c r="T629" s="59"/>
      <c r="U629" s="62"/>
      <c r="V629" s="57"/>
      <c r="W629" s="57"/>
      <c r="X629" s="57"/>
      <c r="Y629" s="62"/>
      <c r="Z629" s="57"/>
      <c r="AA629" s="71"/>
      <c r="AB629" s="59"/>
      <c r="AC629" s="63"/>
      <c r="AD629" s="62"/>
      <c r="AE629" s="62"/>
      <c r="AF629" s="62"/>
      <c r="AG629" s="64"/>
      <c r="AH629" s="59"/>
      <c r="AI629" s="57"/>
      <c r="AJ629" s="59"/>
      <c r="AK629" s="65"/>
      <c r="AL629" s="66"/>
      <c r="AM629" s="67">
        <f t="shared" si="47"/>
        <v>0</v>
      </c>
      <c r="AN629" s="72"/>
      <c r="AO629" s="67">
        <f t="shared" si="48"/>
        <v>0</v>
      </c>
      <c r="AP629" s="59"/>
      <c r="AQ629" s="57"/>
      <c r="AR629" s="61">
        <f t="shared" ca="1" si="49"/>
        <v>120</v>
      </c>
      <c r="AS629" s="75" t="str">
        <f ca="1">IF('База данных'!$AR629&gt;=18,"соверш.","несовер.")</f>
        <v>соверш.</v>
      </c>
      <c r="AT62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29" s="2"/>
      <c r="AV629" s="2"/>
    </row>
    <row r="630" spans="2:48" ht="13.5" customHeight="1">
      <c r="B630" s="90">
        <f>IF(D629&lt;&gt;D630,MAX($B$4:B629)+1,B629)</f>
        <v>324</v>
      </c>
      <c r="C630" s="58"/>
      <c r="D630" s="57"/>
      <c r="E630" s="59"/>
      <c r="F630" s="60"/>
      <c r="G630" s="59"/>
      <c r="H630" s="59"/>
      <c r="I630" s="57" t="str">
        <f t="shared" si="45"/>
        <v>324/00</v>
      </c>
      <c r="J630" s="61" t="str">
        <f t="shared" si="46"/>
        <v>324/00-/</v>
      </c>
      <c r="K630" s="62"/>
      <c r="L630" s="62"/>
      <c r="M630" s="57"/>
      <c r="N630" s="62"/>
      <c r="O630" s="59"/>
      <c r="P630" s="62"/>
      <c r="Q630" s="62"/>
      <c r="R630" s="57"/>
      <c r="S630" s="64"/>
      <c r="T630" s="59"/>
      <c r="U630" s="62"/>
      <c r="V630" s="57"/>
      <c r="W630" s="57"/>
      <c r="X630" s="57"/>
      <c r="Y630" s="62"/>
      <c r="Z630" s="57"/>
      <c r="AA630" s="71"/>
      <c r="AB630" s="59"/>
      <c r="AC630" s="63"/>
      <c r="AD630" s="62"/>
      <c r="AE630" s="62"/>
      <c r="AF630" s="62"/>
      <c r="AG630" s="64"/>
      <c r="AH630" s="59"/>
      <c r="AI630" s="57"/>
      <c r="AJ630" s="59"/>
      <c r="AK630" s="65"/>
      <c r="AL630" s="66"/>
      <c r="AM630" s="67">
        <f t="shared" si="47"/>
        <v>0</v>
      </c>
      <c r="AN630" s="72"/>
      <c r="AO630" s="67">
        <f t="shared" si="48"/>
        <v>0</v>
      </c>
      <c r="AP630" s="59"/>
      <c r="AQ630" s="57"/>
      <c r="AR630" s="69">
        <f t="shared" ca="1" si="49"/>
        <v>120</v>
      </c>
      <c r="AS630" s="76" t="str">
        <f ca="1">IF('База данных'!$AR630&gt;=18,"соверш.","несовер.")</f>
        <v>соверш.</v>
      </c>
      <c r="AT63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30" s="2"/>
      <c r="AV630" s="2"/>
    </row>
    <row r="631" spans="2:48" ht="13.5" customHeight="1">
      <c r="B631" s="90">
        <f>IF(D630&lt;&gt;D631,MAX($B$4:B630)+1,B630)</f>
        <v>324</v>
      </c>
      <c r="C631" s="58"/>
      <c r="D631" s="57"/>
      <c r="E631" s="59"/>
      <c r="F631" s="70"/>
      <c r="G631" s="59"/>
      <c r="H631" s="59"/>
      <c r="I631" s="57" t="str">
        <f t="shared" si="45"/>
        <v>324/00</v>
      </c>
      <c r="J631" s="61" t="str">
        <f t="shared" si="46"/>
        <v>324/00-/</v>
      </c>
      <c r="K631" s="62"/>
      <c r="L631" s="62"/>
      <c r="M631" s="57"/>
      <c r="N631" s="62"/>
      <c r="O631" s="59"/>
      <c r="P631" s="62"/>
      <c r="Q631" s="62"/>
      <c r="R631" s="57"/>
      <c r="S631" s="64"/>
      <c r="T631" s="59"/>
      <c r="U631" s="62"/>
      <c r="V631" s="57"/>
      <c r="W631" s="57"/>
      <c r="X631" s="57"/>
      <c r="Y631" s="62"/>
      <c r="Z631" s="57"/>
      <c r="AA631" s="71"/>
      <c r="AB631" s="59"/>
      <c r="AC631" s="63"/>
      <c r="AD631" s="62"/>
      <c r="AE631" s="62"/>
      <c r="AF631" s="62"/>
      <c r="AG631" s="64"/>
      <c r="AH631" s="59"/>
      <c r="AI631" s="57"/>
      <c r="AJ631" s="59"/>
      <c r="AK631" s="65"/>
      <c r="AL631" s="66"/>
      <c r="AM631" s="67">
        <f t="shared" si="47"/>
        <v>0</v>
      </c>
      <c r="AN631" s="72"/>
      <c r="AO631" s="67">
        <f t="shared" si="48"/>
        <v>0</v>
      </c>
      <c r="AP631" s="59"/>
      <c r="AQ631" s="57"/>
      <c r="AR631" s="61">
        <f t="shared" ca="1" si="49"/>
        <v>120</v>
      </c>
      <c r="AS631" s="75" t="str">
        <f ca="1">IF('База данных'!$AR631&gt;=18,"соверш.","несовер.")</f>
        <v>соверш.</v>
      </c>
      <c r="AT63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31" s="2"/>
      <c r="AV631" s="2"/>
    </row>
    <row r="632" spans="2:48" ht="13.5" customHeight="1">
      <c r="B632" s="90">
        <f>IF(D631&lt;&gt;D632,MAX($B$4:B631)+1,B631)</f>
        <v>324</v>
      </c>
      <c r="C632" s="58"/>
      <c r="D632" s="57"/>
      <c r="E632" s="59"/>
      <c r="F632" s="60"/>
      <c r="G632" s="59"/>
      <c r="H632" s="59"/>
      <c r="I632" s="57" t="str">
        <f t="shared" si="45"/>
        <v>324/00</v>
      </c>
      <c r="J632" s="61" t="str">
        <f t="shared" si="46"/>
        <v>324/00-/</v>
      </c>
      <c r="K632" s="62"/>
      <c r="L632" s="62"/>
      <c r="M632" s="57"/>
      <c r="N632" s="62"/>
      <c r="O632" s="59"/>
      <c r="P632" s="62"/>
      <c r="Q632" s="62"/>
      <c r="R632" s="57"/>
      <c r="S632" s="64"/>
      <c r="T632" s="59"/>
      <c r="U632" s="62"/>
      <c r="V632" s="57"/>
      <c r="W632" s="57"/>
      <c r="X632" s="57"/>
      <c r="Y632" s="62"/>
      <c r="Z632" s="57"/>
      <c r="AA632" s="71"/>
      <c r="AB632" s="59"/>
      <c r="AC632" s="63"/>
      <c r="AD632" s="62"/>
      <c r="AE632" s="62"/>
      <c r="AF632" s="62"/>
      <c r="AG632" s="64"/>
      <c r="AH632" s="59"/>
      <c r="AI632" s="57"/>
      <c r="AJ632" s="59"/>
      <c r="AK632" s="65"/>
      <c r="AL632" s="66"/>
      <c r="AM632" s="67">
        <f t="shared" si="47"/>
        <v>0</v>
      </c>
      <c r="AN632" s="72"/>
      <c r="AO632" s="67">
        <f t="shared" si="48"/>
        <v>0</v>
      </c>
      <c r="AP632" s="59"/>
      <c r="AQ632" s="57"/>
      <c r="AR632" s="69">
        <f t="shared" ca="1" si="49"/>
        <v>120</v>
      </c>
      <c r="AS632" s="76" t="str">
        <f ca="1">IF('База данных'!$AR632&gt;=18,"соверш.","несовер.")</f>
        <v>соверш.</v>
      </c>
      <c r="AT63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32" s="2"/>
      <c r="AV632" s="2"/>
    </row>
    <row r="633" spans="2:48" ht="13.5" customHeight="1">
      <c r="B633" s="90">
        <f>IF(D632&lt;&gt;D633,MAX($B$4:B632)+1,B632)</f>
        <v>324</v>
      </c>
      <c r="C633" s="58"/>
      <c r="D633" s="57"/>
      <c r="E633" s="59"/>
      <c r="F633" s="70"/>
      <c r="G633" s="59"/>
      <c r="H633" s="59"/>
      <c r="I633" s="57" t="str">
        <f t="shared" si="45"/>
        <v>324/00</v>
      </c>
      <c r="J633" s="61" t="str">
        <f t="shared" si="46"/>
        <v>324/00-/</v>
      </c>
      <c r="K633" s="62"/>
      <c r="L633" s="62"/>
      <c r="M633" s="57"/>
      <c r="N633" s="62"/>
      <c r="O633" s="59"/>
      <c r="P633" s="62"/>
      <c r="Q633" s="62"/>
      <c r="R633" s="57"/>
      <c r="S633" s="64"/>
      <c r="T633" s="59"/>
      <c r="U633" s="62"/>
      <c r="V633" s="57"/>
      <c r="W633" s="57"/>
      <c r="X633" s="57"/>
      <c r="Y633" s="62"/>
      <c r="Z633" s="57"/>
      <c r="AA633" s="71"/>
      <c r="AB633" s="59"/>
      <c r="AC633" s="63"/>
      <c r="AD633" s="62"/>
      <c r="AE633" s="62"/>
      <c r="AF633" s="62"/>
      <c r="AG633" s="64"/>
      <c r="AH633" s="59"/>
      <c r="AI633" s="57"/>
      <c r="AJ633" s="59"/>
      <c r="AK633" s="65"/>
      <c r="AL633" s="66"/>
      <c r="AM633" s="67">
        <f t="shared" si="47"/>
        <v>0</v>
      </c>
      <c r="AN633" s="72"/>
      <c r="AO633" s="67">
        <f t="shared" si="48"/>
        <v>0</v>
      </c>
      <c r="AP633" s="59"/>
      <c r="AQ633" s="57"/>
      <c r="AR633" s="61">
        <f t="shared" ca="1" si="49"/>
        <v>120</v>
      </c>
      <c r="AS633" s="75" t="str">
        <f ca="1">IF('База данных'!$AR633&gt;=18,"соверш.","несовер.")</f>
        <v>соверш.</v>
      </c>
      <c r="AT63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33" s="2"/>
      <c r="AV633" s="2"/>
    </row>
    <row r="634" spans="2:48" ht="13.5" customHeight="1">
      <c r="B634" s="90">
        <f>IF(D633&lt;&gt;D634,MAX($B$4:B633)+1,B633)</f>
        <v>324</v>
      </c>
      <c r="C634" s="58"/>
      <c r="D634" s="57"/>
      <c r="E634" s="59"/>
      <c r="F634" s="60"/>
      <c r="G634" s="59"/>
      <c r="H634" s="59"/>
      <c r="I634" s="57" t="str">
        <f t="shared" si="45"/>
        <v>324/00</v>
      </c>
      <c r="J634" s="61" t="str">
        <f t="shared" si="46"/>
        <v>324/00-/</v>
      </c>
      <c r="K634" s="62"/>
      <c r="L634" s="62"/>
      <c r="M634" s="57"/>
      <c r="N634" s="62"/>
      <c r="O634" s="59"/>
      <c r="P634" s="62"/>
      <c r="Q634" s="62"/>
      <c r="R634" s="57"/>
      <c r="S634" s="64"/>
      <c r="T634" s="59"/>
      <c r="U634" s="62"/>
      <c r="V634" s="57"/>
      <c r="W634" s="57"/>
      <c r="X634" s="57"/>
      <c r="Y634" s="62"/>
      <c r="Z634" s="57"/>
      <c r="AA634" s="71"/>
      <c r="AB634" s="59"/>
      <c r="AC634" s="63"/>
      <c r="AD634" s="62"/>
      <c r="AE634" s="62"/>
      <c r="AF634" s="62"/>
      <c r="AG634" s="64"/>
      <c r="AH634" s="59"/>
      <c r="AI634" s="57"/>
      <c r="AJ634" s="59"/>
      <c r="AK634" s="65"/>
      <c r="AL634" s="66"/>
      <c r="AM634" s="67">
        <f t="shared" si="47"/>
        <v>0</v>
      </c>
      <c r="AN634" s="72"/>
      <c r="AO634" s="67">
        <f t="shared" si="48"/>
        <v>0</v>
      </c>
      <c r="AP634" s="59"/>
      <c r="AQ634" s="57"/>
      <c r="AR634" s="69">
        <f t="shared" ca="1" si="49"/>
        <v>120</v>
      </c>
      <c r="AS634" s="76" t="str">
        <f ca="1">IF('База данных'!$AR634&gt;=18,"соверш.","несовер.")</f>
        <v>соверш.</v>
      </c>
      <c r="AT63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34" s="2"/>
      <c r="AV634" s="2"/>
    </row>
    <row r="635" spans="2:48" ht="13.5" customHeight="1">
      <c r="B635" s="90">
        <f>IF(D634&lt;&gt;D635,MAX($B$4:B634)+1,B634)</f>
        <v>324</v>
      </c>
      <c r="C635" s="58"/>
      <c r="D635" s="57"/>
      <c r="E635" s="59"/>
      <c r="F635" s="70"/>
      <c r="G635" s="59"/>
      <c r="H635" s="59"/>
      <c r="I635" s="57" t="str">
        <f t="shared" si="45"/>
        <v>324/00</v>
      </c>
      <c r="J635" s="61" t="str">
        <f t="shared" si="46"/>
        <v>324/00-/</v>
      </c>
      <c r="K635" s="62"/>
      <c r="L635" s="62"/>
      <c r="M635" s="57"/>
      <c r="N635" s="62"/>
      <c r="O635" s="59"/>
      <c r="P635" s="62"/>
      <c r="Q635" s="62"/>
      <c r="R635" s="57"/>
      <c r="S635" s="64"/>
      <c r="T635" s="59"/>
      <c r="U635" s="62"/>
      <c r="V635" s="57"/>
      <c r="W635" s="57"/>
      <c r="X635" s="57"/>
      <c r="Y635" s="62"/>
      <c r="Z635" s="57"/>
      <c r="AA635" s="71"/>
      <c r="AB635" s="59"/>
      <c r="AC635" s="63"/>
      <c r="AD635" s="62"/>
      <c r="AE635" s="62"/>
      <c r="AF635" s="62"/>
      <c r="AG635" s="64"/>
      <c r="AH635" s="59"/>
      <c r="AI635" s="57"/>
      <c r="AJ635" s="59"/>
      <c r="AK635" s="65"/>
      <c r="AL635" s="66"/>
      <c r="AM635" s="67">
        <f t="shared" si="47"/>
        <v>0</v>
      </c>
      <c r="AN635" s="72"/>
      <c r="AO635" s="67">
        <f t="shared" si="48"/>
        <v>0</v>
      </c>
      <c r="AP635" s="59"/>
      <c r="AQ635" s="57"/>
      <c r="AR635" s="61">
        <f t="shared" ca="1" si="49"/>
        <v>120</v>
      </c>
      <c r="AS635" s="75" t="str">
        <f ca="1">IF('База данных'!$AR635&gt;=18,"соверш.","несовер.")</f>
        <v>соверш.</v>
      </c>
      <c r="AT63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35" s="2"/>
      <c r="AV635" s="2"/>
    </row>
    <row r="636" spans="2:48" ht="13.5" customHeight="1">
      <c r="B636" s="90">
        <f>IF(D635&lt;&gt;D636,MAX($B$4:B635)+1,B635)</f>
        <v>324</v>
      </c>
      <c r="C636" s="58"/>
      <c r="D636" s="57"/>
      <c r="E636" s="59"/>
      <c r="F636" s="60"/>
      <c r="G636" s="59"/>
      <c r="H636" s="59"/>
      <c r="I636" s="57" t="str">
        <f t="shared" si="45"/>
        <v>324/00</v>
      </c>
      <c r="J636" s="61" t="str">
        <f t="shared" si="46"/>
        <v>324/00-/</v>
      </c>
      <c r="K636" s="62"/>
      <c r="L636" s="62"/>
      <c r="M636" s="57"/>
      <c r="N636" s="62"/>
      <c r="O636" s="59"/>
      <c r="P636" s="62"/>
      <c r="Q636" s="62"/>
      <c r="R636" s="57"/>
      <c r="S636" s="64"/>
      <c r="T636" s="59"/>
      <c r="U636" s="62"/>
      <c r="V636" s="57"/>
      <c r="W636" s="57"/>
      <c r="X636" s="57"/>
      <c r="Y636" s="62"/>
      <c r="Z636" s="57"/>
      <c r="AA636" s="71"/>
      <c r="AB636" s="59"/>
      <c r="AC636" s="63"/>
      <c r="AD636" s="62"/>
      <c r="AE636" s="62"/>
      <c r="AF636" s="62"/>
      <c r="AG636" s="64"/>
      <c r="AH636" s="59"/>
      <c r="AI636" s="57"/>
      <c r="AJ636" s="59"/>
      <c r="AK636" s="65"/>
      <c r="AL636" s="66"/>
      <c r="AM636" s="67">
        <f t="shared" si="47"/>
        <v>0</v>
      </c>
      <c r="AN636" s="72"/>
      <c r="AO636" s="67">
        <f t="shared" si="48"/>
        <v>0</v>
      </c>
      <c r="AP636" s="59"/>
      <c r="AQ636" s="57"/>
      <c r="AR636" s="69">
        <f t="shared" ca="1" si="49"/>
        <v>120</v>
      </c>
      <c r="AS636" s="76" t="str">
        <f ca="1">IF('База данных'!$AR636&gt;=18,"соверш.","несовер.")</f>
        <v>соверш.</v>
      </c>
      <c r="AT63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36" s="2"/>
      <c r="AV636" s="2"/>
    </row>
    <row r="637" spans="2:48" ht="13.5" customHeight="1">
      <c r="B637" s="90">
        <f>IF(D636&lt;&gt;D637,MAX($B$4:B636)+1,B636)</f>
        <v>324</v>
      </c>
      <c r="C637" s="58"/>
      <c r="D637" s="57"/>
      <c r="E637" s="59"/>
      <c r="F637" s="70"/>
      <c r="G637" s="59"/>
      <c r="H637" s="59"/>
      <c r="I637" s="57" t="str">
        <f t="shared" si="45"/>
        <v>324/00</v>
      </c>
      <c r="J637" s="61" t="str">
        <f t="shared" si="46"/>
        <v>324/00-/</v>
      </c>
      <c r="K637" s="62"/>
      <c r="L637" s="62"/>
      <c r="M637" s="57"/>
      <c r="N637" s="62"/>
      <c r="O637" s="59"/>
      <c r="P637" s="62"/>
      <c r="Q637" s="62"/>
      <c r="R637" s="57"/>
      <c r="S637" s="64"/>
      <c r="T637" s="59"/>
      <c r="U637" s="62"/>
      <c r="V637" s="57"/>
      <c r="W637" s="57"/>
      <c r="X637" s="57"/>
      <c r="Y637" s="62"/>
      <c r="Z637" s="57"/>
      <c r="AA637" s="71"/>
      <c r="AB637" s="59"/>
      <c r="AC637" s="63"/>
      <c r="AD637" s="62"/>
      <c r="AE637" s="62"/>
      <c r="AF637" s="62"/>
      <c r="AG637" s="64"/>
      <c r="AH637" s="59"/>
      <c r="AI637" s="57"/>
      <c r="AJ637" s="59"/>
      <c r="AK637" s="65"/>
      <c r="AL637" s="66"/>
      <c r="AM637" s="67">
        <f t="shared" si="47"/>
        <v>0</v>
      </c>
      <c r="AN637" s="72"/>
      <c r="AO637" s="67">
        <f t="shared" si="48"/>
        <v>0</v>
      </c>
      <c r="AP637" s="59"/>
      <c r="AQ637" s="57"/>
      <c r="AR637" s="61">
        <f t="shared" ca="1" si="49"/>
        <v>120</v>
      </c>
      <c r="AS637" s="75" t="str">
        <f ca="1">IF('База данных'!$AR637&gt;=18,"соверш.","несовер.")</f>
        <v>соверш.</v>
      </c>
      <c r="AT63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37" s="2"/>
      <c r="AV637" s="2"/>
    </row>
    <row r="638" spans="2:48" ht="13.5" customHeight="1">
      <c r="B638" s="90">
        <f>IF(D637&lt;&gt;D638,MAX($B$4:B637)+1,B637)</f>
        <v>324</v>
      </c>
      <c r="C638" s="58"/>
      <c r="D638" s="57"/>
      <c r="E638" s="59"/>
      <c r="F638" s="60"/>
      <c r="G638" s="59"/>
      <c r="H638" s="59"/>
      <c r="I638" s="57" t="str">
        <f t="shared" si="45"/>
        <v>324/00</v>
      </c>
      <c r="J638" s="61" t="str">
        <f t="shared" si="46"/>
        <v>324/00-/</v>
      </c>
      <c r="K638" s="62"/>
      <c r="L638" s="62"/>
      <c r="M638" s="57"/>
      <c r="N638" s="62"/>
      <c r="O638" s="59"/>
      <c r="P638" s="62"/>
      <c r="Q638" s="62"/>
      <c r="R638" s="57"/>
      <c r="S638" s="64"/>
      <c r="T638" s="59"/>
      <c r="U638" s="62"/>
      <c r="V638" s="57"/>
      <c r="W638" s="57"/>
      <c r="X638" s="57"/>
      <c r="Y638" s="62"/>
      <c r="Z638" s="57"/>
      <c r="AA638" s="71"/>
      <c r="AB638" s="59"/>
      <c r="AC638" s="63"/>
      <c r="AD638" s="62"/>
      <c r="AE638" s="62"/>
      <c r="AF638" s="62"/>
      <c r="AG638" s="64"/>
      <c r="AH638" s="59"/>
      <c r="AI638" s="57"/>
      <c r="AJ638" s="59"/>
      <c r="AK638" s="65"/>
      <c r="AL638" s="66"/>
      <c r="AM638" s="67">
        <f t="shared" si="47"/>
        <v>0</v>
      </c>
      <c r="AN638" s="72"/>
      <c r="AO638" s="67">
        <f t="shared" si="48"/>
        <v>0</v>
      </c>
      <c r="AP638" s="59"/>
      <c r="AQ638" s="57"/>
      <c r="AR638" s="69">
        <f t="shared" ca="1" si="49"/>
        <v>120</v>
      </c>
      <c r="AS638" s="76" t="str">
        <f ca="1">IF('База данных'!$AR638&gt;=18,"соверш.","несовер.")</f>
        <v>соверш.</v>
      </c>
      <c r="AT63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38" s="2"/>
      <c r="AV638" s="2"/>
    </row>
    <row r="639" spans="2:48" ht="13.5" customHeight="1">
      <c r="B639" s="90">
        <f>IF(D638&lt;&gt;D639,MAX($B$4:B638)+1,B638)</f>
        <v>324</v>
      </c>
      <c r="C639" s="58"/>
      <c r="D639" s="57"/>
      <c r="E639" s="59"/>
      <c r="F639" s="70"/>
      <c r="G639" s="59"/>
      <c r="H639" s="59"/>
      <c r="I639" s="57" t="str">
        <f t="shared" si="45"/>
        <v>324/00</v>
      </c>
      <c r="J639" s="61" t="str">
        <f t="shared" si="46"/>
        <v>324/00-/</v>
      </c>
      <c r="K639" s="62"/>
      <c r="L639" s="62"/>
      <c r="M639" s="57"/>
      <c r="N639" s="62"/>
      <c r="O639" s="59"/>
      <c r="P639" s="62"/>
      <c r="Q639" s="62"/>
      <c r="R639" s="57"/>
      <c r="S639" s="64"/>
      <c r="T639" s="59"/>
      <c r="U639" s="62"/>
      <c r="V639" s="57"/>
      <c r="W639" s="57"/>
      <c r="X639" s="57"/>
      <c r="Y639" s="62"/>
      <c r="Z639" s="57"/>
      <c r="AA639" s="71"/>
      <c r="AB639" s="59"/>
      <c r="AC639" s="63"/>
      <c r="AD639" s="62"/>
      <c r="AE639" s="62"/>
      <c r="AF639" s="62"/>
      <c r="AG639" s="64"/>
      <c r="AH639" s="59"/>
      <c r="AI639" s="57"/>
      <c r="AJ639" s="59"/>
      <c r="AK639" s="65"/>
      <c r="AL639" s="66"/>
      <c r="AM639" s="67">
        <f t="shared" si="47"/>
        <v>0</v>
      </c>
      <c r="AN639" s="72"/>
      <c r="AO639" s="67">
        <f t="shared" si="48"/>
        <v>0</v>
      </c>
      <c r="AP639" s="59"/>
      <c r="AQ639" s="57"/>
      <c r="AR639" s="61">
        <f t="shared" ca="1" si="49"/>
        <v>120</v>
      </c>
      <c r="AS639" s="75" t="str">
        <f ca="1">IF('База данных'!$AR639&gt;=18,"соверш.","несовер.")</f>
        <v>соверш.</v>
      </c>
      <c r="AT63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39" s="2"/>
      <c r="AV639" s="2"/>
    </row>
    <row r="640" spans="2:48" ht="13.5" customHeight="1">
      <c r="B640" s="90">
        <f>IF(D639&lt;&gt;D640,MAX($B$4:B639)+1,B639)</f>
        <v>324</v>
      </c>
      <c r="C640" s="58"/>
      <c r="D640" s="57"/>
      <c r="E640" s="59"/>
      <c r="F640" s="60"/>
      <c r="G640" s="59"/>
      <c r="H640" s="59"/>
      <c r="I640" s="57" t="str">
        <f t="shared" si="45"/>
        <v>324/00</v>
      </c>
      <c r="J640" s="61" t="str">
        <f t="shared" si="46"/>
        <v>324/00-/</v>
      </c>
      <c r="K640" s="62"/>
      <c r="L640" s="62"/>
      <c r="M640" s="57"/>
      <c r="N640" s="62"/>
      <c r="O640" s="59"/>
      <c r="P640" s="62"/>
      <c r="Q640" s="62"/>
      <c r="R640" s="57"/>
      <c r="S640" s="64"/>
      <c r="T640" s="59"/>
      <c r="U640" s="62"/>
      <c r="V640" s="57"/>
      <c r="W640" s="57"/>
      <c r="X640" s="57"/>
      <c r="Y640" s="62"/>
      <c r="Z640" s="57"/>
      <c r="AA640" s="71"/>
      <c r="AB640" s="59"/>
      <c r="AC640" s="63"/>
      <c r="AD640" s="62"/>
      <c r="AE640" s="62"/>
      <c r="AF640" s="62"/>
      <c r="AG640" s="64"/>
      <c r="AH640" s="59"/>
      <c r="AI640" s="57"/>
      <c r="AJ640" s="59"/>
      <c r="AK640" s="65"/>
      <c r="AL640" s="66"/>
      <c r="AM640" s="67">
        <f t="shared" si="47"/>
        <v>0</v>
      </c>
      <c r="AN640" s="72"/>
      <c r="AO640" s="67">
        <f t="shared" si="48"/>
        <v>0</v>
      </c>
      <c r="AP640" s="59"/>
      <c r="AQ640" s="57"/>
      <c r="AR640" s="69">
        <f t="shared" ca="1" si="49"/>
        <v>120</v>
      </c>
      <c r="AS640" s="76" t="str">
        <f ca="1">IF('База данных'!$AR640&gt;=18,"соверш.","несовер.")</f>
        <v>соверш.</v>
      </c>
      <c r="AT64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40" s="2"/>
      <c r="AV640" s="2"/>
    </row>
    <row r="641" spans="2:48" ht="13.5" customHeight="1">
      <c r="B641" s="90">
        <f>IF(D640&lt;&gt;D641,MAX($B$4:B640)+1,B640)</f>
        <v>324</v>
      </c>
      <c r="C641" s="58"/>
      <c r="D641" s="57"/>
      <c r="E641" s="59"/>
      <c r="F641" s="70"/>
      <c r="G641" s="59"/>
      <c r="H641" s="59"/>
      <c r="I641" s="57" t="str">
        <f t="shared" si="45"/>
        <v>324/00</v>
      </c>
      <c r="J641" s="61" t="str">
        <f t="shared" si="46"/>
        <v>324/00-/</v>
      </c>
      <c r="K641" s="62"/>
      <c r="L641" s="62"/>
      <c r="M641" s="57"/>
      <c r="N641" s="62"/>
      <c r="O641" s="59"/>
      <c r="P641" s="62"/>
      <c r="Q641" s="62"/>
      <c r="R641" s="57"/>
      <c r="S641" s="64"/>
      <c r="T641" s="59"/>
      <c r="U641" s="62"/>
      <c r="V641" s="57"/>
      <c r="W641" s="57"/>
      <c r="X641" s="57"/>
      <c r="Y641" s="62"/>
      <c r="Z641" s="57"/>
      <c r="AA641" s="71"/>
      <c r="AB641" s="59"/>
      <c r="AC641" s="63"/>
      <c r="AD641" s="62"/>
      <c r="AE641" s="62"/>
      <c r="AF641" s="62"/>
      <c r="AG641" s="64"/>
      <c r="AH641" s="59"/>
      <c r="AI641" s="57"/>
      <c r="AJ641" s="59"/>
      <c r="AK641" s="65"/>
      <c r="AL641" s="66"/>
      <c r="AM641" s="67">
        <f t="shared" si="47"/>
        <v>0</v>
      </c>
      <c r="AN641" s="72"/>
      <c r="AO641" s="67">
        <f t="shared" si="48"/>
        <v>0</v>
      </c>
      <c r="AP641" s="59"/>
      <c r="AQ641" s="57"/>
      <c r="AR641" s="61">
        <f t="shared" ca="1" si="49"/>
        <v>120</v>
      </c>
      <c r="AS641" s="75" t="str">
        <f ca="1">IF('База данных'!$AR641&gt;=18,"соверш.","несовер.")</f>
        <v>соверш.</v>
      </c>
      <c r="AT64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41" s="2"/>
      <c r="AV641" s="2"/>
    </row>
    <row r="642" spans="2:48" ht="13.5" customHeight="1">
      <c r="B642" s="90">
        <f>IF(D641&lt;&gt;D642,MAX($B$4:B641)+1,B641)</f>
        <v>324</v>
      </c>
      <c r="C642" s="58"/>
      <c r="D642" s="57"/>
      <c r="E642" s="59"/>
      <c r="F642" s="60"/>
      <c r="G642" s="59"/>
      <c r="H642" s="59"/>
      <c r="I642" s="57" t="str">
        <f t="shared" si="45"/>
        <v>324/00</v>
      </c>
      <c r="J642" s="61" t="str">
        <f t="shared" si="46"/>
        <v>324/00-/</v>
      </c>
      <c r="K642" s="62"/>
      <c r="L642" s="62"/>
      <c r="M642" s="57"/>
      <c r="N642" s="62"/>
      <c r="O642" s="59"/>
      <c r="P642" s="62"/>
      <c r="Q642" s="62"/>
      <c r="R642" s="57"/>
      <c r="S642" s="64"/>
      <c r="T642" s="59"/>
      <c r="U642" s="62"/>
      <c r="V642" s="57"/>
      <c r="W642" s="57"/>
      <c r="X642" s="57"/>
      <c r="Y642" s="62"/>
      <c r="Z642" s="57"/>
      <c r="AA642" s="71"/>
      <c r="AB642" s="59"/>
      <c r="AC642" s="63"/>
      <c r="AD642" s="62"/>
      <c r="AE642" s="62"/>
      <c r="AF642" s="62"/>
      <c r="AG642" s="64"/>
      <c r="AH642" s="59"/>
      <c r="AI642" s="57"/>
      <c r="AJ642" s="59"/>
      <c r="AK642" s="65"/>
      <c r="AL642" s="66"/>
      <c r="AM642" s="67">
        <f t="shared" si="47"/>
        <v>0</v>
      </c>
      <c r="AN642" s="72"/>
      <c r="AO642" s="67">
        <f t="shared" si="48"/>
        <v>0</v>
      </c>
      <c r="AP642" s="59"/>
      <c r="AQ642" s="57"/>
      <c r="AR642" s="69">
        <f t="shared" ca="1" si="49"/>
        <v>120</v>
      </c>
      <c r="AS642" s="76" t="str">
        <f ca="1">IF('База данных'!$AR642&gt;=18,"соверш.","несовер.")</f>
        <v>соверш.</v>
      </c>
      <c r="AT64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42" s="2"/>
      <c r="AV642" s="2"/>
    </row>
    <row r="643" spans="2:48" ht="13.5" customHeight="1">
      <c r="B643" s="90">
        <f>IF(D642&lt;&gt;D643,MAX($B$4:B642)+1,B642)</f>
        <v>324</v>
      </c>
      <c r="C643" s="58"/>
      <c r="D643" s="57"/>
      <c r="E643" s="59"/>
      <c r="F643" s="70"/>
      <c r="G643" s="59"/>
      <c r="H643" s="59"/>
      <c r="I643" s="57" t="str">
        <f t="shared" si="45"/>
        <v>324/00</v>
      </c>
      <c r="J643" s="61" t="str">
        <f t="shared" si="46"/>
        <v>324/00-/</v>
      </c>
      <c r="K643" s="62"/>
      <c r="L643" s="62"/>
      <c r="M643" s="57"/>
      <c r="N643" s="62"/>
      <c r="O643" s="59"/>
      <c r="P643" s="62"/>
      <c r="Q643" s="62"/>
      <c r="R643" s="57"/>
      <c r="S643" s="64"/>
      <c r="T643" s="59"/>
      <c r="U643" s="62"/>
      <c r="V643" s="57"/>
      <c r="W643" s="57"/>
      <c r="X643" s="57"/>
      <c r="Y643" s="62"/>
      <c r="Z643" s="57"/>
      <c r="AA643" s="71"/>
      <c r="AB643" s="59"/>
      <c r="AC643" s="63"/>
      <c r="AD643" s="62"/>
      <c r="AE643" s="62"/>
      <c r="AF643" s="62"/>
      <c r="AG643" s="64"/>
      <c r="AH643" s="59"/>
      <c r="AI643" s="57"/>
      <c r="AJ643" s="59"/>
      <c r="AK643" s="65"/>
      <c r="AL643" s="66"/>
      <c r="AM643" s="67">
        <f t="shared" si="47"/>
        <v>0</v>
      </c>
      <c r="AN643" s="72"/>
      <c r="AO643" s="67">
        <f t="shared" si="48"/>
        <v>0</v>
      </c>
      <c r="AP643" s="59"/>
      <c r="AQ643" s="57"/>
      <c r="AR643" s="61">
        <f t="shared" ca="1" si="49"/>
        <v>120</v>
      </c>
      <c r="AS643" s="75" t="str">
        <f ca="1">IF('База данных'!$AR643&gt;=18,"соверш.","несовер.")</f>
        <v>соверш.</v>
      </c>
      <c r="AT64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43" s="2"/>
      <c r="AV643" s="2"/>
    </row>
    <row r="644" spans="2:48" ht="13.5" customHeight="1">
      <c r="B644" s="90">
        <f>IF(D643&lt;&gt;D644,MAX($B$4:B643)+1,B643)</f>
        <v>324</v>
      </c>
      <c r="C644" s="58"/>
      <c r="D644" s="57"/>
      <c r="E644" s="59"/>
      <c r="F644" s="60"/>
      <c r="G644" s="59"/>
      <c r="H644" s="59"/>
      <c r="I644" s="57" t="str">
        <f t="shared" si="45"/>
        <v>324/00</v>
      </c>
      <c r="J644" s="61" t="str">
        <f t="shared" si="46"/>
        <v>324/00-/</v>
      </c>
      <c r="K644" s="62"/>
      <c r="L644" s="62"/>
      <c r="M644" s="57"/>
      <c r="N644" s="62"/>
      <c r="O644" s="59"/>
      <c r="P644" s="62"/>
      <c r="Q644" s="62"/>
      <c r="R644" s="57"/>
      <c r="S644" s="64"/>
      <c r="T644" s="59"/>
      <c r="U644" s="62"/>
      <c r="V644" s="57"/>
      <c r="W644" s="57"/>
      <c r="X644" s="57"/>
      <c r="Y644" s="62"/>
      <c r="Z644" s="57"/>
      <c r="AA644" s="71"/>
      <c r="AB644" s="59"/>
      <c r="AC644" s="63"/>
      <c r="AD644" s="62"/>
      <c r="AE644" s="62"/>
      <c r="AF644" s="62"/>
      <c r="AG644" s="64"/>
      <c r="AH644" s="59"/>
      <c r="AI644" s="57"/>
      <c r="AJ644" s="59"/>
      <c r="AK644" s="65"/>
      <c r="AL644" s="66"/>
      <c r="AM644" s="67">
        <f t="shared" si="47"/>
        <v>0</v>
      </c>
      <c r="AN644" s="72"/>
      <c r="AO644" s="67">
        <f t="shared" si="48"/>
        <v>0</v>
      </c>
      <c r="AP644" s="59"/>
      <c r="AQ644" s="57"/>
      <c r="AR644" s="69">
        <f t="shared" ca="1" si="49"/>
        <v>120</v>
      </c>
      <c r="AS644" s="76" t="str">
        <f ca="1">IF('База данных'!$AR644&gt;=18,"соверш.","несовер.")</f>
        <v>соверш.</v>
      </c>
      <c r="AT64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44" s="2"/>
      <c r="AV644" s="2"/>
    </row>
    <row r="645" spans="2:48" ht="13.5" customHeight="1">
      <c r="B645" s="90">
        <f>IF(D644&lt;&gt;D645,MAX($B$4:B644)+1,B644)</f>
        <v>324</v>
      </c>
      <c r="C645" s="58"/>
      <c r="D645" s="57"/>
      <c r="E645" s="59"/>
      <c r="F645" s="70"/>
      <c r="G645" s="59"/>
      <c r="H645" s="59"/>
      <c r="I645" s="57" t="str">
        <f t="shared" ref="I645:I708" si="50">B645&amp;"/"&amp;RIGHT(YEAR(C645),2)</f>
        <v>324/00</v>
      </c>
      <c r="J645" s="61" t="str">
        <f t="shared" ref="J645:J708" si="51">B645&amp;"/"&amp;RIGHT(YEAR(C645),2)&amp;"-"&amp;G645&amp;"/"&amp;H645</f>
        <v>324/00-/</v>
      </c>
      <c r="K645" s="62"/>
      <c r="L645" s="62"/>
      <c r="M645" s="57"/>
      <c r="N645" s="62"/>
      <c r="O645" s="59"/>
      <c r="P645" s="62"/>
      <c r="Q645" s="62"/>
      <c r="R645" s="57"/>
      <c r="S645" s="64"/>
      <c r="T645" s="59"/>
      <c r="U645" s="62"/>
      <c r="V645" s="57"/>
      <c r="W645" s="57"/>
      <c r="X645" s="57"/>
      <c r="Y645" s="62"/>
      <c r="Z645" s="57"/>
      <c r="AA645" s="71"/>
      <c r="AB645" s="59"/>
      <c r="AC645" s="63"/>
      <c r="AD645" s="62"/>
      <c r="AE645" s="62"/>
      <c r="AF645" s="62"/>
      <c r="AG645" s="64"/>
      <c r="AH645" s="59"/>
      <c r="AI645" s="57"/>
      <c r="AJ645" s="59"/>
      <c r="AK645" s="65"/>
      <c r="AL645" s="66"/>
      <c r="AM645" s="67">
        <f t="shared" ref="AM645:AM708" si="52">AK645+AL645</f>
        <v>0</v>
      </c>
      <c r="AN645" s="72"/>
      <c r="AO645" s="67">
        <f t="shared" ref="AO645:AO708" si="53">AK645+AL645+AN645</f>
        <v>0</v>
      </c>
      <c r="AP645" s="59"/>
      <c r="AQ645" s="57"/>
      <c r="AR645" s="61">
        <f t="shared" ref="AR645:AR708" ca="1" si="54">DATEDIF(N645,$AV$4,"Y")</f>
        <v>120</v>
      </c>
      <c r="AS645" s="75" t="str">
        <f ca="1">IF('База данных'!$AR645&gt;=18,"соверш.","несовер.")</f>
        <v>соверш.</v>
      </c>
      <c r="AT64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45" s="2"/>
      <c r="AV645" s="2"/>
    </row>
    <row r="646" spans="2:48" ht="13.5" customHeight="1">
      <c r="B646" s="90">
        <f>IF(D645&lt;&gt;D646,MAX($B$4:B645)+1,B645)</f>
        <v>324</v>
      </c>
      <c r="C646" s="58"/>
      <c r="D646" s="57"/>
      <c r="E646" s="59"/>
      <c r="F646" s="60"/>
      <c r="G646" s="59"/>
      <c r="H646" s="59"/>
      <c r="I646" s="57" t="str">
        <f t="shared" si="50"/>
        <v>324/00</v>
      </c>
      <c r="J646" s="61" t="str">
        <f t="shared" si="51"/>
        <v>324/00-/</v>
      </c>
      <c r="K646" s="62"/>
      <c r="L646" s="62"/>
      <c r="M646" s="57"/>
      <c r="N646" s="62"/>
      <c r="O646" s="59"/>
      <c r="P646" s="62"/>
      <c r="Q646" s="62"/>
      <c r="R646" s="57"/>
      <c r="S646" s="64"/>
      <c r="T646" s="59"/>
      <c r="U646" s="62"/>
      <c r="V646" s="57"/>
      <c r="W646" s="57"/>
      <c r="X646" s="57"/>
      <c r="Y646" s="62"/>
      <c r="Z646" s="57"/>
      <c r="AA646" s="71"/>
      <c r="AB646" s="59"/>
      <c r="AC646" s="63"/>
      <c r="AD646" s="62"/>
      <c r="AE646" s="62"/>
      <c r="AF646" s="62"/>
      <c r="AG646" s="64"/>
      <c r="AH646" s="59"/>
      <c r="AI646" s="57"/>
      <c r="AJ646" s="59"/>
      <c r="AK646" s="65"/>
      <c r="AL646" s="66"/>
      <c r="AM646" s="67">
        <f t="shared" si="52"/>
        <v>0</v>
      </c>
      <c r="AN646" s="72"/>
      <c r="AO646" s="67">
        <f t="shared" si="53"/>
        <v>0</v>
      </c>
      <c r="AP646" s="59"/>
      <c r="AQ646" s="57"/>
      <c r="AR646" s="69">
        <f t="shared" ca="1" si="54"/>
        <v>120</v>
      </c>
      <c r="AS646" s="76" t="str">
        <f ca="1">IF('База данных'!$AR646&gt;=18,"соверш.","несовер.")</f>
        <v>соверш.</v>
      </c>
      <c r="AT64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46" s="2"/>
      <c r="AV646" s="2"/>
    </row>
    <row r="647" spans="2:48" ht="13.5" customHeight="1">
      <c r="B647" s="90">
        <f>IF(D646&lt;&gt;D647,MAX($B$4:B646)+1,B646)</f>
        <v>324</v>
      </c>
      <c r="C647" s="58"/>
      <c r="D647" s="57"/>
      <c r="E647" s="59"/>
      <c r="F647" s="70"/>
      <c r="G647" s="59"/>
      <c r="H647" s="59"/>
      <c r="I647" s="57" t="str">
        <f t="shared" si="50"/>
        <v>324/00</v>
      </c>
      <c r="J647" s="61" t="str">
        <f t="shared" si="51"/>
        <v>324/00-/</v>
      </c>
      <c r="K647" s="62"/>
      <c r="L647" s="62"/>
      <c r="M647" s="57"/>
      <c r="N647" s="62"/>
      <c r="O647" s="59"/>
      <c r="P647" s="62"/>
      <c r="Q647" s="62"/>
      <c r="R647" s="57"/>
      <c r="S647" s="64"/>
      <c r="T647" s="59"/>
      <c r="U647" s="62"/>
      <c r="V647" s="57"/>
      <c r="W647" s="57"/>
      <c r="X647" s="57"/>
      <c r="Y647" s="62"/>
      <c r="Z647" s="57"/>
      <c r="AA647" s="71"/>
      <c r="AB647" s="59"/>
      <c r="AC647" s="63"/>
      <c r="AD647" s="62"/>
      <c r="AE647" s="62"/>
      <c r="AF647" s="62"/>
      <c r="AG647" s="64"/>
      <c r="AH647" s="59"/>
      <c r="AI647" s="57"/>
      <c r="AJ647" s="59"/>
      <c r="AK647" s="65"/>
      <c r="AL647" s="66"/>
      <c r="AM647" s="67">
        <f t="shared" si="52"/>
        <v>0</v>
      </c>
      <c r="AN647" s="72"/>
      <c r="AO647" s="67">
        <f t="shared" si="53"/>
        <v>0</v>
      </c>
      <c r="AP647" s="59"/>
      <c r="AQ647" s="57"/>
      <c r="AR647" s="61">
        <f t="shared" ca="1" si="54"/>
        <v>120</v>
      </c>
      <c r="AS647" s="75" t="str">
        <f ca="1">IF('База данных'!$AR647&gt;=18,"соверш.","несовер.")</f>
        <v>соверш.</v>
      </c>
      <c r="AT64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47" s="2"/>
      <c r="AV647" s="2"/>
    </row>
    <row r="648" spans="2:48" ht="13.5" customHeight="1">
      <c r="B648" s="90">
        <f>IF(D647&lt;&gt;D648,MAX($B$4:B647)+1,B647)</f>
        <v>324</v>
      </c>
      <c r="C648" s="58"/>
      <c r="D648" s="57"/>
      <c r="E648" s="59"/>
      <c r="F648" s="60"/>
      <c r="G648" s="59"/>
      <c r="H648" s="59"/>
      <c r="I648" s="57" t="str">
        <f t="shared" si="50"/>
        <v>324/00</v>
      </c>
      <c r="J648" s="61" t="str">
        <f t="shared" si="51"/>
        <v>324/00-/</v>
      </c>
      <c r="K648" s="62"/>
      <c r="L648" s="62"/>
      <c r="M648" s="57"/>
      <c r="N648" s="62"/>
      <c r="O648" s="59"/>
      <c r="P648" s="62"/>
      <c r="Q648" s="62"/>
      <c r="R648" s="57"/>
      <c r="S648" s="64"/>
      <c r="T648" s="59"/>
      <c r="U648" s="62"/>
      <c r="V648" s="57"/>
      <c r="W648" s="57"/>
      <c r="X648" s="57"/>
      <c r="Y648" s="62"/>
      <c r="Z648" s="57"/>
      <c r="AA648" s="71"/>
      <c r="AB648" s="59"/>
      <c r="AC648" s="63"/>
      <c r="AD648" s="62"/>
      <c r="AE648" s="62"/>
      <c r="AF648" s="62"/>
      <c r="AG648" s="64"/>
      <c r="AH648" s="59"/>
      <c r="AI648" s="57"/>
      <c r="AJ648" s="59"/>
      <c r="AK648" s="65"/>
      <c r="AL648" s="66"/>
      <c r="AM648" s="67">
        <f t="shared" si="52"/>
        <v>0</v>
      </c>
      <c r="AN648" s="72"/>
      <c r="AO648" s="67">
        <f t="shared" si="53"/>
        <v>0</v>
      </c>
      <c r="AP648" s="59"/>
      <c r="AQ648" s="57"/>
      <c r="AR648" s="69">
        <f t="shared" ca="1" si="54"/>
        <v>120</v>
      </c>
      <c r="AS648" s="76" t="str">
        <f ca="1">IF('База данных'!$AR648&gt;=18,"соверш.","несовер.")</f>
        <v>соверш.</v>
      </c>
      <c r="AT64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48" s="2"/>
      <c r="AV648" s="2"/>
    </row>
    <row r="649" spans="2:48" ht="13.5" customHeight="1">
      <c r="B649" s="90">
        <f>IF(D648&lt;&gt;D649,MAX($B$4:B648)+1,B648)</f>
        <v>324</v>
      </c>
      <c r="C649" s="58"/>
      <c r="D649" s="57"/>
      <c r="E649" s="59"/>
      <c r="F649" s="70"/>
      <c r="G649" s="59"/>
      <c r="H649" s="59"/>
      <c r="I649" s="57" t="str">
        <f t="shared" si="50"/>
        <v>324/00</v>
      </c>
      <c r="J649" s="61" t="str">
        <f t="shared" si="51"/>
        <v>324/00-/</v>
      </c>
      <c r="K649" s="62"/>
      <c r="L649" s="62"/>
      <c r="M649" s="57"/>
      <c r="N649" s="62"/>
      <c r="O649" s="59"/>
      <c r="P649" s="62"/>
      <c r="Q649" s="62"/>
      <c r="R649" s="57"/>
      <c r="S649" s="64"/>
      <c r="T649" s="59"/>
      <c r="U649" s="62"/>
      <c r="V649" s="57"/>
      <c r="W649" s="57"/>
      <c r="X649" s="57"/>
      <c r="Y649" s="62"/>
      <c r="Z649" s="57"/>
      <c r="AA649" s="71"/>
      <c r="AB649" s="59"/>
      <c r="AC649" s="63"/>
      <c r="AD649" s="62"/>
      <c r="AE649" s="62"/>
      <c r="AF649" s="62"/>
      <c r="AG649" s="64"/>
      <c r="AH649" s="59"/>
      <c r="AI649" s="57"/>
      <c r="AJ649" s="59"/>
      <c r="AK649" s="65"/>
      <c r="AL649" s="66"/>
      <c r="AM649" s="67">
        <f t="shared" si="52"/>
        <v>0</v>
      </c>
      <c r="AN649" s="72"/>
      <c r="AO649" s="67">
        <f t="shared" si="53"/>
        <v>0</v>
      </c>
      <c r="AP649" s="59"/>
      <c r="AQ649" s="57"/>
      <c r="AR649" s="61">
        <f t="shared" ca="1" si="54"/>
        <v>120</v>
      </c>
      <c r="AS649" s="75" t="str">
        <f ca="1">IF('База данных'!$AR649&gt;=18,"соверш.","несовер.")</f>
        <v>соверш.</v>
      </c>
      <c r="AT64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49" s="2"/>
      <c r="AV649" s="2"/>
    </row>
    <row r="650" spans="2:48" ht="13.5" customHeight="1">
      <c r="B650" s="90">
        <f>IF(D649&lt;&gt;D650,MAX($B$4:B649)+1,B649)</f>
        <v>324</v>
      </c>
      <c r="C650" s="58"/>
      <c r="D650" s="57"/>
      <c r="E650" s="59"/>
      <c r="F650" s="60"/>
      <c r="G650" s="59"/>
      <c r="H650" s="59"/>
      <c r="I650" s="57" t="str">
        <f t="shared" si="50"/>
        <v>324/00</v>
      </c>
      <c r="J650" s="61" t="str">
        <f t="shared" si="51"/>
        <v>324/00-/</v>
      </c>
      <c r="K650" s="62"/>
      <c r="L650" s="62"/>
      <c r="M650" s="57"/>
      <c r="N650" s="62"/>
      <c r="O650" s="59"/>
      <c r="P650" s="62"/>
      <c r="Q650" s="62"/>
      <c r="R650" s="57"/>
      <c r="S650" s="64"/>
      <c r="T650" s="59"/>
      <c r="U650" s="62"/>
      <c r="V650" s="57"/>
      <c r="W650" s="57"/>
      <c r="X650" s="57"/>
      <c r="Y650" s="62"/>
      <c r="Z650" s="57"/>
      <c r="AA650" s="71"/>
      <c r="AB650" s="59"/>
      <c r="AC650" s="63"/>
      <c r="AD650" s="62"/>
      <c r="AE650" s="62"/>
      <c r="AF650" s="62"/>
      <c r="AG650" s="64"/>
      <c r="AH650" s="59"/>
      <c r="AI650" s="57"/>
      <c r="AJ650" s="59"/>
      <c r="AK650" s="65"/>
      <c r="AL650" s="66"/>
      <c r="AM650" s="67">
        <f t="shared" si="52"/>
        <v>0</v>
      </c>
      <c r="AN650" s="72"/>
      <c r="AO650" s="67">
        <f t="shared" si="53"/>
        <v>0</v>
      </c>
      <c r="AP650" s="59"/>
      <c r="AQ650" s="57"/>
      <c r="AR650" s="69">
        <f t="shared" ca="1" si="54"/>
        <v>120</v>
      </c>
      <c r="AS650" s="76" t="str">
        <f ca="1">IF('База данных'!$AR650&gt;=18,"соверш.","несовер.")</f>
        <v>соверш.</v>
      </c>
      <c r="AT65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50" s="2"/>
      <c r="AV650" s="2"/>
    </row>
    <row r="651" spans="2:48" ht="13.5" customHeight="1">
      <c r="B651" s="90">
        <f>IF(D650&lt;&gt;D651,MAX($B$4:B650)+1,B650)</f>
        <v>324</v>
      </c>
      <c r="C651" s="58"/>
      <c r="D651" s="57"/>
      <c r="E651" s="59"/>
      <c r="F651" s="70"/>
      <c r="G651" s="59"/>
      <c r="H651" s="59"/>
      <c r="I651" s="57" t="str">
        <f t="shared" si="50"/>
        <v>324/00</v>
      </c>
      <c r="J651" s="61" t="str">
        <f t="shared" si="51"/>
        <v>324/00-/</v>
      </c>
      <c r="K651" s="62"/>
      <c r="L651" s="62"/>
      <c r="M651" s="57"/>
      <c r="N651" s="62"/>
      <c r="O651" s="59"/>
      <c r="P651" s="62"/>
      <c r="Q651" s="62"/>
      <c r="R651" s="57"/>
      <c r="S651" s="64"/>
      <c r="T651" s="59"/>
      <c r="U651" s="62"/>
      <c r="V651" s="57"/>
      <c r="W651" s="57"/>
      <c r="X651" s="57"/>
      <c r="Y651" s="62"/>
      <c r="Z651" s="57"/>
      <c r="AA651" s="71"/>
      <c r="AB651" s="59"/>
      <c r="AC651" s="63"/>
      <c r="AD651" s="62"/>
      <c r="AE651" s="62"/>
      <c r="AF651" s="62"/>
      <c r="AG651" s="64"/>
      <c r="AH651" s="59"/>
      <c r="AI651" s="57"/>
      <c r="AJ651" s="59"/>
      <c r="AK651" s="65"/>
      <c r="AL651" s="66"/>
      <c r="AM651" s="67">
        <f t="shared" si="52"/>
        <v>0</v>
      </c>
      <c r="AN651" s="72"/>
      <c r="AO651" s="67">
        <f t="shared" si="53"/>
        <v>0</v>
      </c>
      <c r="AP651" s="59"/>
      <c r="AQ651" s="57"/>
      <c r="AR651" s="61">
        <f t="shared" ca="1" si="54"/>
        <v>120</v>
      </c>
      <c r="AS651" s="75" t="str">
        <f ca="1">IF('База данных'!$AR651&gt;=18,"соверш.","несовер.")</f>
        <v>соверш.</v>
      </c>
      <c r="AT65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51" s="2"/>
      <c r="AV651" s="2"/>
    </row>
    <row r="652" spans="2:48" ht="13.5" customHeight="1">
      <c r="B652" s="90">
        <f>IF(D651&lt;&gt;D652,MAX($B$4:B651)+1,B651)</f>
        <v>324</v>
      </c>
      <c r="C652" s="58"/>
      <c r="D652" s="57"/>
      <c r="E652" s="59"/>
      <c r="F652" s="60"/>
      <c r="G652" s="59"/>
      <c r="H652" s="59"/>
      <c r="I652" s="57" t="str">
        <f t="shared" si="50"/>
        <v>324/00</v>
      </c>
      <c r="J652" s="61" t="str">
        <f t="shared" si="51"/>
        <v>324/00-/</v>
      </c>
      <c r="K652" s="62"/>
      <c r="L652" s="62"/>
      <c r="M652" s="57"/>
      <c r="N652" s="62"/>
      <c r="O652" s="59"/>
      <c r="P652" s="62"/>
      <c r="Q652" s="62"/>
      <c r="R652" s="57"/>
      <c r="S652" s="64"/>
      <c r="T652" s="59"/>
      <c r="U652" s="62"/>
      <c r="V652" s="57"/>
      <c r="W652" s="57"/>
      <c r="X652" s="57"/>
      <c r="Y652" s="62"/>
      <c r="Z652" s="57"/>
      <c r="AA652" s="71"/>
      <c r="AB652" s="59"/>
      <c r="AC652" s="63"/>
      <c r="AD652" s="62"/>
      <c r="AE652" s="62"/>
      <c r="AF652" s="62"/>
      <c r="AG652" s="64"/>
      <c r="AH652" s="59"/>
      <c r="AI652" s="57"/>
      <c r="AJ652" s="59"/>
      <c r="AK652" s="65"/>
      <c r="AL652" s="66"/>
      <c r="AM652" s="67">
        <f t="shared" si="52"/>
        <v>0</v>
      </c>
      <c r="AN652" s="72"/>
      <c r="AO652" s="67">
        <f t="shared" si="53"/>
        <v>0</v>
      </c>
      <c r="AP652" s="59"/>
      <c r="AQ652" s="57"/>
      <c r="AR652" s="69">
        <f t="shared" ca="1" si="54"/>
        <v>120</v>
      </c>
      <c r="AS652" s="76" t="str">
        <f ca="1">IF('База данных'!$AR652&gt;=18,"соверш.","несовер.")</f>
        <v>соверш.</v>
      </c>
      <c r="AT65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52" s="2"/>
      <c r="AV652" s="2"/>
    </row>
    <row r="653" spans="2:48" ht="13.5" customHeight="1">
      <c r="B653" s="90">
        <f>IF(D652&lt;&gt;D653,MAX($B$4:B652)+1,B652)</f>
        <v>324</v>
      </c>
      <c r="C653" s="58"/>
      <c r="D653" s="57"/>
      <c r="E653" s="59"/>
      <c r="F653" s="70"/>
      <c r="G653" s="59"/>
      <c r="H653" s="59"/>
      <c r="I653" s="57" t="str">
        <f t="shared" si="50"/>
        <v>324/00</v>
      </c>
      <c r="J653" s="61" t="str">
        <f t="shared" si="51"/>
        <v>324/00-/</v>
      </c>
      <c r="K653" s="62"/>
      <c r="L653" s="62"/>
      <c r="M653" s="57"/>
      <c r="N653" s="62"/>
      <c r="O653" s="59"/>
      <c r="P653" s="62"/>
      <c r="Q653" s="62"/>
      <c r="R653" s="57"/>
      <c r="S653" s="64"/>
      <c r="T653" s="59"/>
      <c r="U653" s="62"/>
      <c r="V653" s="57"/>
      <c r="W653" s="57"/>
      <c r="X653" s="57"/>
      <c r="Y653" s="62"/>
      <c r="Z653" s="57"/>
      <c r="AA653" s="71"/>
      <c r="AB653" s="59"/>
      <c r="AC653" s="63"/>
      <c r="AD653" s="62"/>
      <c r="AE653" s="62"/>
      <c r="AF653" s="62"/>
      <c r="AG653" s="64"/>
      <c r="AH653" s="59"/>
      <c r="AI653" s="57"/>
      <c r="AJ653" s="59"/>
      <c r="AK653" s="65"/>
      <c r="AL653" s="66"/>
      <c r="AM653" s="67">
        <f t="shared" si="52"/>
        <v>0</v>
      </c>
      <c r="AN653" s="72"/>
      <c r="AO653" s="67">
        <f t="shared" si="53"/>
        <v>0</v>
      </c>
      <c r="AP653" s="59"/>
      <c r="AQ653" s="57"/>
      <c r="AR653" s="61">
        <f t="shared" ca="1" si="54"/>
        <v>120</v>
      </c>
      <c r="AS653" s="75" t="str">
        <f ca="1">IF('База данных'!$AR653&gt;=18,"соверш.","несовер.")</f>
        <v>соверш.</v>
      </c>
      <c r="AT65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53" s="2"/>
      <c r="AV653" s="2"/>
    </row>
    <row r="654" spans="2:48" ht="13.5" customHeight="1">
      <c r="B654" s="90">
        <f>IF(D653&lt;&gt;D654,MAX($B$4:B653)+1,B653)</f>
        <v>324</v>
      </c>
      <c r="C654" s="58"/>
      <c r="D654" s="57"/>
      <c r="E654" s="59"/>
      <c r="F654" s="60"/>
      <c r="G654" s="59"/>
      <c r="H654" s="59"/>
      <c r="I654" s="57" t="str">
        <f t="shared" si="50"/>
        <v>324/00</v>
      </c>
      <c r="J654" s="61" t="str">
        <f t="shared" si="51"/>
        <v>324/00-/</v>
      </c>
      <c r="K654" s="62"/>
      <c r="L654" s="62"/>
      <c r="M654" s="57"/>
      <c r="N654" s="62"/>
      <c r="O654" s="59"/>
      <c r="P654" s="62"/>
      <c r="Q654" s="62"/>
      <c r="R654" s="57"/>
      <c r="S654" s="64"/>
      <c r="T654" s="59"/>
      <c r="U654" s="62"/>
      <c r="V654" s="57"/>
      <c r="W654" s="57"/>
      <c r="X654" s="57"/>
      <c r="Y654" s="62"/>
      <c r="Z654" s="57"/>
      <c r="AA654" s="71"/>
      <c r="AB654" s="59"/>
      <c r="AC654" s="63"/>
      <c r="AD654" s="62"/>
      <c r="AE654" s="62"/>
      <c r="AF654" s="62"/>
      <c r="AG654" s="64"/>
      <c r="AH654" s="59"/>
      <c r="AI654" s="57"/>
      <c r="AJ654" s="59"/>
      <c r="AK654" s="65"/>
      <c r="AL654" s="66"/>
      <c r="AM654" s="67">
        <f t="shared" si="52"/>
        <v>0</v>
      </c>
      <c r="AN654" s="72"/>
      <c r="AO654" s="67">
        <f t="shared" si="53"/>
        <v>0</v>
      </c>
      <c r="AP654" s="59"/>
      <c r="AQ654" s="57"/>
      <c r="AR654" s="69">
        <f t="shared" ca="1" si="54"/>
        <v>120</v>
      </c>
      <c r="AS654" s="76" t="str">
        <f ca="1">IF('База данных'!$AR654&gt;=18,"соверш.","несовер.")</f>
        <v>соверш.</v>
      </c>
      <c r="AT65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54" s="2"/>
      <c r="AV654" s="2"/>
    </row>
    <row r="655" spans="2:48" ht="13.5" customHeight="1">
      <c r="B655" s="90">
        <f>IF(D654&lt;&gt;D655,MAX($B$4:B654)+1,B654)</f>
        <v>324</v>
      </c>
      <c r="C655" s="58"/>
      <c r="D655" s="57"/>
      <c r="E655" s="59"/>
      <c r="F655" s="70"/>
      <c r="G655" s="59"/>
      <c r="H655" s="59"/>
      <c r="I655" s="57" t="str">
        <f t="shared" si="50"/>
        <v>324/00</v>
      </c>
      <c r="J655" s="61" t="str">
        <f t="shared" si="51"/>
        <v>324/00-/</v>
      </c>
      <c r="K655" s="62"/>
      <c r="L655" s="62"/>
      <c r="M655" s="57"/>
      <c r="N655" s="62"/>
      <c r="O655" s="59"/>
      <c r="P655" s="62"/>
      <c r="Q655" s="62"/>
      <c r="R655" s="57"/>
      <c r="S655" s="64"/>
      <c r="T655" s="59"/>
      <c r="U655" s="62"/>
      <c r="V655" s="57"/>
      <c r="W655" s="57"/>
      <c r="X655" s="57"/>
      <c r="Y655" s="62"/>
      <c r="Z655" s="57"/>
      <c r="AA655" s="71"/>
      <c r="AB655" s="59"/>
      <c r="AC655" s="63"/>
      <c r="AD655" s="62"/>
      <c r="AE655" s="62"/>
      <c r="AF655" s="62"/>
      <c r="AG655" s="64"/>
      <c r="AH655" s="59"/>
      <c r="AI655" s="57"/>
      <c r="AJ655" s="59"/>
      <c r="AK655" s="65"/>
      <c r="AL655" s="66"/>
      <c r="AM655" s="67">
        <f t="shared" si="52"/>
        <v>0</v>
      </c>
      <c r="AN655" s="72"/>
      <c r="AO655" s="67">
        <f t="shared" si="53"/>
        <v>0</v>
      </c>
      <c r="AP655" s="59"/>
      <c r="AQ655" s="57"/>
      <c r="AR655" s="61">
        <f t="shared" ca="1" si="54"/>
        <v>120</v>
      </c>
      <c r="AS655" s="75" t="str">
        <f ca="1">IF('База данных'!$AR655&gt;=18,"соверш.","несовер.")</f>
        <v>соверш.</v>
      </c>
      <c r="AT65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55" s="2"/>
      <c r="AV655" s="2"/>
    </row>
    <row r="656" spans="2:48" ht="13.5" customHeight="1">
      <c r="B656" s="90">
        <f>IF(D655&lt;&gt;D656,MAX($B$4:B655)+1,B655)</f>
        <v>324</v>
      </c>
      <c r="C656" s="58"/>
      <c r="D656" s="57"/>
      <c r="E656" s="59"/>
      <c r="F656" s="60"/>
      <c r="G656" s="59"/>
      <c r="H656" s="59"/>
      <c r="I656" s="57" t="str">
        <f t="shared" si="50"/>
        <v>324/00</v>
      </c>
      <c r="J656" s="61" t="str">
        <f t="shared" si="51"/>
        <v>324/00-/</v>
      </c>
      <c r="K656" s="62"/>
      <c r="L656" s="62"/>
      <c r="M656" s="57"/>
      <c r="N656" s="62"/>
      <c r="O656" s="59"/>
      <c r="P656" s="62"/>
      <c r="Q656" s="62"/>
      <c r="R656" s="57"/>
      <c r="S656" s="64"/>
      <c r="T656" s="59"/>
      <c r="U656" s="62"/>
      <c r="V656" s="57"/>
      <c r="W656" s="57"/>
      <c r="X656" s="57"/>
      <c r="Y656" s="62"/>
      <c r="Z656" s="57"/>
      <c r="AA656" s="71"/>
      <c r="AB656" s="59"/>
      <c r="AC656" s="63"/>
      <c r="AD656" s="62"/>
      <c r="AE656" s="62"/>
      <c r="AF656" s="62"/>
      <c r="AG656" s="64"/>
      <c r="AH656" s="59"/>
      <c r="AI656" s="57"/>
      <c r="AJ656" s="59"/>
      <c r="AK656" s="65"/>
      <c r="AL656" s="66"/>
      <c r="AM656" s="67">
        <f t="shared" si="52"/>
        <v>0</v>
      </c>
      <c r="AN656" s="72"/>
      <c r="AO656" s="67">
        <f t="shared" si="53"/>
        <v>0</v>
      </c>
      <c r="AP656" s="59"/>
      <c r="AQ656" s="57"/>
      <c r="AR656" s="69">
        <f t="shared" ca="1" si="54"/>
        <v>120</v>
      </c>
      <c r="AS656" s="76" t="str">
        <f ca="1">IF('База данных'!$AR656&gt;=18,"соверш.","несовер.")</f>
        <v>соверш.</v>
      </c>
      <c r="AT65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56" s="2"/>
      <c r="AV656" s="2"/>
    </row>
    <row r="657" spans="2:48" ht="13.5" customHeight="1">
      <c r="B657" s="90">
        <f>IF(D656&lt;&gt;D657,MAX($B$4:B656)+1,B656)</f>
        <v>324</v>
      </c>
      <c r="C657" s="58"/>
      <c r="D657" s="57"/>
      <c r="E657" s="59"/>
      <c r="F657" s="70"/>
      <c r="G657" s="59"/>
      <c r="H657" s="59"/>
      <c r="I657" s="57" t="str">
        <f t="shared" si="50"/>
        <v>324/00</v>
      </c>
      <c r="J657" s="61" t="str">
        <f t="shared" si="51"/>
        <v>324/00-/</v>
      </c>
      <c r="K657" s="62"/>
      <c r="L657" s="62"/>
      <c r="M657" s="57"/>
      <c r="N657" s="62"/>
      <c r="O657" s="59"/>
      <c r="P657" s="62"/>
      <c r="Q657" s="62"/>
      <c r="R657" s="57"/>
      <c r="S657" s="64"/>
      <c r="T657" s="59"/>
      <c r="U657" s="62"/>
      <c r="V657" s="57"/>
      <c r="W657" s="57"/>
      <c r="X657" s="57"/>
      <c r="Y657" s="62"/>
      <c r="Z657" s="57"/>
      <c r="AA657" s="71"/>
      <c r="AB657" s="59"/>
      <c r="AC657" s="63"/>
      <c r="AD657" s="62"/>
      <c r="AE657" s="62"/>
      <c r="AF657" s="62"/>
      <c r="AG657" s="64"/>
      <c r="AH657" s="59"/>
      <c r="AI657" s="57"/>
      <c r="AJ657" s="59"/>
      <c r="AK657" s="65"/>
      <c r="AL657" s="66"/>
      <c r="AM657" s="67">
        <f t="shared" si="52"/>
        <v>0</v>
      </c>
      <c r="AN657" s="72"/>
      <c r="AO657" s="67">
        <f t="shared" si="53"/>
        <v>0</v>
      </c>
      <c r="AP657" s="59"/>
      <c r="AQ657" s="57"/>
      <c r="AR657" s="61">
        <f t="shared" ca="1" si="54"/>
        <v>120</v>
      </c>
      <c r="AS657" s="75" t="str">
        <f ca="1">IF('База данных'!$AR657&gt;=18,"соверш.","несовер.")</f>
        <v>соверш.</v>
      </c>
      <c r="AT65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57" s="2"/>
      <c r="AV657" s="2"/>
    </row>
    <row r="658" spans="2:48" ht="13.5" customHeight="1">
      <c r="B658" s="90">
        <f>IF(D657&lt;&gt;D658,MAX($B$4:B657)+1,B657)</f>
        <v>324</v>
      </c>
      <c r="C658" s="58"/>
      <c r="D658" s="57"/>
      <c r="E658" s="59"/>
      <c r="F658" s="60"/>
      <c r="G658" s="59"/>
      <c r="H658" s="59"/>
      <c r="I658" s="57" t="str">
        <f t="shared" si="50"/>
        <v>324/00</v>
      </c>
      <c r="J658" s="61" t="str">
        <f t="shared" si="51"/>
        <v>324/00-/</v>
      </c>
      <c r="K658" s="62"/>
      <c r="L658" s="62"/>
      <c r="M658" s="57"/>
      <c r="N658" s="62"/>
      <c r="O658" s="59"/>
      <c r="P658" s="62"/>
      <c r="Q658" s="62"/>
      <c r="R658" s="57"/>
      <c r="S658" s="64"/>
      <c r="T658" s="59"/>
      <c r="U658" s="62"/>
      <c r="V658" s="57"/>
      <c r="W658" s="57"/>
      <c r="X658" s="57"/>
      <c r="Y658" s="62"/>
      <c r="Z658" s="57"/>
      <c r="AA658" s="71"/>
      <c r="AB658" s="59"/>
      <c r="AC658" s="63"/>
      <c r="AD658" s="62"/>
      <c r="AE658" s="62"/>
      <c r="AF658" s="62"/>
      <c r="AG658" s="64"/>
      <c r="AH658" s="59"/>
      <c r="AI658" s="57"/>
      <c r="AJ658" s="59"/>
      <c r="AK658" s="65"/>
      <c r="AL658" s="66"/>
      <c r="AM658" s="67">
        <f t="shared" si="52"/>
        <v>0</v>
      </c>
      <c r="AN658" s="72"/>
      <c r="AO658" s="67">
        <f t="shared" si="53"/>
        <v>0</v>
      </c>
      <c r="AP658" s="59"/>
      <c r="AQ658" s="57"/>
      <c r="AR658" s="69">
        <f t="shared" ca="1" si="54"/>
        <v>120</v>
      </c>
      <c r="AS658" s="76" t="str">
        <f ca="1">IF('База данных'!$AR658&gt;=18,"соверш.","несовер.")</f>
        <v>соверш.</v>
      </c>
      <c r="AT65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58" s="2"/>
      <c r="AV658" s="2"/>
    </row>
    <row r="659" spans="2:48" ht="13.5" customHeight="1">
      <c r="B659" s="90">
        <f>IF(D658&lt;&gt;D659,MAX($B$4:B658)+1,B658)</f>
        <v>324</v>
      </c>
      <c r="C659" s="58"/>
      <c r="D659" s="57"/>
      <c r="E659" s="59"/>
      <c r="F659" s="70"/>
      <c r="G659" s="59"/>
      <c r="H659" s="59"/>
      <c r="I659" s="57" t="str">
        <f t="shared" si="50"/>
        <v>324/00</v>
      </c>
      <c r="J659" s="61" t="str">
        <f t="shared" si="51"/>
        <v>324/00-/</v>
      </c>
      <c r="K659" s="62"/>
      <c r="L659" s="62"/>
      <c r="M659" s="57"/>
      <c r="N659" s="62"/>
      <c r="O659" s="59"/>
      <c r="P659" s="62"/>
      <c r="Q659" s="62"/>
      <c r="R659" s="57"/>
      <c r="S659" s="64"/>
      <c r="T659" s="59"/>
      <c r="U659" s="62"/>
      <c r="V659" s="57"/>
      <c r="W659" s="57"/>
      <c r="X659" s="57"/>
      <c r="Y659" s="62"/>
      <c r="Z659" s="57"/>
      <c r="AA659" s="71"/>
      <c r="AB659" s="59"/>
      <c r="AC659" s="63"/>
      <c r="AD659" s="62"/>
      <c r="AE659" s="62"/>
      <c r="AF659" s="62"/>
      <c r="AG659" s="64"/>
      <c r="AH659" s="59"/>
      <c r="AI659" s="57"/>
      <c r="AJ659" s="59"/>
      <c r="AK659" s="65"/>
      <c r="AL659" s="66"/>
      <c r="AM659" s="67">
        <f t="shared" si="52"/>
        <v>0</v>
      </c>
      <c r="AN659" s="72"/>
      <c r="AO659" s="67">
        <f t="shared" si="53"/>
        <v>0</v>
      </c>
      <c r="AP659" s="59"/>
      <c r="AQ659" s="57"/>
      <c r="AR659" s="61">
        <f t="shared" ca="1" si="54"/>
        <v>120</v>
      </c>
      <c r="AS659" s="75" t="str">
        <f ca="1">IF('База данных'!$AR659&gt;=18,"соверш.","несовер.")</f>
        <v>соверш.</v>
      </c>
      <c r="AT65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59" s="2"/>
      <c r="AV659" s="2"/>
    </row>
    <row r="660" spans="2:48" ht="13.5" customHeight="1">
      <c r="B660" s="90">
        <f>IF(D659&lt;&gt;D660,MAX($B$4:B659)+1,B659)</f>
        <v>324</v>
      </c>
      <c r="C660" s="58"/>
      <c r="D660" s="57"/>
      <c r="E660" s="59"/>
      <c r="F660" s="60"/>
      <c r="G660" s="59"/>
      <c r="H660" s="59"/>
      <c r="I660" s="57" t="str">
        <f t="shared" si="50"/>
        <v>324/00</v>
      </c>
      <c r="J660" s="61" t="str">
        <f t="shared" si="51"/>
        <v>324/00-/</v>
      </c>
      <c r="K660" s="62"/>
      <c r="L660" s="62"/>
      <c r="M660" s="57"/>
      <c r="N660" s="62"/>
      <c r="O660" s="59"/>
      <c r="P660" s="62"/>
      <c r="Q660" s="62"/>
      <c r="R660" s="57"/>
      <c r="S660" s="64"/>
      <c r="T660" s="59"/>
      <c r="U660" s="62"/>
      <c r="V660" s="57"/>
      <c r="W660" s="57"/>
      <c r="X660" s="57"/>
      <c r="Y660" s="62"/>
      <c r="Z660" s="57"/>
      <c r="AA660" s="71"/>
      <c r="AB660" s="59"/>
      <c r="AC660" s="63"/>
      <c r="AD660" s="62"/>
      <c r="AE660" s="62"/>
      <c r="AF660" s="62"/>
      <c r="AG660" s="64"/>
      <c r="AH660" s="59"/>
      <c r="AI660" s="57"/>
      <c r="AJ660" s="59"/>
      <c r="AK660" s="65"/>
      <c r="AL660" s="66"/>
      <c r="AM660" s="67">
        <f t="shared" si="52"/>
        <v>0</v>
      </c>
      <c r="AN660" s="72"/>
      <c r="AO660" s="67">
        <f t="shared" si="53"/>
        <v>0</v>
      </c>
      <c r="AP660" s="59"/>
      <c r="AQ660" s="57"/>
      <c r="AR660" s="69">
        <f t="shared" ca="1" si="54"/>
        <v>120</v>
      </c>
      <c r="AS660" s="76" t="str">
        <f ca="1">IF('База данных'!$AR660&gt;=18,"соверш.","несовер.")</f>
        <v>соверш.</v>
      </c>
      <c r="AT66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60" s="2"/>
      <c r="AV660" s="2"/>
    </row>
    <row r="661" spans="2:48" ht="13.5" customHeight="1">
      <c r="B661" s="90">
        <f>IF(D660&lt;&gt;D661,MAX($B$4:B660)+1,B660)</f>
        <v>324</v>
      </c>
      <c r="C661" s="58"/>
      <c r="D661" s="57"/>
      <c r="E661" s="59"/>
      <c r="F661" s="70"/>
      <c r="G661" s="59"/>
      <c r="H661" s="59"/>
      <c r="I661" s="57" t="str">
        <f t="shared" si="50"/>
        <v>324/00</v>
      </c>
      <c r="J661" s="61" t="str">
        <f t="shared" si="51"/>
        <v>324/00-/</v>
      </c>
      <c r="K661" s="62"/>
      <c r="L661" s="62"/>
      <c r="M661" s="57"/>
      <c r="N661" s="62"/>
      <c r="O661" s="59"/>
      <c r="P661" s="62"/>
      <c r="Q661" s="62"/>
      <c r="R661" s="57"/>
      <c r="S661" s="64"/>
      <c r="T661" s="59"/>
      <c r="U661" s="62"/>
      <c r="V661" s="57"/>
      <c r="W661" s="57"/>
      <c r="X661" s="57"/>
      <c r="Y661" s="62"/>
      <c r="Z661" s="57"/>
      <c r="AA661" s="71"/>
      <c r="AB661" s="59"/>
      <c r="AC661" s="63"/>
      <c r="AD661" s="62"/>
      <c r="AE661" s="62"/>
      <c r="AF661" s="62"/>
      <c r="AG661" s="64"/>
      <c r="AH661" s="59"/>
      <c r="AI661" s="57"/>
      <c r="AJ661" s="59"/>
      <c r="AK661" s="65"/>
      <c r="AL661" s="66"/>
      <c r="AM661" s="67">
        <f t="shared" si="52"/>
        <v>0</v>
      </c>
      <c r="AN661" s="72"/>
      <c r="AO661" s="67">
        <f t="shared" si="53"/>
        <v>0</v>
      </c>
      <c r="AP661" s="59"/>
      <c r="AQ661" s="57"/>
      <c r="AR661" s="61">
        <f t="shared" ca="1" si="54"/>
        <v>120</v>
      </c>
      <c r="AS661" s="75" t="str">
        <f ca="1">IF('База данных'!$AR661&gt;=18,"соверш.","несовер.")</f>
        <v>соверш.</v>
      </c>
      <c r="AT66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61" s="2"/>
      <c r="AV661" s="2"/>
    </row>
    <row r="662" spans="2:48" ht="13.5" customHeight="1">
      <c r="B662" s="90">
        <f>IF(D661&lt;&gt;D662,MAX($B$4:B661)+1,B661)</f>
        <v>324</v>
      </c>
      <c r="C662" s="58"/>
      <c r="D662" s="57"/>
      <c r="E662" s="59"/>
      <c r="F662" s="60"/>
      <c r="G662" s="59"/>
      <c r="H662" s="59"/>
      <c r="I662" s="57" t="str">
        <f t="shared" si="50"/>
        <v>324/00</v>
      </c>
      <c r="J662" s="61" t="str">
        <f t="shared" si="51"/>
        <v>324/00-/</v>
      </c>
      <c r="K662" s="62"/>
      <c r="L662" s="62"/>
      <c r="M662" s="57"/>
      <c r="N662" s="62"/>
      <c r="O662" s="59"/>
      <c r="P662" s="62"/>
      <c r="Q662" s="62"/>
      <c r="R662" s="57"/>
      <c r="S662" s="64"/>
      <c r="T662" s="59"/>
      <c r="U662" s="62"/>
      <c r="V662" s="57"/>
      <c r="W662" s="57"/>
      <c r="X662" s="57"/>
      <c r="Y662" s="62"/>
      <c r="Z662" s="57"/>
      <c r="AA662" s="71"/>
      <c r="AB662" s="59"/>
      <c r="AC662" s="63"/>
      <c r="AD662" s="62"/>
      <c r="AE662" s="62"/>
      <c r="AF662" s="62"/>
      <c r="AG662" s="64"/>
      <c r="AH662" s="59"/>
      <c r="AI662" s="57"/>
      <c r="AJ662" s="59"/>
      <c r="AK662" s="65"/>
      <c r="AL662" s="66"/>
      <c r="AM662" s="67">
        <f t="shared" si="52"/>
        <v>0</v>
      </c>
      <c r="AN662" s="72"/>
      <c r="AO662" s="67">
        <f t="shared" si="53"/>
        <v>0</v>
      </c>
      <c r="AP662" s="59"/>
      <c r="AQ662" s="57"/>
      <c r="AR662" s="69">
        <f t="shared" ca="1" si="54"/>
        <v>120</v>
      </c>
      <c r="AS662" s="76" t="str">
        <f ca="1">IF('База данных'!$AR662&gt;=18,"соверш.","несовер.")</f>
        <v>соверш.</v>
      </c>
      <c r="AT66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62" s="2"/>
      <c r="AV662" s="2"/>
    </row>
    <row r="663" spans="2:48" ht="13.5" customHeight="1">
      <c r="B663" s="90">
        <f>IF(D662&lt;&gt;D663,MAX($B$4:B662)+1,B662)</f>
        <v>324</v>
      </c>
      <c r="C663" s="58"/>
      <c r="D663" s="57"/>
      <c r="E663" s="59"/>
      <c r="F663" s="70"/>
      <c r="G663" s="59"/>
      <c r="H663" s="59"/>
      <c r="I663" s="57" t="str">
        <f t="shared" si="50"/>
        <v>324/00</v>
      </c>
      <c r="J663" s="61" t="str">
        <f t="shared" si="51"/>
        <v>324/00-/</v>
      </c>
      <c r="K663" s="62"/>
      <c r="L663" s="62"/>
      <c r="M663" s="57"/>
      <c r="N663" s="62"/>
      <c r="O663" s="59"/>
      <c r="P663" s="62"/>
      <c r="Q663" s="62"/>
      <c r="R663" s="57"/>
      <c r="S663" s="64"/>
      <c r="T663" s="59"/>
      <c r="U663" s="62"/>
      <c r="V663" s="57"/>
      <c r="W663" s="57"/>
      <c r="X663" s="57"/>
      <c r="Y663" s="62"/>
      <c r="Z663" s="57"/>
      <c r="AA663" s="71"/>
      <c r="AB663" s="59"/>
      <c r="AC663" s="63"/>
      <c r="AD663" s="62"/>
      <c r="AE663" s="62"/>
      <c r="AF663" s="62"/>
      <c r="AG663" s="64"/>
      <c r="AH663" s="59"/>
      <c r="AI663" s="57"/>
      <c r="AJ663" s="59"/>
      <c r="AK663" s="65"/>
      <c r="AL663" s="66"/>
      <c r="AM663" s="67">
        <f t="shared" si="52"/>
        <v>0</v>
      </c>
      <c r="AN663" s="72"/>
      <c r="AO663" s="67">
        <f t="shared" si="53"/>
        <v>0</v>
      </c>
      <c r="AP663" s="59"/>
      <c r="AQ663" s="57"/>
      <c r="AR663" s="61">
        <f t="shared" ca="1" si="54"/>
        <v>120</v>
      </c>
      <c r="AS663" s="75" t="str">
        <f ca="1">IF('База данных'!$AR663&gt;=18,"соверш.","несовер.")</f>
        <v>соверш.</v>
      </c>
      <c r="AT66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63" s="2"/>
      <c r="AV663" s="2"/>
    </row>
    <row r="664" spans="2:48" ht="13.5" customHeight="1">
      <c r="B664" s="90">
        <f>IF(D663&lt;&gt;D664,MAX($B$4:B663)+1,B663)</f>
        <v>324</v>
      </c>
      <c r="C664" s="58"/>
      <c r="D664" s="57"/>
      <c r="E664" s="59"/>
      <c r="F664" s="60"/>
      <c r="G664" s="59"/>
      <c r="H664" s="59"/>
      <c r="I664" s="57" t="str">
        <f t="shared" si="50"/>
        <v>324/00</v>
      </c>
      <c r="J664" s="61" t="str">
        <f t="shared" si="51"/>
        <v>324/00-/</v>
      </c>
      <c r="K664" s="62"/>
      <c r="L664" s="62"/>
      <c r="M664" s="57"/>
      <c r="N664" s="62"/>
      <c r="O664" s="59"/>
      <c r="P664" s="62"/>
      <c r="Q664" s="62"/>
      <c r="R664" s="57"/>
      <c r="S664" s="64"/>
      <c r="T664" s="59"/>
      <c r="U664" s="62"/>
      <c r="V664" s="57"/>
      <c r="W664" s="57"/>
      <c r="X664" s="57"/>
      <c r="Y664" s="62"/>
      <c r="Z664" s="57"/>
      <c r="AA664" s="71"/>
      <c r="AB664" s="59"/>
      <c r="AC664" s="63"/>
      <c r="AD664" s="62"/>
      <c r="AE664" s="62"/>
      <c r="AF664" s="62"/>
      <c r="AG664" s="64"/>
      <c r="AH664" s="59"/>
      <c r="AI664" s="57"/>
      <c r="AJ664" s="59"/>
      <c r="AK664" s="65"/>
      <c r="AL664" s="66"/>
      <c r="AM664" s="67">
        <f t="shared" si="52"/>
        <v>0</v>
      </c>
      <c r="AN664" s="72"/>
      <c r="AO664" s="67">
        <f t="shared" si="53"/>
        <v>0</v>
      </c>
      <c r="AP664" s="59"/>
      <c r="AQ664" s="57"/>
      <c r="AR664" s="69">
        <f t="shared" ca="1" si="54"/>
        <v>120</v>
      </c>
      <c r="AS664" s="76" t="str">
        <f ca="1">IF('База данных'!$AR664&gt;=18,"соверш.","несовер.")</f>
        <v>соверш.</v>
      </c>
      <c r="AT66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64" s="2"/>
      <c r="AV664" s="2"/>
    </row>
    <row r="665" spans="2:48" ht="13.5" customHeight="1">
      <c r="B665" s="90">
        <f>IF(D664&lt;&gt;D665,MAX($B$4:B664)+1,B664)</f>
        <v>324</v>
      </c>
      <c r="C665" s="58"/>
      <c r="D665" s="57"/>
      <c r="E665" s="59"/>
      <c r="F665" s="70"/>
      <c r="G665" s="59"/>
      <c r="H665" s="59"/>
      <c r="I665" s="57" t="str">
        <f t="shared" si="50"/>
        <v>324/00</v>
      </c>
      <c r="J665" s="61" t="str">
        <f t="shared" si="51"/>
        <v>324/00-/</v>
      </c>
      <c r="K665" s="62"/>
      <c r="L665" s="62"/>
      <c r="M665" s="57"/>
      <c r="N665" s="62"/>
      <c r="O665" s="59"/>
      <c r="P665" s="62"/>
      <c r="Q665" s="62"/>
      <c r="R665" s="57"/>
      <c r="S665" s="64"/>
      <c r="T665" s="59"/>
      <c r="U665" s="62"/>
      <c r="V665" s="57"/>
      <c r="W665" s="57"/>
      <c r="X665" s="57"/>
      <c r="Y665" s="62"/>
      <c r="Z665" s="57"/>
      <c r="AA665" s="71"/>
      <c r="AB665" s="59"/>
      <c r="AC665" s="63"/>
      <c r="AD665" s="62"/>
      <c r="AE665" s="62"/>
      <c r="AF665" s="62"/>
      <c r="AG665" s="64"/>
      <c r="AH665" s="59"/>
      <c r="AI665" s="57"/>
      <c r="AJ665" s="59"/>
      <c r="AK665" s="65"/>
      <c r="AL665" s="66"/>
      <c r="AM665" s="67">
        <f t="shared" si="52"/>
        <v>0</v>
      </c>
      <c r="AN665" s="72"/>
      <c r="AO665" s="67">
        <f t="shared" si="53"/>
        <v>0</v>
      </c>
      <c r="AP665" s="59"/>
      <c r="AQ665" s="57"/>
      <c r="AR665" s="61">
        <f t="shared" ca="1" si="54"/>
        <v>120</v>
      </c>
      <c r="AS665" s="75" t="str">
        <f ca="1">IF('База данных'!$AR665&gt;=18,"соверш.","несовер.")</f>
        <v>соверш.</v>
      </c>
      <c r="AT66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65" s="2"/>
      <c r="AV665" s="2"/>
    </row>
    <row r="666" spans="2:48" ht="13.5" customHeight="1">
      <c r="B666" s="90">
        <f>IF(D665&lt;&gt;D666,MAX($B$4:B665)+1,B665)</f>
        <v>324</v>
      </c>
      <c r="C666" s="58"/>
      <c r="D666" s="57"/>
      <c r="E666" s="59"/>
      <c r="F666" s="60"/>
      <c r="G666" s="59"/>
      <c r="H666" s="59"/>
      <c r="I666" s="57" t="str">
        <f t="shared" si="50"/>
        <v>324/00</v>
      </c>
      <c r="J666" s="61" t="str">
        <f t="shared" si="51"/>
        <v>324/00-/</v>
      </c>
      <c r="K666" s="62"/>
      <c r="L666" s="62"/>
      <c r="M666" s="57"/>
      <c r="N666" s="62"/>
      <c r="O666" s="59"/>
      <c r="P666" s="62"/>
      <c r="Q666" s="62"/>
      <c r="R666" s="57"/>
      <c r="S666" s="64"/>
      <c r="T666" s="59"/>
      <c r="U666" s="62"/>
      <c r="V666" s="57"/>
      <c r="W666" s="57"/>
      <c r="X666" s="57"/>
      <c r="Y666" s="62"/>
      <c r="Z666" s="57"/>
      <c r="AA666" s="71"/>
      <c r="AB666" s="59"/>
      <c r="AC666" s="63"/>
      <c r="AD666" s="62"/>
      <c r="AE666" s="62"/>
      <c r="AF666" s="62"/>
      <c r="AG666" s="64"/>
      <c r="AH666" s="59"/>
      <c r="AI666" s="57"/>
      <c r="AJ666" s="59"/>
      <c r="AK666" s="65"/>
      <c r="AL666" s="66"/>
      <c r="AM666" s="67">
        <f t="shared" si="52"/>
        <v>0</v>
      </c>
      <c r="AN666" s="72"/>
      <c r="AO666" s="67">
        <f t="shared" si="53"/>
        <v>0</v>
      </c>
      <c r="AP666" s="59"/>
      <c r="AQ666" s="57"/>
      <c r="AR666" s="69">
        <f t="shared" ca="1" si="54"/>
        <v>120</v>
      </c>
      <c r="AS666" s="76" t="str">
        <f ca="1">IF('База данных'!$AR666&gt;=18,"соверш.","несовер.")</f>
        <v>соверш.</v>
      </c>
      <c r="AT66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66" s="2"/>
      <c r="AV666" s="2"/>
    </row>
    <row r="667" spans="2:48" ht="13.5" customHeight="1">
      <c r="B667" s="90">
        <f>IF(D666&lt;&gt;D667,MAX($B$4:B666)+1,B666)</f>
        <v>324</v>
      </c>
      <c r="C667" s="58"/>
      <c r="D667" s="57"/>
      <c r="E667" s="59"/>
      <c r="F667" s="70"/>
      <c r="G667" s="59"/>
      <c r="H667" s="59"/>
      <c r="I667" s="57" t="str">
        <f t="shared" si="50"/>
        <v>324/00</v>
      </c>
      <c r="J667" s="61" t="str">
        <f t="shared" si="51"/>
        <v>324/00-/</v>
      </c>
      <c r="K667" s="62"/>
      <c r="L667" s="62"/>
      <c r="M667" s="57"/>
      <c r="N667" s="62"/>
      <c r="O667" s="59"/>
      <c r="P667" s="62"/>
      <c r="Q667" s="62"/>
      <c r="R667" s="57"/>
      <c r="S667" s="64"/>
      <c r="T667" s="59"/>
      <c r="U667" s="62"/>
      <c r="V667" s="57"/>
      <c r="W667" s="57"/>
      <c r="X667" s="57"/>
      <c r="Y667" s="62"/>
      <c r="Z667" s="57"/>
      <c r="AA667" s="71"/>
      <c r="AB667" s="59"/>
      <c r="AC667" s="63"/>
      <c r="AD667" s="62"/>
      <c r="AE667" s="62"/>
      <c r="AF667" s="62"/>
      <c r="AG667" s="64"/>
      <c r="AH667" s="59"/>
      <c r="AI667" s="57"/>
      <c r="AJ667" s="59"/>
      <c r="AK667" s="65"/>
      <c r="AL667" s="66"/>
      <c r="AM667" s="67">
        <f t="shared" si="52"/>
        <v>0</v>
      </c>
      <c r="AN667" s="72"/>
      <c r="AO667" s="67">
        <f t="shared" si="53"/>
        <v>0</v>
      </c>
      <c r="AP667" s="59"/>
      <c r="AQ667" s="57"/>
      <c r="AR667" s="61">
        <f t="shared" ca="1" si="54"/>
        <v>120</v>
      </c>
      <c r="AS667" s="75" t="str">
        <f ca="1">IF('База данных'!$AR667&gt;=18,"соверш.","несовер.")</f>
        <v>соверш.</v>
      </c>
      <c r="AT66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67" s="2"/>
      <c r="AV667" s="2"/>
    </row>
    <row r="668" spans="2:48" ht="13.5" customHeight="1">
      <c r="B668" s="90">
        <f>IF(D667&lt;&gt;D668,MAX($B$4:B667)+1,B667)</f>
        <v>324</v>
      </c>
      <c r="C668" s="58"/>
      <c r="D668" s="57"/>
      <c r="E668" s="59"/>
      <c r="F668" s="60"/>
      <c r="G668" s="59"/>
      <c r="H668" s="59"/>
      <c r="I668" s="57" t="str">
        <f t="shared" si="50"/>
        <v>324/00</v>
      </c>
      <c r="J668" s="61" t="str">
        <f t="shared" si="51"/>
        <v>324/00-/</v>
      </c>
      <c r="K668" s="62"/>
      <c r="L668" s="62"/>
      <c r="M668" s="57"/>
      <c r="N668" s="62"/>
      <c r="O668" s="59"/>
      <c r="P668" s="62"/>
      <c r="Q668" s="62"/>
      <c r="R668" s="57"/>
      <c r="S668" s="64"/>
      <c r="T668" s="59"/>
      <c r="U668" s="62"/>
      <c r="V668" s="57"/>
      <c r="W668" s="57"/>
      <c r="X668" s="57"/>
      <c r="Y668" s="62"/>
      <c r="Z668" s="57"/>
      <c r="AA668" s="71"/>
      <c r="AB668" s="59"/>
      <c r="AC668" s="63"/>
      <c r="AD668" s="62"/>
      <c r="AE668" s="62"/>
      <c r="AF668" s="62"/>
      <c r="AG668" s="64"/>
      <c r="AH668" s="59"/>
      <c r="AI668" s="57"/>
      <c r="AJ668" s="59"/>
      <c r="AK668" s="65"/>
      <c r="AL668" s="66"/>
      <c r="AM668" s="67">
        <f t="shared" si="52"/>
        <v>0</v>
      </c>
      <c r="AN668" s="72"/>
      <c r="AO668" s="67">
        <f t="shared" si="53"/>
        <v>0</v>
      </c>
      <c r="AP668" s="59"/>
      <c r="AQ668" s="57"/>
      <c r="AR668" s="69">
        <f t="shared" ca="1" si="54"/>
        <v>120</v>
      </c>
      <c r="AS668" s="76" t="str">
        <f ca="1">IF('База данных'!$AR668&gt;=18,"соверш.","несовер.")</f>
        <v>соверш.</v>
      </c>
      <c r="AT66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68" s="2"/>
      <c r="AV668" s="2"/>
    </row>
    <row r="669" spans="2:48" ht="13.5" customHeight="1">
      <c r="B669" s="90">
        <f>IF(D668&lt;&gt;D669,MAX($B$4:B668)+1,B668)</f>
        <v>324</v>
      </c>
      <c r="C669" s="58"/>
      <c r="D669" s="57"/>
      <c r="E669" s="59"/>
      <c r="F669" s="70"/>
      <c r="G669" s="59"/>
      <c r="H669" s="59"/>
      <c r="I669" s="57" t="str">
        <f t="shared" si="50"/>
        <v>324/00</v>
      </c>
      <c r="J669" s="61" t="str">
        <f t="shared" si="51"/>
        <v>324/00-/</v>
      </c>
      <c r="K669" s="62"/>
      <c r="L669" s="62"/>
      <c r="M669" s="57"/>
      <c r="N669" s="62"/>
      <c r="O669" s="59"/>
      <c r="P669" s="62"/>
      <c r="Q669" s="62"/>
      <c r="R669" s="57"/>
      <c r="S669" s="64"/>
      <c r="T669" s="59"/>
      <c r="U669" s="62"/>
      <c r="V669" s="57"/>
      <c r="W669" s="57"/>
      <c r="X669" s="57"/>
      <c r="Y669" s="62"/>
      <c r="Z669" s="57"/>
      <c r="AA669" s="71"/>
      <c r="AB669" s="59"/>
      <c r="AC669" s="63"/>
      <c r="AD669" s="62"/>
      <c r="AE669" s="62"/>
      <c r="AF669" s="62"/>
      <c r="AG669" s="64"/>
      <c r="AH669" s="59"/>
      <c r="AI669" s="57"/>
      <c r="AJ669" s="59"/>
      <c r="AK669" s="65"/>
      <c r="AL669" s="66"/>
      <c r="AM669" s="67">
        <f t="shared" si="52"/>
        <v>0</v>
      </c>
      <c r="AN669" s="72"/>
      <c r="AO669" s="67">
        <f t="shared" si="53"/>
        <v>0</v>
      </c>
      <c r="AP669" s="59"/>
      <c r="AQ669" s="57"/>
      <c r="AR669" s="61">
        <f t="shared" ca="1" si="54"/>
        <v>120</v>
      </c>
      <c r="AS669" s="75" t="str">
        <f ca="1">IF('База данных'!$AR669&gt;=18,"соверш.","несовер.")</f>
        <v>соверш.</v>
      </c>
      <c r="AT66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69" s="2"/>
      <c r="AV669" s="2"/>
    </row>
    <row r="670" spans="2:48" ht="13.5" customHeight="1">
      <c r="B670" s="90">
        <f>IF(D669&lt;&gt;D670,MAX($B$4:B669)+1,B669)</f>
        <v>324</v>
      </c>
      <c r="C670" s="58"/>
      <c r="D670" s="57"/>
      <c r="E670" s="59"/>
      <c r="F670" s="60"/>
      <c r="G670" s="59"/>
      <c r="H670" s="59"/>
      <c r="I670" s="57" t="str">
        <f t="shared" si="50"/>
        <v>324/00</v>
      </c>
      <c r="J670" s="61" t="str">
        <f t="shared" si="51"/>
        <v>324/00-/</v>
      </c>
      <c r="K670" s="62"/>
      <c r="L670" s="62"/>
      <c r="M670" s="57"/>
      <c r="N670" s="62"/>
      <c r="O670" s="59"/>
      <c r="P670" s="62"/>
      <c r="Q670" s="62"/>
      <c r="R670" s="57"/>
      <c r="S670" s="64"/>
      <c r="T670" s="59"/>
      <c r="U670" s="62"/>
      <c r="V670" s="57"/>
      <c r="W670" s="57"/>
      <c r="X670" s="57"/>
      <c r="Y670" s="62"/>
      <c r="Z670" s="57"/>
      <c r="AA670" s="71"/>
      <c r="AB670" s="59"/>
      <c r="AC670" s="63"/>
      <c r="AD670" s="62"/>
      <c r="AE670" s="62"/>
      <c r="AF670" s="62"/>
      <c r="AG670" s="64"/>
      <c r="AH670" s="59"/>
      <c r="AI670" s="57"/>
      <c r="AJ670" s="59"/>
      <c r="AK670" s="65"/>
      <c r="AL670" s="66"/>
      <c r="AM670" s="67">
        <f t="shared" si="52"/>
        <v>0</v>
      </c>
      <c r="AN670" s="72"/>
      <c r="AO670" s="67">
        <f t="shared" si="53"/>
        <v>0</v>
      </c>
      <c r="AP670" s="59"/>
      <c r="AQ670" s="57"/>
      <c r="AR670" s="69">
        <f t="shared" ca="1" si="54"/>
        <v>120</v>
      </c>
      <c r="AS670" s="76" t="str">
        <f ca="1">IF('База данных'!$AR670&gt;=18,"соверш.","несовер.")</f>
        <v>соверш.</v>
      </c>
      <c r="AT67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70" s="2"/>
      <c r="AV670" s="2"/>
    </row>
    <row r="671" spans="2:48" ht="13.5" customHeight="1">
      <c r="B671" s="90">
        <f>IF(D670&lt;&gt;D671,MAX($B$4:B670)+1,B670)</f>
        <v>324</v>
      </c>
      <c r="C671" s="58"/>
      <c r="D671" s="57"/>
      <c r="E671" s="59"/>
      <c r="F671" s="70"/>
      <c r="G671" s="59"/>
      <c r="H671" s="59"/>
      <c r="I671" s="57" t="str">
        <f t="shared" si="50"/>
        <v>324/00</v>
      </c>
      <c r="J671" s="61" t="str">
        <f t="shared" si="51"/>
        <v>324/00-/</v>
      </c>
      <c r="K671" s="62"/>
      <c r="L671" s="62"/>
      <c r="M671" s="57"/>
      <c r="N671" s="62"/>
      <c r="O671" s="59"/>
      <c r="P671" s="62"/>
      <c r="Q671" s="62"/>
      <c r="R671" s="57"/>
      <c r="S671" s="64"/>
      <c r="T671" s="59"/>
      <c r="U671" s="62"/>
      <c r="V671" s="57"/>
      <c r="W671" s="57"/>
      <c r="X671" s="57"/>
      <c r="Y671" s="62"/>
      <c r="Z671" s="57"/>
      <c r="AA671" s="71"/>
      <c r="AB671" s="59"/>
      <c r="AC671" s="63"/>
      <c r="AD671" s="62"/>
      <c r="AE671" s="62"/>
      <c r="AF671" s="62"/>
      <c r="AG671" s="64"/>
      <c r="AH671" s="59"/>
      <c r="AI671" s="57"/>
      <c r="AJ671" s="59"/>
      <c r="AK671" s="65"/>
      <c r="AL671" s="66"/>
      <c r="AM671" s="67">
        <f t="shared" si="52"/>
        <v>0</v>
      </c>
      <c r="AN671" s="72"/>
      <c r="AO671" s="67">
        <f t="shared" si="53"/>
        <v>0</v>
      </c>
      <c r="AP671" s="59"/>
      <c r="AQ671" s="57"/>
      <c r="AR671" s="61">
        <f t="shared" ca="1" si="54"/>
        <v>120</v>
      </c>
      <c r="AS671" s="75" t="str">
        <f ca="1">IF('База данных'!$AR671&gt;=18,"соверш.","несовер.")</f>
        <v>соверш.</v>
      </c>
      <c r="AT67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71" s="2"/>
      <c r="AV671" s="2"/>
    </row>
    <row r="672" spans="2:48" ht="13.5" customHeight="1">
      <c r="B672" s="90">
        <f>IF(D671&lt;&gt;D672,MAX($B$4:B671)+1,B671)</f>
        <v>324</v>
      </c>
      <c r="C672" s="58"/>
      <c r="D672" s="57"/>
      <c r="E672" s="59"/>
      <c r="F672" s="60"/>
      <c r="G672" s="59"/>
      <c r="H672" s="59"/>
      <c r="I672" s="57" t="str">
        <f t="shared" si="50"/>
        <v>324/00</v>
      </c>
      <c r="J672" s="61" t="str">
        <f t="shared" si="51"/>
        <v>324/00-/</v>
      </c>
      <c r="K672" s="62"/>
      <c r="L672" s="62"/>
      <c r="M672" s="57"/>
      <c r="N672" s="62"/>
      <c r="O672" s="59"/>
      <c r="P672" s="62"/>
      <c r="Q672" s="62"/>
      <c r="R672" s="57"/>
      <c r="S672" s="64"/>
      <c r="T672" s="59"/>
      <c r="U672" s="62"/>
      <c r="V672" s="57"/>
      <c r="W672" s="57"/>
      <c r="X672" s="57"/>
      <c r="Y672" s="62"/>
      <c r="Z672" s="57"/>
      <c r="AA672" s="71"/>
      <c r="AB672" s="59"/>
      <c r="AC672" s="63"/>
      <c r="AD672" s="62"/>
      <c r="AE672" s="62"/>
      <c r="AF672" s="62"/>
      <c r="AG672" s="64"/>
      <c r="AH672" s="59"/>
      <c r="AI672" s="57"/>
      <c r="AJ672" s="59"/>
      <c r="AK672" s="65"/>
      <c r="AL672" s="66"/>
      <c r="AM672" s="67">
        <f t="shared" si="52"/>
        <v>0</v>
      </c>
      <c r="AN672" s="72"/>
      <c r="AO672" s="67">
        <f t="shared" si="53"/>
        <v>0</v>
      </c>
      <c r="AP672" s="59"/>
      <c r="AQ672" s="57"/>
      <c r="AR672" s="69">
        <f t="shared" ca="1" si="54"/>
        <v>120</v>
      </c>
      <c r="AS672" s="76" t="str">
        <f ca="1">IF('База данных'!$AR672&gt;=18,"соверш.","несовер.")</f>
        <v>соверш.</v>
      </c>
      <c r="AT67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72" s="2"/>
      <c r="AV672" s="2"/>
    </row>
    <row r="673" spans="2:48" ht="13.5" customHeight="1">
      <c r="B673" s="90">
        <f>IF(D672&lt;&gt;D673,MAX($B$4:B672)+1,B672)</f>
        <v>324</v>
      </c>
      <c r="C673" s="58"/>
      <c r="D673" s="57"/>
      <c r="E673" s="59"/>
      <c r="F673" s="70"/>
      <c r="G673" s="59"/>
      <c r="H673" s="59"/>
      <c r="I673" s="57" t="str">
        <f t="shared" si="50"/>
        <v>324/00</v>
      </c>
      <c r="J673" s="61" t="str">
        <f t="shared" si="51"/>
        <v>324/00-/</v>
      </c>
      <c r="K673" s="62"/>
      <c r="L673" s="62"/>
      <c r="M673" s="57"/>
      <c r="N673" s="62"/>
      <c r="O673" s="59"/>
      <c r="P673" s="62"/>
      <c r="Q673" s="62"/>
      <c r="R673" s="57"/>
      <c r="S673" s="64"/>
      <c r="T673" s="59"/>
      <c r="U673" s="62"/>
      <c r="V673" s="57"/>
      <c r="W673" s="57"/>
      <c r="X673" s="57"/>
      <c r="Y673" s="62"/>
      <c r="Z673" s="57"/>
      <c r="AA673" s="71"/>
      <c r="AB673" s="59"/>
      <c r="AC673" s="63"/>
      <c r="AD673" s="62"/>
      <c r="AE673" s="62"/>
      <c r="AF673" s="62"/>
      <c r="AG673" s="64"/>
      <c r="AH673" s="59"/>
      <c r="AI673" s="57"/>
      <c r="AJ673" s="59"/>
      <c r="AK673" s="65"/>
      <c r="AL673" s="66"/>
      <c r="AM673" s="67">
        <f t="shared" si="52"/>
        <v>0</v>
      </c>
      <c r="AN673" s="72"/>
      <c r="AO673" s="67">
        <f t="shared" si="53"/>
        <v>0</v>
      </c>
      <c r="AP673" s="59"/>
      <c r="AQ673" s="57"/>
      <c r="AR673" s="61">
        <f t="shared" ca="1" si="54"/>
        <v>120</v>
      </c>
      <c r="AS673" s="75" t="str">
        <f ca="1">IF('База данных'!$AR673&gt;=18,"соверш.","несовер.")</f>
        <v>соверш.</v>
      </c>
      <c r="AT67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73" s="2"/>
      <c r="AV673" s="2"/>
    </row>
    <row r="674" spans="2:48" ht="13.5" customHeight="1">
      <c r="B674" s="90">
        <f>IF(D673&lt;&gt;D674,MAX($B$4:B673)+1,B673)</f>
        <v>324</v>
      </c>
      <c r="C674" s="58"/>
      <c r="D674" s="57"/>
      <c r="E674" s="59"/>
      <c r="F674" s="60"/>
      <c r="G674" s="59"/>
      <c r="H674" s="59"/>
      <c r="I674" s="57" t="str">
        <f t="shared" si="50"/>
        <v>324/00</v>
      </c>
      <c r="J674" s="61" t="str">
        <f t="shared" si="51"/>
        <v>324/00-/</v>
      </c>
      <c r="K674" s="62"/>
      <c r="L674" s="62"/>
      <c r="M674" s="57"/>
      <c r="N674" s="62"/>
      <c r="O674" s="59"/>
      <c r="P674" s="62"/>
      <c r="Q674" s="62"/>
      <c r="R674" s="57"/>
      <c r="S674" s="64"/>
      <c r="T674" s="59"/>
      <c r="U674" s="62"/>
      <c r="V674" s="57"/>
      <c r="W674" s="57"/>
      <c r="X674" s="57"/>
      <c r="Y674" s="62"/>
      <c r="Z674" s="57"/>
      <c r="AA674" s="71"/>
      <c r="AB674" s="59"/>
      <c r="AC674" s="63"/>
      <c r="AD674" s="62"/>
      <c r="AE674" s="62"/>
      <c r="AF674" s="62"/>
      <c r="AG674" s="64"/>
      <c r="AH674" s="59"/>
      <c r="AI674" s="57"/>
      <c r="AJ674" s="59"/>
      <c r="AK674" s="65"/>
      <c r="AL674" s="66"/>
      <c r="AM674" s="67">
        <f t="shared" si="52"/>
        <v>0</v>
      </c>
      <c r="AN674" s="72"/>
      <c r="AO674" s="67">
        <f t="shared" si="53"/>
        <v>0</v>
      </c>
      <c r="AP674" s="59"/>
      <c r="AQ674" s="57"/>
      <c r="AR674" s="69">
        <f t="shared" ca="1" si="54"/>
        <v>120</v>
      </c>
      <c r="AS674" s="76" t="str">
        <f ca="1">IF('База данных'!$AR674&gt;=18,"соверш.","несовер.")</f>
        <v>соверш.</v>
      </c>
      <c r="AT67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74" s="2"/>
      <c r="AV674" s="2"/>
    </row>
    <row r="675" spans="2:48" ht="13.5" customHeight="1">
      <c r="B675" s="90">
        <f>IF(D674&lt;&gt;D675,MAX($B$4:B674)+1,B674)</f>
        <v>324</v>
      </c>
      <c r="C675" s="58"/>
      <c r="D675" s="57"/>
      <c r="E675" s="59"/>
      <c r="F675" s="70"/>
      <c r="G675" s="59"/>
      <c r="H675" s="59"/>
      <c r="I675" s="57" t="str">
        <f t="shared" si="50"/>
        <v>324/00</v>
      </c>
      <c r="J675" s="61" t="str">
        <f t="shared" si="51"/>
        <v>324/00-/</v>
      </c>
      <c r="K675" s="62"/>
      <c r="L675" s="62"/>
      <c r="M675" s="57"/>
      <c r="N675" s="62"/>
      <c r="O675" s="59"/>
      <c r="P675" s="62"/>
      <c r="Q675" s="62"/>
      <c r="R675" s="57"/>
      <c r="S675" s="64"/>
      <c r="T675" s="59"/>
      <c r="U675" s="62"/>
      <c r="V675" s="57"/>
      <c r="W675" s="57"/>
      <c r="X675" s="57"/>
      <c r="Y675" s="62"/>
      <c r="Z675" s="57"/>
      <c r="AA675" s="71"/>
      <c r="AB675" s="59"/>
      <c r="AC675" s="63"/>
      <c r="AD675" s="62"/>
      <c r="AE675" s="62"/>
      <c r="AF675" s="62"/>
      <c r="AG675" s="64"/>
      <c r="AH675" s="59"/>
      <c r="AI675" s="57"/>
      <c r="AJ675" s="59"/>
      <c r="AK675" s="65"/>
      <c r="AL675" s="66"/>
      <c r="AM675" s="67">
        <f t="shared" si="52"/>
        <v>0</v>
      </c>
      <c r="AN675" s="72"/>
      <c r="AO675" s="67">
        <f t="shared" si="53"/>
        <v>0</v>
      </c>
      <c r="AP675" s="59"/>
      <c r="AQ675" s="57"/>
      <c r="AR675" s="61">
        <f t="shared" ca="1" si="54"/>
        <v>120</v>
      </c>
      <c r="AS675" s="75" t="str">
        <f ca="1">IF('База данных'!$AR675&gt;=18,"соверш.","несовер.")</f>
        <v>соверш.</v>
      </c>
      <c r="AT67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75" s="2"/>
      <c r="AV675" s="2"/>
    </row>
    <row r="676" spans="2:48" ht="13.5" customHeight="1">
      <c r="B676" s="90">
        <f>IF(D675&lt;&gt;D676,MAX($B$4:B675)+1,B675)</f>
        <v>324</v>
      </c>
      <c r="C676" s="58"/>
      <c r="D676" s="57"/>
      <c r="E676" s="59"/>
      <c r="F676" s="60"/>
      <c r="G676" s="59"/>
      <c r="H676" s="59"/>
      <c r="I676" s="57" t="str">
        <f t="shared" si="50"/>
        <v>324/00</v>
      </c>
      <c r="J676" s="61" t="str">
        <f t="shared" si="51"/>
        <v>324/00-/</v>
      </c>
      <c r="K676" s="62"/>
      <c r="L676" s="62"/>
      <c r="M676" s="57"/>
      <c r="N676" s="62"/>
      <c r="O676" s="59"/>
      <c r="P676" s="62"/>
      <c r="Q676" s="62"/>
      <c r="R676" s="57"/>
      <c r="S676" s="64"/>
      <c r="T676" s="59"/>
      <c r="U676" s="62"/>
      <c r="V676" s="57"/>
      <c r="W676" s="57"/>
      <c r="X676" s="57"/>
      <c r="Y676" s="62"/>
      <c r="Z676" s="57"/>
      <c r="AA676" s="71"/>
      <c r="AB676" s="59"/>
      <c r="AC676" s="63"/>
      <c r="AD676" s="62"/>
      <c r="AE676" s="62"/>
      <c r="AF676" s="62"/>
      <c r="AG676" s="64"/>
      <c r="AH676" s="59"/>
      <c r="AI676" s="57"/>
      <c r="AJ676" s="59"/>
      <c r="AK676" s="65"/>
      <c r="AL676" s="66"/>
      <c r="AM676" s="67">
        <f t="shared" si="52"/>
        <v>0</v>
      </c>
      <c r="AN676" s="72"/>
      <c r="AO676" s="67">
        <f t="shared" si="53"/>
        <v>0</v>
      </c>
      <c r="AP676" s="59"/>
      <c r="AQ676" s="57"/>
      <c r="AR676" s="69">
        <f t="shared" ca="1" si="54"/>
        <v>120</v>
      </c>
      <c r="AS676" s="76" t="str">
        <f ca="1">IF('База данных'!$AR676&gt;=18,"соверш.","несовер.")</f>
        <v>соверш.</v>
      </c>
      <c r="AT67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76" s="2"/>
      <c r="AV676" s="2"/>
    </row>
    <row r="677" spans="2:48" ht="13.5" customHeight="1">
      <c r="B677" s="90">
        <f>IF(D676&lt;&gt;D677,MAX($B$4:B676)+1,B676)</f>
        <v>324</v>
      </c>
      <c r="C677" s="58"/>
      <c r="D677" s="57"/>
      <c r="E677" s="59"/>
      <c r="F677" s="70"/>
      <c r="G677" s="59"/>
      <c r="H677" s="59"/>
      <c r="I677" s="57" t="str">
        <f t="shared" si="50"/>
        <v>324/00</v>
      </c>
      <c r="J677" s="61" t="str">
        <f t="shared" si="51"/>
        <v>324/00-/</v>
      </c>
      <c r="K677" s="62"/>
      <c r="L677" s="62"/>
      <c r="M677" s="57"/>
      <c r="N677" s="62"/>
      <c r="O677" s="59"/>
      <c r="P677" s="62"/>
      <c r="Q677" s="62"/>
      <c r="R677" s="57"/>
      <c r="S677" s="64"/>
      <c r="T677" s="59"/>
      <c r="U677" s="62"/>
      <c r="V677" s="57"/>
      <c r="W677" s="57"/>
      <c r="X677" s="57"/>
      <c r="Y677" s="62"/>
      <c r="Z677" s="57"/>
      <c r="AA677" s="71"/>
      <c r="AB677" s="59"/>
      <c r="AC677" s="63"/>
      <c r="AD677" s="62"/>
      <c r="AE677" s="62"/>
      <c r="AF677" s="62"/>
      <c r="AG677" s="64"/>
      <c r="AH677" s="59"/>
      <c r="AI677" s="57"/>
      <c r="AJ677" s="59"/>
      <c r="AK677" s="65"/>
      <c r="AL677" s="66"/>
      <c r="AM677" s="67">
        <f t="shared" si="52"/>
        <v>0</v>
      </c>
      <c r="AN677" s="72"/>
      <c r="AO677" s="67">
        <f t="shared" si="53"/>
        <v>0</v>
      </c>
      <c r="AP677" s="59"/>
      <c r="AQ677" s="57"/>
      <c r="AR677" s="61">
        <f t="shared" ca="1" si="54"/>
        <v>120</v>
      </c>
      <c r="AS677" s="75" t="str">
        <f ca="1">IF('База данных'!$AR677&gt;=18,"соверш.","несовер.")</f>
        <v>соверш.</v>
      </c>
      <c r="AT67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77" s="2"/>
      <c r="AV677" s="2"/>
    </row>
    <row r="678" spans="2:48" ht="13.5" customHeight="1">
      <c r="B678" s="90">
        <f>IF(D677&lt;&gt;D678,MAX($B$4:B677)+1,B677)</f>
        <v>324</v>
      </c>
      <c r="C678" s="58"/>
      <c r="D678" s="57"/>
      <c r="E678" s="59"/>
      <c r="F678" s="60"/>
      <c r="G678" s="59"/>
      <c r="H678" s="59"/>
      <c r="I678" s="57" t="str">
        <f t="shared" si="50"/>
        <v>324/00</v>
      </c>
      <c r="J678" s="61" t="str">
        <f t="shared" si="51"/>
        <v>324/00-/</v>
      </c>
      <c r="K678" s="62"/>
      <c r="L678" s="62"/>
      <c r="M678" s="57"/>
      <c r="N678" s="62"/>
      <c r="O678" s="59"/>
      <c r="P678" s="62"/>
      <c r="Q678" s="62"/>
      <c r="R678" s="57"/>
      <c r="S678" s="64"/>
      <c r="T678" s="59"/>
      <c r="U678" s="62"/>
      <c r="V678" s="57"/>
      <c r="W678" s="57"/>
      <c r="X678" s="57"/>
      <c r="Y678" s="62"/>
      <c r="Z678" s="57"/>
      <c r="AA678" s="71"/>
      <c r="AB678" s="59"/>
      <c r="AC678" s="63"/>
      <c r="AD678" s="62"/>
      <c r="AE678" s="62"/>
      <c r="AF678" s="62"/>
      <c r="AG678" s="64"/>
      <c r="AH678" s="59"/>
      <c r="AI678" s="57"/>
      <c r="AJ678" s="59"/>
      <c r="AK678" s="65"/>
      <c r="AL678" s="66"/>
      <c r="AM678" s="67">
        <f t="shared" si="52"/>
        <v>0</v>
      </c>
      <c r="AN678" s="72"/>
      <c r="AO678" s="67">
        <f t="shared" si="53"/>
        <v>0</v>
      </c>
      <c r="AP678" s="59"/>
      <c r="AQ678" s="57"/>
      <c r="AR678" s="69">
        <f t="shared" ca="1" si="54"/>
        <v>120</v>
      </c>
      <c r="AS678" s="76" t="str">
        <f ca="1">IF('База данных'!$AR678&gt;=18,"соверш.","несовер.")</f>
        <v>соверш.</v>
      </c>
      <c r="AT67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78" s="2"/>
      <c r="AV678" s="2"/>
    </row>
    <row r="679" spans="2:48" ht="13.5" customHeight="1">
      <c r="B679" s="90">
        <f>IF(D678&lt;&gt;D679,MAX($B$4:B678)+1,B678)</f>
        <v>324</v>
      </c>
      <c r="C679" s="58"/>
      <c r="D679" s="57"/>
      <c r="E679" s="59"/>
      <c r="F679" s="70"/>
      <c r="G679" s="59"/>
      <c r="H679" s="59"/>
      <c r="I679" s="57" t="str">
        <f t="shared" si="50"/>
        <v>324/00</v>
      </c>
      <c r="J679" s="61" t="str">
        <f t="shared" si="51"/>
        <v>324/00-/</v>
      </c>
      <c r="K679" s="62"/>
      <c r="L679" s="62"/>
      <c r="M679" s="57"/>
      <c r="N679" s="62"/>
      <c r="O679" s="59"/>
      <c r="P679" s="62"/>
      <c r="Q679" s="62"/>
      <c r="R679" s="57"/>
      <c r="S679" s="64"/>
      <c r="T679" s="59"/>
      <c r="U679" s="62"/>
      <c r="V679" s="57"/>
      <c r="W679" s="57"/>
      <c r="X679" s="57"/>
      <c r="Y679" s="62"/>
      <c r="Z679" s="57"/>
      <c r="AA679" s="71"/>
      <c r="AB679" s="59"/>
      <c r="AC679" s="63"/>
      <c r="AD679" s="62"/>
      <c r="AE679" s="62"/>
      <c r="AF679" s="62"/>
      <c r="AG679" s="64"/>
      <c r="AH679" s="59"/>
      <c r="AI679" s="57"/>
      <c r="AJ679" s="59"/>
      <c r="AK679" s="65"/>
      <c r="AL679" s="66"/>
      <c r="AM679" s="67">
        <f t="shared" si="52"/>
        <v>0</v>
      </c>
      <c r="AN679" s="72"/>
      <c r="AO679" s="67">
        <f t="shared" si="53"/>
        <v>0</v>
      </c>
      <c r="AP679" s="59"/>
      <c r="AQ679" s="57"/>
      <c r="AR679" s="61">
        <f t="shared" ca="1" si="54"/>
        <v>120</v>
      </c>
      <c r="AS679" s="75" t="str">
        <f ca="1">IF('База данных'!$AR679&gt;=18,"соверш.","несовер.")</f>
        <v>соверш.</v>
      </c>
      <c r="AT67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79" s="2"/>
      <c r="AV679" s="2"/>
    </row>
    <row r="680" spans="2:48" ht="13.5" customHeight="1">
      <c r="B680" s="90">
        <f>IF(D679&lt;&gt;D680,MAX($B$4:B679)+1,B679)</f>
        <v>324</v>
      </c>
      <c r="C680" s="58"/>
      <c r="D680" s="57"/>
      <c r="E680" s="59"/>
      <c r="F680" s="60"/>
      <c r="G680" s="59"/>
      <c r="H680" s="59"/>
      <c r="I680" s="57" t="str">
        <f t="shared" si="50"/>
        <v>324/00</v>
      </c>
      <c r="J680" s="61" t="str">
        <f t="shared" si="51"/>
        <v>324/00-/</v>
      </c>
      <c r="K680" s="62"/>
      <c r="L680" s="62"/>
      <c r="M680" s="57"/>
      <c r="N680" s="62"/>
      <c r="O680" s="59"/>
      <c r="P680" s="62"/>
      <c r="Q680" s="62"/>
      <c r="R680" s="57"/>
      <c r="S680" s="64"/>
      <c r="T680" s="59"/>
      <c r="U680" s="62"/>
      <c r="V680" s="57"/>
      <c r="W680" s="57"/>
      <c r="X680" s="57"/>
      <c r="Y680" s="62"/>
      <c r="Z680" s="57"/>
      <c r="AA680" s="71"/>
      <c r="AB680" s="59"/>
      <c r="AC680" s="63"/>
      <c r="AD680" s="62"/>
      <c r="AE680" s="62"/>
      <c r="AF680" s="62"/>
      <c r="AG680" s="64"/>
      <c r="AH680" s="59"/>
      <c r="AI680" s="57"/>
      <c r="AJ680" s="59"/>
      <c r="AK680" s="65"/>
      <c r="AL680" s="66"/>
      <c r="AM680" s="67">
        <f t="shared" si="52"/>
        <v>0</v>
      </c>
      <c r="AN680" s="72"/>
      <c r="AO680" s="67">
        <f t="shared" si="53"/>
        <v>0</v>
      </c>
      <c r="AP680" s="59"/>
      <c r="AQ680" s="57"/>
      <c r="AR680" s="69">
        <f t="shared" ca="1" si="54"/>
        <v>120</v>
      </c>
      <c r="AS680" s="76" t="str">
        <f ca="1">IF('База данных'!$AR680&gt;=18,"соверш.","несовер.")</f>
        <v>соверш.</v>
      </c>
      <c r="AT68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80" s="2"/>
      <c r="AV680" s="2"/>
    </row>
    <row r="681" spans="2:48" ht="13.5" customHeight="1">
      <c r="B681" s="90">
        <f>IF(D680&lt;&gt;D681,MAX($B$4:B680)+1,B680)</f>
        <v>324</v>
      </c>
      <c r="C681" s="58"/>
      <c r="D681" s="57"/>
      <c r="E681" s="59"/>
      <c r="F681" s="70"/>
      <c r="G681" s="59"/>
      <c r="H681" s="59"/>
      <c r="I681" s="57" t="str">
        <f t="shared" si="50"/>
        <v>324/00</v>
      </c>
      <c r="J681" s="61" t="str">
        <f t="shared" si="51"/>
        <v>324/00-/</v>
      </c>
      <c r="K681" s="62"/>
      <c r="L681" s="62"/>
      <c r="M681" s="57"/>
      <c r="N681" s="62"/>
      <c r="O681" s="59"/>
      <c r="P681" s="62"/>
      <c r="Q681" s="62"/>
      <c r="R681" s="57"/>
      <c r="S681" s="64"/>
      <c r="T681" s="59"/>
      <c r="U681" s="62"/>
      <c r="V681" s="57"/>
      <c r="W681" s="57"/>
      <c r="X681" s="57"/>
      <c r="Y681" s="62"/>
      <c r="Z681" s="57"/>
      <c r="AA681" s="71"/>
      <c r="AB681" s="59"/>
      <c r="AC681" s="63"/>
      <c r="AD681" s="62"/>
      <c r="AE681" s="62"/>
      <c r="AF681" s="62"/>
      <c r="AG681" s="64"/>
      <c r="AH681" s="59"/>
      <c r="AI681" s="57"/>
      <c r="AJ681" s="59"/>
      <c r="AK681" s="65"/>
      <c r="AL681" s="66"/>
      <c r="AM681" s="67">
        <f t="shared" si="52"/>
        <v>0</v>
      </c>
      <c r="AN681" s="72"/>
      <c r="AO681" s="67">
        <f t="shared" si="53"/>
        <v>0</v>
      </c>
      <c r="AP681" s="59"/>
      <c r="AQ681" s="57"/>
      <c r="AR681" s="61">
        <f t="shared" ca="1" si="54"/>
        <v>120</v>
      </c>
      <c r="AS681" s="75" t="str">
        <f ca="1">IF('База данных'!$AR681&gt;=18,"соверш.","несовер.")</f>
        <v>соверш.</v>
      </c>
      <c r="AT68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81" s="2"/>
      <c r="AV681" s="2"/>
    </row>
    <row r="682" spans="2:48" ht="13.5" customHeight="1">
      <c r="B682" s="90">
        <f>IF(D681&lt;&gt;D682,MAX($B$4:B681)+1,B681)</f>
        <v>324</v>
      </c>
      <c r="C682" s="58"/>
      <c r="D682" s="57"/>
      <c r="E682" s="59"/>
      <c r="F682" s="60"/>
      <c r="G682" s="59"/>
      <c r="H682" s="59"/>
      <c r="I682" s="57" t="str">
        <f t="shared" si="50"/>
        <v>324/00</v>
      </c>
      <c r="J682" s="61" t="str">
        <f t="shared" si="51"/>
        <v>324/00-/</v>
      </c>
      <c r="K682" s="62"/>
      <c r="L682" s="62"/>
      <c r="M682" s="57"/>
      <c r="N682" s="62"/>
      <c r="O682" s="59"/>
      <c r="P682" s="62"/>
      <c r="Q682" s="62"/>
      <c r="R682" s="57"/>
      <c r="S682" s="64"/>
      <c r="T682" s="59"/>
      <c r="U682" s="62"/>
      <c r="V682" s="57"/>
      <c r="W682" s="57"/>
      <c r="X682" s="57"/>
      <c r="Y682" s="62"/>
      <c r="Z682" s="57"/>
      <c r="AA682" s="71"/>
      <c r="AB682" s="59"/>
      <c r="AC682" s="63"/>
      <c r="AD682" s="62"/>
      <c r="AE682" s="62"/>
      <c r="AF682" s="62"/>
      <c r="AG682" s="64"/>
      <c r="AH682" s="59"/>
      <c r="AI682" s="57"/>
      <c r="AJ682" s="59"/>
      <c r="AK682" s="65"/>
      <c r="AL682" s="66"/>
      <c r="AM682" s="67">
        <f t="shared" si="52"/>
        <v>0</v>
      </c>
      <c r="AN682" s="72"/>
      <c r="AO682" s="67">
        <f t="shared" si="53"/>
        <v>0</v>
      </c>
      <c r="AP682" s="59"/>
      <c r="AQ682" s="57"/>
      <c r="AR682" s="69">
        <f t="shared" ca="1" si="54"/>
        <v>120</v>
      </c>
      <c r="AS682" s="76" t="str">
        <f ca="1">IF('База данных'!$AR682&gt;=18,"соверш.","несовер.")</f>
        <v>соверш.</v>
      </c>
      <c r="AT68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82" s="2"/>
      <c r="AV682" s="2"/>
    </row>
    <row r="683" spans="2:48" ht="13.5" customHeight="1">
      <c r="B683" s="90">
        <f>IF(D682&lt;&gt;D683,MAX($B$4:B682)+1,B682)</f>
        <v>324</v>
      </c>
      <c r="C683" s="58"/>
      <c r="D683" s="57"/>
      <c r="E683" s="59"/>
      <c r="F683" s="70"/>
      <c r="G683" s="59"/>
      <c r="H683" s="59"/>
      <c r="I683" s="57" t="str">
        <f t="shared" si="50"/>
        <v>324/00</v>
      </c>
      <c r="J683" s="61" t="str">
        <f t="shared" si="51"/>
        <v>324/00-/</v>
      </c>
      <c r="K683" s="62"/>
      <c r="L683" s="62"/>
      <c r="M683" s="57"/>
      <c r="N683" s="62"/>
      <c r="O683" s="59"/>
      <c r="P683" s="62"/>
      <c r="Q683" s="62"/>
      <c r="R683" s="57"/>
      <c r="S683" s="64"/>
      <c r="T683" s="59"/>
      <c r="U683" s="62"/>
      <c r="V683" s="57"/>
      <c r="W683" s="57"/>
      <c r="X683" s="57"/>
      <c r="Y683" s="62"/>
      <c r="Z683" s="57"/>
      <c r="AA683" s="71"/>
      <c r="AB683" s="59"/>
      <c r="AC683" s="63"/>
      <c r="AD683" s="62"/>
      <c r="AE683" s="62"/>
      <c r="AF683" s="62"/>
      <c r="AG683" s="64"/>
      <c r="AH683" s="59"/>
      <c r="AI683" s="57"/>
      <c r="AJ683" s="59"/>
      <c r="AK683" s="65"/>
      <c r="AL683" s="66"/>
      <c r="AM683" s="67">
        <f t="shared" si="52"/>
        <v>0</v>
      </c>
      <c r="AN683" s="72"/>
      <c r="AO683" s="67">
        <f t="shared" si="53"/>
        <v>0</v>
      </c>
      <c r="AP683" s="59"/>
      <c r="AQ683" s="57"/>
      <c r="AR683" s="61">
        <f t="shared" ca="1" si="54"/>
        <v>120</v>
      </c>
      <c r="AS683" s="75" t="str">
        <f ca="1">IF('База данных'!$AR683&gt;=18,"соверш.","несовер.")</f>
        <v>соверш.</v>
      </c>
      <c r="AT68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83" s="2"/>
      <c r="AV683" s="2"/>
    </row>
    <row r="684" spans="2:48" ht="13.5" customHeight="1">
      <c r="B684" s="90">
        <f>IF(D683&lt;&gt;D684,MAX($B$4:B683)+1,B683)</f>
        <v>324</v>
      </c>
      <c r="C684" s="58"/>
      <c r="D684" s="57"/>
      <c r="E684" s="59"/>
      <c r="F684" s="60"/>
      <c r="G684" s="59"/>
      <c r="H684" s="59"/>
      <c r="I684" s="57" t="str">
        <f t="shared" si="50"/>
        <v>324/00</v>
      </c>
      <c r="J684" s="61" t="str">
        <f t="shared" si="51"/>
        <v>324/00-/</v>
      </c>
      <c r="K684" s="62"/>
      <c r="L684" s="62"/>
      <c r="M684" s="57"/>
      <c r="N684" s="62"/>
      <c r="O684" s="59"/>
      <c r="P684" s="62"/>
      <c r="Q684" s="62"/>
      <c r="R684" s="57"/>
      <c r="S684" s="64"/>
      <c r="T684" s="59"/>
      <c r="U684" s="62"/>
      <c r="V684" s="57"/>
      <c r="W684" s="57"/>
      <c r="X684" s="57"/>
      <c r="Y684" s="62"/>
      <c r="Z684" s="57"/>
      <c r="AA684" s="71"/>
      <c r="AB684" s="59"/>
      <c r="AC684" s="63"/>
      <c r="AD684" s="62"/>
      <c r="AE684" s="62"/>
      <c r="AF684" s="62"/>
      <c r="AG684" s="64"/>
      <c r="AH684" s="59"/>
      <c r="AI684" s="57"/>
      <c r="AJ684" s="59"/>
      <c r="AK684" s="65"/>
      <c r="AL684" s="66"/>
      <c r="AM684" s="67">
        <f t="shared" si="52"/>
        <v>0</v>
      </c>
      <c r="AN684" s="72"/>
      <c r="AO684" s="67">
        <f t="shared" si="53"/>
        <v>0</v>
      </c>
      <c r="AP684" s="59"/>
      <c r="AQ684" s="57"/>
      <c r="AR684" s="69">
        <f t="shared" ca="1" si="54"/>
        <v>120</v>
      </c>
      <c r="AS684" s="76" t="str">
        <f ca="1">IF('База данных'!$AR684&gt;=18,"соверш.","несовер.")</f>
        <v>соверш.</v>
      </c>
      <c r="AT68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84" s="2"/>
      <c r="AV684" s="2"/>
    </row>
    <row r="685" spans="2:48" ht="13.5" customHeight="1">
      <c r="B685" s="90">
        <f>IF(D684&lt;&gt;D685,MAX($B$4:B684)+1,B684)</f>
        <v>324</v>
      </c>
      <c r="C685" s="58"/>
      <c r="D685" s="57"/>
      <c r="E685" s="59"/>
      <c r="F685" s="70"/>
      <c r="G685" s="59"/>
      <c r="H685" s="59"/>
      <c r="I685" s="57" t="str">
        <f t="shared" si="50"/>
        <v>324/00</v>
      </c>
      <c r="J685" s="61" t="str">
        <f t="shared" si="51"/>
        <v>324/00-/</v>
      </c>
      <c r="K685" s="62"/>
      <c r="L685" s="62"/>
      <c r="M685" s="57"/>
      <c r="N685" s="62"/>
      <c r="O685" s="59"/>
      <c r="P685" s="62"/>
      <c r="Q685" s="62"/>
      <c r="R685" s="57"/>
      <c r="S685" s="64"/>
      <c r="T685" s="59"/>
      <c r="U685" s="62"/>
      <c r="V685" s="57"/>
      <c r="W685" s="57"/>
      <c r="X685" s="57"/>
      <c r="Y685" s="62"/>
      <c r="Z685" s="57"/>
      <c r="AA685" s="71"/>
      <c r="AB685" s="59"/>
      <c r="AC685" s="63"/>
      <c r="AD685" s="62"/>
      <c r="AE685" s="62"/>
      <c r="AF685" s="62"/>
      <c r="AG685" s="64"/>
      <c r="AH685" s="59"/>
      <c r="AI685" s="57"/>
      <c r="AJ685" s="59"/>
      <c r="AK685" s="65"/>
      <c r="AL685" s="66"/>
      <c r="AM685" s="67">
        <f t="shared" si="52"/>
        <v>0</v>
      </c>
      <c r="AN685" s="72"/>
      <c r="AO685" s="67">
        <f t="shared" si="53"/>
        <v>0</v>
      </c>
      <c r="AP685" s="59"/>
      <c r="AQ685" s="57"/>
      <c r="AR685" s="61">
        <f t="shared" ca="1" si="54"/>
        <v>120</v>
      </c>
      <c r="AS685" s="75" t="str">
        <f ca="1">IF('База данных'!$AR685&gt;=18,"соверш.","несовер.")</f>
        <v>соверш.</v>
      </c>
      <c r="AT68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85" s="2"/>
      <c r="AV685" s="2"/>
    </row>
    <row r="686" spans="2:48" ht="13.5" customHeight="1">
      <c r="B686" s="90">
        <f>IF(D685&lt;&gt;D686,MAX($B$4:B685)+1,B685)</f>
        <v>324</v>
      </c>
      <c r="C686" s="58"/>
      <c r="D686" s="57"/>
      <c r="E686" s="59"/>
      <c r="F686" s="60"/>
      <c r="G686" s="59"/>
      <c r="H686" s="59"/>
      <c r="I686" s="57" t="str">
        <f t="shared" si="50"/>
        <v>324/00</v>
      </c>
      <c r="J686" s="61" t="str">
        <f t="shared" si="51"/>
        <v>324/00-/</v>
      </c>
      <c r="K686" s="62"/>
      <c r="L686" s="62"/>
      <c r="M686" s="57"/>
      <c r="N686" s="62"/>
      <c r="O686" s="59"/>
      <c r="P686" s="62"/>
      <c r="Q686" s="62"/>
      <c r="R686" s="57"/>
      <c r="S686" s="64"/>
      <c r="T686" s="59"/>
      <c r="U686" s="62"/>
      <c r="V686" s="57"/>
      <c r="W686" s="57"/>
      <c r="X686" s="57"/>
      <c r="Y686" s="62"/>
      <c r="Z686" s="57"/>
      <c r="AA686" s="71"/>
      <c r="AB686" s="59"/>
      <c r="AC686" s="63"/>
      <c r="AD686" s="62"/>
      <c r="AE686" s="62"/>
      <c r="AF686" s="62"/>
      <c r="AG686" s="64"/>
      <c r="AH686" s="59"/>
      <c r="AI686" s="57"/>
      <c r="AJ686" s="59"/>
      <c r="AK686" s="65"/>
      <c r="AL686" s="66"/>
      <c r="AM686" s="67">
        <f t="shared" si="52"/>
        <v>0</v>
      </c>
      <c r="AN686" s="72"/>
      <c r="AO686" s="67">
        <f t="shared" si="53"/>
        <v>0</v>
      </c>
      <c r="AP686" s="59"/>
      <c r="AQ686" s="57"/>
      <c r="AR686" s="69">
        <f t="shared" ca="1" si="54"/>
        <v>120</v>
      </c>
      <c r="AS686" s="76" t="str">
        <f ca="1">IF('База данных'!$AR686&gt;=18,"соверш.","несовер.")</f>
        <v>соверш.</v>
      </c>
      <c r="AT68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86" s="2"/>
      <c r="AV686" s="2"/>
    </row>
    <row r="687" spans="2:48" ht="13.5" customHeight="1">
      <c r="B687" s="90">
        <f>IF(D686&lt;&gt;D687,MAX($B$4:B686)+1,B686)</f>
        <v>324</v>
      </c>
      <c r="C687" s="58"/>
      <c r="D687" s="57"/>
      <c r="E687" s="59"/>
      <c r="F687" s="70"/>
      <c r="G687" s="59"/>
      <c r="H687" s="59"/>
      <c r="I687" s="57" t="str">
        <f t="shared" si="50"/>
        <v>324/00</v>
      </c>
      <c r="J687" s="61" t="str">
        <f t="shared" si="51"/>
        <v>324/00-/</v>
      </c>
      <c r="K687" s="62"/>
      <c r="L687" s="62"/>
      <c r="M687" s="57"/>
      <c r="N687" s="62"/>
      <c r="O687" s="59"/>
      <c r="P687" s="62"/>
      <c r="Q687" s="62"/>
      <c r="R687" s="57"/>
      <c r="S687" s="64"/>
      <c r="T687" s="59"/>
      <c r="U687" s="62"/>
      <c r="V687" s="57"/>
      <c r="W687" s="57"/>
      <c r="X687" s="57"/>
      <c r="Y687" s="62"/>
      <c r="Z687" s="57"/>
      <c r="AA687" s="71"/>
      <c r="AB687" s="59"/>
      <c r="AC687" s="63"/>
      <c r="AD687" s="62"/>
      <c r="AE687" s="62"/>
      <c r="AF687" s="62"/>
      <c r="AG687" s="64"/>
      <c r="AH687" s="59"/>
      <c r="AI687" s="57"/>
      <c r="AJ687" s="59"/>
      <c r="AK687" s="65"/>
      <c r="AL687" s="66"/>
      <c r="AM687" s="67">
        <f t="shared" si="52"/>
        <v>0</v>
      </c>
      <c r="AN687" s="72"/>
      <c r="AO687" s="67">
        <f t="shared" si="53"/>
        <v>0</v>
      </c>
      <c r="AP687" s="59"/>
      <c r="AQ687" s="57"/>
      <c r="AR687" s="61">
        <f t="shared" ca="1" si="54"/>
        <v>120</v>
      </c>
      <c r="AS687" s="75" t="str">
        <f ca="1">IF('База данных'!$AR687&gt;=18,"соверш.","несовер.")</f>
        <v>соверш.</v>
      </c>
      <c r="AT68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87" s="2"/>
      <c r="AV687" s="2"/>
    </row>
    <row r="688" spans="2:48" ht="13.5" customHeight="1">
      <c r="B688" s="90">
        <f>IF(D687&lt;&gt;D688,MAX($B$4:B687)+1,B687)</f>
        <v>324</v>
      </c>
      <c r="C688" s="58"/>
      <c r="D688" s="57"/>
      <c r="E688" s="59"/>
      <c r="F688" s="60"/>
      <c r="G688" s="59"/>
      <c r="H688" s="59"/>
      <c r="I688" s="57" t="str">
        <f t="shared" si="50"/>
        <v>324/00</v>
      </c>
      <c r="J688" s="61" t="str">
        <f t="shared" si="51"/>
        <v>324/00-/</v>
      </c>
      <c r="K688" s="62"/>
      <c r="L688" s="62"/>
      <c r="M688" s="57"/>
      <c r="N688" s="62"/>
      <c r="O688" s="59"/>
      <c r="P688" s="62"/>
      <c r="Q688" s="62"/>
      <c r="R688" s="57"/>
      <c r="S688" s="64"/>
      <c r="T688" s="59"/>
      <c r="U688" s="62"/>
      <c r="V688" s="57"/>
      <c r="W688" s="57"/>
      <c r="X688" s="57"/>
      <c r="Y688" s="62"/>
      <c r="Z688" s="57"/>
      <c r="AA688" s="71"/>
      <c r="AB688" s="59"/>
      <c r="AC688" s="63"/>
      <c r="AD688" s="62"/>
      <c r="AE688" s="62"/>
      <c r="AF688" s="62"/>
      <c r="AG688" s="64"/>
      <c r="AH688" s="59"/>
      <c r="AI688" s="57"/>
      <c r="AJ688" s="59"/>
      <c r="AK688" s="65"/>
      <c r="AL688" s="66"/>
      <c r="AM688" s="67">
        <f t="shared" si="52"/>
        <v>0</v>
      </c>
      <c r="AN688" s="72"/>
      <c r="AO688" s="67">
        <f t="shared" si="53"/>
        <v>0</v>
      </c>
      <c r="AP688" s="59"/>
      <c r="AQ688" s="57"/>
      <c r="AR688" s="69">
        <f t="shared" ca="1" si="54"/>
        <v>120</v>
      </c>
      <c r="AS688" s="76" t="str">
        <f ca="1">IF('База данных'!$AR688&gt;=18,"соверш.","несовер.")</f>
        <v>соверш.</v>
      </c>
      <c r="AT68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88" s="2"/>
      <c r="AV688" s="2"/>
    </row>
    <row r="689" spans="2:48" ht="13.5" customHeight="1">
      <c r="B689" s="90">
        <f>IF(D688&lt;&gt;D689,MAX($B$4:B688)+1,B688)</f>
        <v>324</v>
      </c>
      <c r="C689" s="58"/>
      <c r="D689" s="57"/>
      <c r="E689" s="59"/>
      <c r="F689" s="70"/>
      <c r="G689" s="59"/>
      <c r="H689" s="59"/>
      <c r="I689" s="57" t="str">
        <f t="shared" si="50"/>
        <v>324/00</v>
      </c>
      <c r="J689" s="61" t="str">
        <f t="shared" si="51"/>
        <v>324/00-/</v>
      </c>
      <c r="K689" s="62"/>
      <c r="L689" s="62"/>
      <c r="M689" s="57"/>
      <c r="N689" s="62"/>
      <c r="O689" s="59"/>
      <c r="P689" s="62"/>
      <c r="Q689" s="62"/>
      <c r="R689" s="57"/>
      <c r="S689" s="64"/>
      <c r="T689" s="59"/>
      <c r="U689" s="62"/>
      <c r="V689" s="57"/>
      <c r="W689" s="57"/>
      <c r="X689" s="57"/>
      <c r="Y689" s="62"/>
      <c r="Z689" s="57"/>
      <c r="AA689" s="71"/>
      <c r="AB689" s="59"/>
      <c r="AC689" s="63"/>
      <c r="AD689" s="62"/>
      <c r="AE689" s="62"/>
      <c r="AF689" s="62"/>
      <c r="AG689" s="64"/>
      <c r="AH689" s="59"/>
      <c r="AI689" s="57"/>
      <c r="AJ689" s="59"/>
      <c r="AK689" s="65"/>
      <c r="AL689" s="66"/>
      <c r="AM689" s="67">
        <f t="shared" si="52"/>
        <v>0</v>
      </c>
      <c r="AN689" s="72"/>
      <c r="AO689" s="67">
        <f t="shared" si="53"/>
        <v>0</v>
      </c>
      <c r="AP689" s="59"/>
      <c r="AQ689" s="57"/>
      <c r="AR689" s="61">
        <f t="shared" ca="1" si="54"/>
        <v>120</v>
      </c>
      <c r="AS689" s="75" t="str">
        <f ca="1">IF('База данных'!$AR689&gt;=18,"соверш.","несовер.")</f>
        <v>соверш.</v>
      </c>
      <c r="AT68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89" s="2"/>
      <c r="AV689" s="2"/>
    </row>
    <row r="690" spans="2:48" ht="13.5" customHeight="1">
      <c r="B690" s="90">
        <f>IF(D689&lt;&gt;D690,MAX($B$4:B689)+1,B689)</f>
        <v>324</v>
      </c>
      <c r="C690" s="58"/>
      <c r="D690" s="57"/>
      <c r="E690" s="59"/>
      <c r="F690" s="60"/>
      <c r="G690" s="59"/>
      <c r="H690" s="59"/>
      <c r="I690" s="57" t="str">
        <f t="shared" si="50"/>
        <v>324/00</v>
      </c>
      <c r="J690" s="61" t="str">
        <f t="shared" si="51"/>
        <v>324/00-/</v>
      </c>
      <c r="K690" s="62"/>
      <c r="L690" s="62"/>
      <c r="M690" s="57"/>
      <c r="N690" s="62"/>
      <c r="O690" s="59"/>
      <c r="P690" s="62"/>
      <c r="Q690" s="62"/>
      <c r="R690" s="57"/>
      <c r="S690" s="64"/>
      <c r="T690" s="59"/>
      <c r="U690" s="62"/>
      <c r="V690" s="57"/>
      <c r="W690" s="57"/>
      <c r="X690" s="57"/>
      <c r="Y690" s="62"/>
      <c r="Z690" s="57"/>
      <c r="AA690" s="71"/>
      <c r="AB690" s="59"/>
      <c r="AC690" s="63"/>
      <c r="AD690" s="62"/>
      <c r="AE690" s="62"/>
      <c r="AF690" s="62"/>
      <c r="AG690" s="64"/>
      <c r="AH690" s="59"/>
      <c r="AI690" s="57"/>
      <c r="AJ690" s="59"/>
      <c r="AK690" s="65"/>
      <c r="AL690" s="66"/>
      <c r="AM690" s="67">
        <f t="shared" si="52"/>
        <v>0</v>
      </c>
      <c r="AN690" s="72"/>
      <c r="AO690" s="67">
        <f t="shared" si="53"/>
        <v>0</v>
      </c>
      <c r="AP690" s="59"/>
      <c r="AQ690" s="57"/>
      <c r="AR690" s="69">
        <f t="shared" ca="1" si="54"/>
        <v>120</v>
      </c>
      <c r="AS690" s="76" t="str">
        <f ca="1">IF('База данных'!$AR690&gt;=18,"соверш.","несовер.")</f>
        <v>соверш.</v>
      </c>
      <c r="AT69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90" s="2"/>
      <c r="AV690" s="2"/>
    </row>
    <row r="691" spans="2:48" ht="13.5" customHeight="1">
      <c r="B691" s="90">
        <f>IF(D690&lt;&gt;D691,MAX($B$4:B690)+1,B690)</f>
        <v>324</v>
      </c>
      <c r="C691" s="58"/>
      <c r="D691" s="57"/>
      <c r="E691" s="59"/>
      <c r="F691" s="70"/>
      <c r="G691" s="59"/>
      <c r="H691" s="59"/>
      <c r="I691" s="57" t="str">
        <f t="shared" si="50"/>
        <v>324/00</v>
      </c>
      <c r="J691" s="61" t="str">
        <f t="shared" si="51"/>
        <v>324/00-/</v>
      </c>
      <c r="K691" s="62"/>
      <c r="L691" s="62"/>
      <c r="M691" s="57"/>
      <c r="N691" s="62"/>
      <c r="O691" s="59"/>
      <c r="P691" s="62"/>
      <c r="Q691" s="62"/>
      <c r="R691" s="57"/>
      <c r="S691" s="64"/>
      <c r="T691" s="59"/>
      <c r="U691" s="62"/>
      <c r="V691" s="57"/>
      <c r="W691" s="57"/>
      <c r="X691" s="57"/>
      <c r="Y691" s="62"/>
      <c r="Z691" s="57"/>
      <c r="AA691" s="71"/>
      <c r="AB691" s="59"/>
      <c r="AC691" s="63"/>
      <c r="AD691" s="62"/>
      <c r="AE691" s="62"/>
      <c r="AF691" s="62"/>
      <c r="AG691" s="64"/>
      <c r="AH691" s="59"/>
      <c r="AI691" s="57"/>
      <c r="AJ691" s="59"/>
      <c r="AK691" s="65"/>
      <c r="AL691" s="66"/>
      <c r="AM691" s="67">
        <f t="shared" si="52"/>
        <v>0</v>
      </c>
      <c r="AN691" s="72"/>
      <c r="AO691" s="67">
        <f t="shared" si="53"/>
        <v>0</v>
      </c>
      <c r="AP691" s="59"/>
      <c r="AQ691" s="57"/>
      <c r="AR691" s="61">
        <f t="shared" ca="1" si="54"/>
        <v>120</v>
      </c>
      <c r="AS691" s="75" t="str">
        <f ca="1">IF('База данных'!$AR691&gt;=18,"соверш.","несовер.")</f>
        <v>соверш.</v>
      </c>
      <c r="AT69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91" s="2"/>
      <c r="AV691" s="2"/>
    </row>
    <row r="692" spans="2:48" ht="13.5" customHeight="1">
      <c r="B692" s="90">
        <f>IF(D691&lt;&gt;D692,MAX($B$4:B691)+1,B691)</f>
        <v>324</v>
      </c>
      <c r="C692" s="58"/>
      <c r="D692" s="57"/>
      <c r="E692" s="59"/>
      <c r="F692" s="60"/>
      <c r="G692" s="59"/>
      <c r="H692" s="59"/>
      <c r="I692" s="57" t="str">
        <f t="shared" si="50"/>
        <v>324/00</v>
      </c>
      <c r="J692" s="61" t="str">
        <f t="shared" si="51"/>
        <v>324/00-/</v>
      </c>
      <c r="K692" s="62"/>
      <c r="L692" s="62"/>
      <c r="M692" s="57"/>
      <c r="N692" s="62"/>
      <c r="O692" s="59"/>
      <c r="P692" s="62"/>
      <c r="Q692" s="62"/>
      <c r="R692" s="57"/>
      <c r="S692" s="64"/>
      <c r="T692" s="59"/>
      <c r="U692" s="62"/>
      <c r="V692" s="57"/>
      <c r="W692" s="57"/>
      <c r="X692" s="57"/>
      <c r="Y692" s="62"/>
      <c r="Z692" s="57"/>
      <c r="AA692" s="71"/>
      <c r="AB692" s="59"/>
      <c r="AC692" s="63"/>
      <c r="AD692" s="62"/>
      <c r="AE692" s="62"/>
      <c r="AF692" s="62"/>
      <c r="AG692" s="64"/>
      <c r="AH692" s="59"/>
      <c r="AI692" s="57"/>
      <c r="AJ692" s="59"/>
      <c r="AK692" s="65"/>
      <c r="AL692" s="66"/>
      <c r="AM692" s="67">
        <f t="shared" si="52"/>
        <v>0</v>
      </c>
      <c r="AN692" s="72"/>
      <c r="AO692" s="67">
        <f t="shared" si="53"/>
        <v>0</v>
      </c>
      <c r="AP692" s="59"/>
      <c r="AQ692" s="57"/>
      <c r="AR692" s="69">
        <f t="shared" ca="1" si="54"/>
        <v>120</v>
      </c>
      <c r="AS692" s="76" t="str">
        <f ca="1">IF('База данных'!$AR692&gt;=18,"соверш.","несовер.")</f>
        <v>соверш.</v>
      </c>
      <c r="AT69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92" s="2"/>
      <c r="AV692" s="2"/>
    </row>
    <row r="693" spans="2:48" ht="13.5" customHeight="1">
      <c r="B693" s="90">
        <f>IF(D692&lt;&gt;D693,MAX($B$4:B692)+1,B692)</f>
        <v>324</v>
      </c>
      <c r="C693" s="58"/>
      <c r="D693" s="57"/>
      <c r="E693" s="59"/>
      <c r="F693" s="70"/>
      <c r="G693" s="59"/>
      <c r="H693" s="59"/>
      <c r="I693" s="57" t="str">
        <f t="shared" si="50"/>
        <v>324/00</v>
      </c>
      <c r="J693" s="61" t="str">
        <f t="shared" si="51"/>
        <v>324/00-/</v>
      </c>
      <c r="K693" s="62"/>
      <c r="L693" s="62"/>
      <c r="M693" s="57"/>
      <c r="N693" s="62"/>
      <c r="O693" s="59"/>
      <c r="P693" s="62"/>
      <c r="Q693" s="62"/>
      <c r="R693" s="57"/>
      <c r="S693" s="64"/>
      <c r="T693" s="59"/>
      <c r="U693" s="62"/>
      <c r="V693" s="57"/>
      <c r="W693" s="57"/>
      <c r="X693" s="57"/>
      <c r="Y693" s="62"/>
      <c r="Z693" s="57"/>
      <c r="AA693" s="71"/>
      <c r="AB693" s="59"/>
      <c r="AC693" s="63"/>
      <c r="AD693" s="62"/>
      <c r="AE693" s="62"/>
      <c r="AF693" s="62"/>
      <c r="AG693" s="64"/>
      <c r="AH693" s="59"/>
      <c r="AI693" s="57"/>
      <c r="AJ693" s="59"/>
      <c r="AK693" s="65"/>
      <c r="AL693" s="66"/>
      <c r="AM693" s="67">
        <f t="shared" si="52"/>
        <v>0</v>
      </c>
      <c r="AN693" s="72"/>
      <c r="AO693" s="67">
        <f t="shared" si="53"/>
        <v>0</v>
      </c>
      <c r="AP693" s="59"/>
      <c r="AQ693" s="57"/>
      <c r="AR693" s="61">
        <f t="shared" ca="1" si="54"/>
        <v>120</v>
      </c>
      <c r="AS693" s="75" t="str">
        <f ca="1">IF('База данных'!$AR693&gt;=18,"соверш.","несовер.")</f>
        <v>соверш.</v>
      </c>
      <c r="AT69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93" s="2"/>
      <c r="AV693" s="2"/>
    </row>
    <row r="694" spans="2:48" ht="13.5" customHeight="1">
      <c r="B694" s="90">
        <f>IF(D693&lt;&gt;D694,MAX($B$4:B693)+1,B693)</f>
        <v>324</v>
      </c>
      <c r="C694" s="58"/>
      <c r="D694" s="57"/>
      <c r="E694" s="59"/>
      <c r="F694" s="60"/>
      <c r="G694" s="59"/>
      <c r="H694" s="59"/>
      <c r="I694" s="57" t="str">
        <f t="shared" si="50"/>
        <v>324/00</v>
      </c>
      <c r="J694" s="61" t="str">
        <f t="shared" si="51"/>
        <v>324/00-/</v>
      </c>
      <c r="K694" s="62"/>
      <c r="L694" s="62"/>
      <c r="M694" s="57"/>
      <c r="N694" s="62"/>
      <c r="O694" s="59"/>
      <c r="P694" s="62"/>
      <c r="Q694" s="62"/>
      <c r="R694" s="57"/>
      <c r="S694" s="64"/>
      <c r="T694" s="59"/>
      <c r="U694" s="62"/>
      <c r="V694" s="57"/>
      <c r="W694" s="57"/>
      <c r="X694" s="57"/>
      <c r="Y694" s="62"/>
      <c r="Z694" s="57"/>
      <c r="AA694" s="71"/>
      <c r="AB694" s="59"/>
      <c r="AC694" s="63"/>
      <c r="AD694" s="62"/>
      <c r="AE694" s="62"/>
      <c r="AF694" s="62"/>
      <c r="AG694" s="64"/>
      <c r="AH694" s="59"/>
      <c r="AI694" s="57"/>
      <c r="AJ694" s="59"/>
      <c r="AK694" s="65"/>
      <c r="AL694" s="66"/>
      <c r="AM694" s="67">
        <f t="shared" si="52"/>
        <v>0</v>
      </c>
      <c r="AN694" s="72"/>
      <c r="AO694" s="67">
        <f t="shared" si="53"/>
        <v>0</v>
      </c>
      <c r="AP694" s="59"/>
      <c r="AQ694" s="57"/>
      <c r="AR694" s="69">
        <f t="shared" ca="1" si="54"/>
        <v>120</v>
      </c>
      <c r="AS694" s="76" t="str">
        <f ca="1">IF('База данных'!$AR694&gt;=18,"соверш.","несовер.")</f>
        <v>соверш.</v>
      </c>
      <c r="AT69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94" s="2"/>
      <c r="AV694" s="2"/>
    </row>
    <row r="695" spans="2:48" ht="13.5" customHeight="1">
      <c r="B695" s="90">
        <f>IF(D694&lt;&gt;D695,MAX($B$4:B694)+1,B694)</f>
        <v>324</v>
      </c>
      <c r="C695" s="58"/>
      <c r="D695" s="57"/>
      <c r="E695" s="59"/>
      <c r="F695" s="70"/>
      <c r="G695" s="59"/>
      <c r="H695" s="59"/>
      <c r="I695" s="57" t="str">
        <f t="shared" si="50"/>
        <v>324/00</v>
      </c>
      <c r="J695" s="61" t="str">
        <f t="shared" si="51"/>
        <v>324/00-/</v>
      </c>
      <c r="K695" s="62"/>
      <c r="L695" s="62"/>
      <c r="M695" s="57"/>
      <c r="N695" s="62"/>
      <c r="O695" s="59"/>
      <c r="P695" s="62"/>
      <c r="Q695" s="62"/>
      <c r="R695" s="57"/>
      <c r="S695" s="64"/>
      <c r="T695" s="59"/>
      <c r="U695" s="62"/>
      <c r="V695" s="57"/>
      <c r="W695" s="57"/>
      <c r="X695" s="57"/>
      <c r="Y695" s="62"/>
      <c r="Z695" s="57"/>
      <c r="AA695" s="71"/>
      <c r="AB695" s="59"/>
      <c r="AC695" s="63"/>
      <c r="AD695" s="62"/>
      <c r="AE695" s="62"/>
      <c r="AF695" s="62"/>
      <c r="AG695" s="64"/>
      <c r="AH695" s="59"/>
      <c r="AI695" s="57"/>
      <c r="AJ695" s="59"/>
      <c r="AK695" s="65"/>
      <c r="AL695" s="66"/>
      <c r="AM695" s="67">
        <f t="shared" si="52"/>
        <v>0</v>
      </c>
      <c r="AN695" s="72"/>
      <c r="AO695" s="67">
        <f t="shared" si="53"/>
        <v>0</v>
      </c>
      <c r="AP695" s="59"/>
      <c r="AQ695" s="57"/>
      <c r="AR695" s="61">
        <f t="shared" ca="1" si="54"/>
        <v>120</v>
      </c>
      <c r="AS695" s="75" t="str">
        <f ca="1">IF('База данных'!$AR695&gt;=18,"соверш.","несовер.")</f>
        <v>соверш.</v>
      </c>
      <c r="AT69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95" s="2"/>
      <c r="AV695" s="2"/>
    </row>
    <row r="696" spans="2:48" ht="13.5" customHeight="1">
      <c r="B696" s="90">
        <f>IF(D695&lt;&gt;D696,MAX($B$4:B695)+1,B695)</f>
        <v>324</v>
      </c>
      <c r="C696" s="58"/>
      <c r="D696" s="57"/>
      <c r="E696" s="59"/>
      <c r="F696" s="60"/>
      <c r="G696" s="59"/>
      <c r="H696" s="59"/>
      <c r="I696" s="57" t="str">
        <f t="shared" si="50"/>
        <v>324/00</v>
      </c>
      <c r="J696" s="61" t="str">
        <f t="shared" si="51"/>
        <v>324/00-/</v>
      </c>
      <c r="K696" s="62"/>
      <c r="L696" s="62"/>
      <c r="M696" s="57"/>
      <c r="N696" s="62"/>
      <c r="O696" s="59"/>
      <c r="P696" s="62"/>
      <c r="Q696" s="62"/>
      <c r="R696" s="57"/>
      <c r="S696" s="64"/>
      <c r="T696" s="59"/>
      <c r="U696" s="62"/>
      <c r="V696" s="57"/>
      <c r="W696" s="57"/>
      <c r="X696" s="57"/>
      <c r="Y696" s="62"/>
      <c r="Z696" s="57"/>
      <c r="AA696" s="71"/>
      <c r="AB696" s="59"/>
      <c r="AC696" s="63"/>
      <c r="AD696" s="62"/>
      <c r="AE696" s="62"/>
      <c r="AF696" s="62"/>
      <c r="AG696" s="64"/>
      <c r="AH696" s="59"/>
      <c r="AI696" s="57"/>
      <c r="AJ696" s="59"/>
      <c r="AK696" s="65"/>
      <c r="AL696" s="66"/>
      <c r="AM696" s="67">
        <f t="shared" si="52"/>
        <v>0</v>
      </c>
      <c r="AN696" s="72"/>
      <c r="AO696" s="67">
        <f t="shared" si="53"/>
        <v>0</v>
      </c>
      <c r="AP696" s="59"/>
      <c r="AQ696" s="57"/>
      <c r="AR696" s="69">
        <f t="shared" ca="1" si="54"/>
        <v>120</v>
      </c>
      <c r="AS696" s="76" t="str">
        <f ca="1">IF('База данных'!$AR696&gt;=18,"соверш.","несовер.")</f>
        <v>соверш.</v>
      </c>
      <c r="AT69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96" s="2"/>
      <c r="AV696" s="2"/>
    </row>
    <row r="697" spans="2:48" ht="13.5" customHeight="1">
      <c r="B697" s="90">
        <f>IF(D696&lt;&gt;D697,MAX($B$4:B696)+1,B696)</f>
        <v>324</v>
      </c>
      <c r="C697" s="58"/>
      <c r="D697" s="57"/>
      <c r="E697" s="59"/>
      <c r="F697" s="70"/>
      <c r="G697" s="59"/>
      <c r="H697" s="59"/>
      <c r="I697" s="57" t="str">
        <f t="shared" si="50"/>
        <v>324/00</v>
      </c>
      <c r="J697" s="61" t="str">
        <f t="shared" si="51"/>
        <v>324/00-/</v>
      </c>
      <c r="K697" s="62"/>
      <c r="L697" s="62"/>
      <c r="M697" s="57"/>
      <c r="N697" s="62"/>
      <c r="O697" s="59"/>
      <c r="P697" s="62"/>
      <c r="Q697" s="62"/>
      <c r="R697" s="57"/>
      <c r="S697" s="64"/>
      <c r="T697" s="59"/>
      <c r="U697" s="62"/>
      <c r="V697" s="57"/>
      <c r="W697" s="57"/>
      <c r="X697" s="57"/>
      <c r="Y697" s="62"/>
      <c r="Z697" s="57"/>
      <c r="AA697" s="71"/>
      <c r="AB697" s="59"/>
      <c r="AC697" s="63"/>
      <c r="AD697" s="62"/>
      <c r="AE697" s="62"/>
      <c r="AF697" s="62"/>
      <c r="AG697" s="64"/>
      <c r="AH697" s="59"/>
      <c r="AI697" s="57"/>
      <c r="AJ697" s="59"/>
      <c r="AK697" s="65"/>
      <c r="AL697" s="66"/>
      <c r="AM697" s="67">
        <f t="shared" si="52"/>
        <v>0</v>
      </c>
      <c r="AN697" s="72"/>
      <c r="AO697" s="67">
        <f t="shared" si="53"/>
        <v>0</v>
      </c>
      <c r="AP697" s="59"/>
      <c r="AQ697" s="57"/>
      <c r="AR697" s="61">
        <f t="shared" ca="1" si="54"/>
        <v>120</v>
      </c>
      <c r="AS697" s="75" t="str">
        <f ca="1">IF('База данных'!$AR697&gt;=18,"соверш.","несовер.")</f>
        <v>соверш.</v>
      </c>
      <c r="AT69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97" s="2"/>
      <c r="AV697" s="2"/>
    </row>
    <row r="698" spans="2:48" ht="13.5" customHeight="1">
      <c r="B698" s="90">
        <f>IF(D697&lt;&gt;D698,MAX($B$4:B697)+1,B697)</f>
        <v>324</v>
      </c>
      <c r="C698" s="58"/>
      <c r="D698" s="57"/>
      <c r="E698" s="59"/>
      <c r="F698" s="60"/>
      <c r="G698" s="59"/>
      <c r="H698" s="59"/>
      <c r="I698" s="57" t="str">
        <f t="shared" si="50"/>
        <v>324/00</v>
      </c>
      <c r="J698" s="61" t="str">
        <f t="shared" si="51"/>
        <v>324/00-/</v>
      </c>
      <c r="K698" s="62"/>
      <c r="L698" s="62"/>
      <c r="M698" s="57"/>
      <c r="N698" s="62"/>
      <c r="O698" s="59"/>
      <c r="P698" s="62"/>
      <c r="Q698" s="62"/>
      <c r="R698" s="57"/>
      <c r="S698" s="64"/>
      <c r="T698" s="59"/>
      <c r="U698" s="62"/>
      <c r="V698" s="57"/>
      <c r="W698" s="57"/>
      <c r="X698" s="57"/>
      <c r="Y698" s="62"/>
      <c r="Z698" s="57"/>
      <c r="AA698" s="71"/>
      <c r="AB698" s="59"/>
      <c r="AC698" s="63"/>
      <c r="AD698" s="62"/>
      <c r="AE698" s="62"/>
      <c r="AF698" s="62"/>
      <c r="AG698" s="64"/>
      <c r="AH698" s="59"/>
      <c r="AI698" s="57"/>
      <c r="AJ698" s="59"/>
      <c r="AK698" s="65"/>
      <c r="AL698" s="66"/>
      <c r="AM698" s="67">
        <f t="shared" si="52"/>
        <v>0</v>
      </c>
      <c r="AN698" s="72"/>
      <c r="AO698" s="67">
        <f t="shared" si="53"/>
        <v>0</v>
      </c>
      <c r="AP698" s="59"/>
      <c r="AQ698" s="57"/>
      <c r="AR698" s="69">
        <f t="shared" ca="1" si="54"/>
        <v>120</v>
      </c>
      <c r="AS698" s="76" t="str">
        <f ca="1">IF('База данных'!$AR698&gt;=18,"соверш.","несовер.")</f>
        <v>соверш.</v>
      </c>
      <c r="AT69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98" s="2"/>
      <c r="AV698" s="2"/>
    </row>
    <row r="699" spans="2:48" ht="13.5" customHeight="1">
      <c r="B699" s="90">
        <f>IF(D698&lt;&gt;D699,MAX($B$4:B698)+1,B698)</f>
        <v>324</v>
      </c>
      <c r="C699" s="58"/>
      <c r="D699" s="57"/>
      <c r="E699" s="59"/>
      <c r="F699" s="70"/>
      <c r="G699" s="59"/>
      <c r="H699" s="59"/>
      <c r="I699" s="57" t="str">
        <f t="shared" si="50"/>
        <v>324/00</v>
      </c>
      <c r="J699" s="61" t="str">
        <f t="shared" si="51"/>
        <v>324/00-/</v>
      </c>
      <c r="K699" s="62"/>
      <c r="L699" s="62"/>
      <c r="M699" s="57"/>
      <c r="N699" s="62"/>
      <c r="O699" s="59"/>
      <c r="P699" s="62"/>
      <c r="Q699" s="62"/>
      <c r="R699" s="57"/>
      <c r="S699" s="64"/>
      <c r="T699" s="59"/>
      <c r="U699" s="62"/>
      <c r="V699" s="57"/>
      <c r="W699" s="57"/>
      <c r="X699" s="57"/>
      <c r="Y699" s="62"/>
      <c r="Z699" s="57"/>
      <c r="AA699" s="71"/>
      <c r="AB699" s="59"/>
      <c r="AC699" s="63"/>
      <c r="AD699" s="62"/>
      <c r="AE699" s="62"/>
      <c r="AF699" s="62"/>
      <c r="AG699" s="64"/>
      <c r="AH699" s="59"/>
      <c r="AI699" s="57"/>
      <c r="AJ699" s="59"/>
      <c r="AK699" s="65"/>
      <c r="AL699" s="66"/>
      <c r="AM699" s="67">
        <f t="shared" si="52"/>
        <v>0</v>
      </c>
      <c r="AN699" s="72"/>
      <c r="AO699" s="67">
        <f t="shared" si="53"/>
        <v>0</v>
      </c>
      <c r="AP699" s="59"/>
      <c r="AQ699" s="57"/>
      <c r="AR699" s="61">
        <f t="shared" ca="1" si="54"/>
        <v>120</v>
      </c>
      <c r="AS699" s="75" t="str">
        <f ca="1">IF('База данных'!$AR699&gt;=18,"соверш.","несовер.")</f>
        <v>соверш.</v>
      </c>
      <c r="AT69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699" s="2"/>
      <c r="AV699" s="2"/>
    </row>
    <row r="700" spans="2:48" ht="13.5" customHeight="1">
      <c r="B700" s="90">
        <f>IF(D699&lt;&gt;D700,MAX($B$4:B699)+1,B699)</f>
        <v>324</v>
      </c>
      <c r="C700" s="58"/>
      <c r="D700" s="57"/>
      <c r="E700" s="59"/>
      <c r="F700" s="60"/>
      <c r="G700" s="59"/>
      <c r="H700" s="59"/>
      <c r="I700" s="57" t="str">
        <f t="shared" si="50"/>
        <v>324/00</v>
      </c>
      <c r="J700" s="61" t="str">
        <f t="shared" si="51"/>
        <v>324/00-/</v>
      </c>
      <c r="K700" s="62"/>
      <c r="L700" s="62"/>
      <c r="M700" s="57"/>
      <c r="N700" s="62"/>
      <c r="O700" s="59"/>
      <c r="P700" s="62"/>
      <c r="Q700" s="62"/>
      <c r="R700" s="57"/>
      <c r="S700" s="64"/>
      <c r="T700" s="59"/>
      <c r="U700" s="62"/>
      <c r="V700" s="57"/>
      <c r="W700" s="57"/>
      <c r="X700" s="57"/>
      <c r="Y700" s="62"/>
      <c r="Z700" s="57"/>
      <c r="AA700" s="71"/>
      <c r="AB700" s="59"/>
      <c r="AC700" s="63"/>
      <c r="AD700" s="62"/>
      <c r="AE700" s="62"/>
      <c r="AF700" s="62"/>
      <c r="AG700" s="64"/>
      <c r="AH700" s="59"/>
      <c r="AI700" s="57"/>
      <c r="AJ700" s="59"/>
      <c r="AK700" s="65"/>
      <c r="AL700" s="66"/>
      <c r="AM700" s="67">
        <f t="shared" si="52"/>
        <v>0</v>
      </c>
      <c r="AN700" s="72"/>
      <c r="AO700" s="67">
        <f t="shared" si="53"/>
        <v>0</v>
      </c>
      <c r="AP700" s="59"/>
      <c r="AQ700" s="57"/>
      <c r="AR700" s="69">
        <f t="shared" ca="1" si="54"/>
        <v>120</v>
      </c>
      <c r="AS700" s="76" t="str">
        <f ca="1">IF('База данных'!$AR700&gt;=18,"соверш.","несовер.")</f>
        <v>соверш.</v>
      </c>
      <c r="AT70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00" s="2"/>
      <c r="AV700" s="2"/>
    </row>
    <row r="701" spans="2:48" ht="13.5" customHeight="1">
      <c r="B701" s="90">
        <f>IF(D700&lt;&gt;D701,MAX($B$4:B700)+1,B700)</f>
        <v>324</v>
      </c>
      <c r="C701" s="58"/>
      <c r="D701" s="57"/>
      <c r="E701" s="59"/>
      <c r="F701" s="70"/>
      <c r="G701" s="59"/>
      <c r="H701" s="59"/>
      <c r="I701" s="57" t="str">
        <f t="shared" si="50"/>
        <v>324/00</v>
      </c>
      <c r="J701" s="61" t="str">
        <f t="shared" si="51"/>
        <v>324/00-/</v>
      </c>
      <c r="K701" s="62"/>
      <c r="L701" s="62"/>
      <c r="M701" s="57"/>
      <c r="N701" s="62"/>
      <c r="O701" s="59"/>
      <c r="P701" s="62"/>
      <c r="Q701" s="62"/>
      <c r="R701" s="57"/>
      <c r="S701" s="64"/>
      <c r="T701" s="59"/>
      <c r="U701" s="62"/>
      <c r="V701" s="57"/>
      <c r="W701" s="57"/>
      <c r="X701" s="57"/>
      <c r="Y701" s="62"/>
      <c r="Z701" s="57"/>
      <c r="AA701" s="71"/>
      <c r="AB701" s="59"/>
      <c r="AC701" s="63"/>
      <c r="AD701" s="62"/>
      <c r="AE701" s="62"/>
      <c r="AF701" s="62"/>
      <c r="AG701" s="64"/>
      <c r="AH701" s="59"/>
      <c r="AI701" s="57"/>
      <c r="AJ701" s="59"/>
      <c r="AK701" s="65"/>
      <c r="AL701" s="66"/>
      <c r="AM701" s="67">
        <f t="shared" si="52"/>
        <v>0</v>
      </c>
      <c r="AN701" s="72"/>
      <c r="AO701" s="67">
        <f t="shared" si="53"/>
        <v>0</v>
      </c>
      <c r="AP701" s="59"/>
      <c r="AQ701" s="57"/>
      <c r="AR701" s="61">
        <f t="shared" ca="1" si="54"/>
        <v>120</v>
      </c>
      <c r="AS701" s="75" t="str">
        <f ca="1">IF('База данных'!$AR701&gt;=18,"соверш.","несовер.")</f>
        <v>соверш.</v>
      </c>
      <c r="AT70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01" s="2"/>
      <c r="AV701" s="2"/>
    </row>
    <row r="702" spans="2:48" ht="13.5" customHeight="1">
      <c r="B702" s="90">
        <f>IF(D701&lt;&gt;D702,MAX($B$4:B701)+1,B701)</f>
        <v>324</v>
      </c>
      <c r="C702" s="58"/>
      <c r="D702" s="57"/>
      <c r="E702" s="59"/>
      <c r="F702" s="60"/>
      <c r="G702" s="59"/>
      <c r="H702" s="59"/>
      <c r="I702" s="57" t="str">
        <f t="shared" si="50"/>
        <v>324/00</v>
      </c>
      <c r="J702" s="61" t="str">
        <f t="shared" si="51"/>
        <v>324/00-/</v>
      </c>
      <c r="K702" s="62"/>
      <c r="L702" s="62"/>
      <c r="M702" s="57"/>
      <c r="N702" s="62"/>
      <c r="O702" s="59"/>
      <c r="P702" s="62"/>
      <c r="Q702" s="62"/>
      <c r="R702" s="57"/>
      <c r="S702" s="64"/>
      <c r="T702" s="59"/>
      <c r="U702" s="62"/>
      <c r="V702" s="57"/>
      <c r="W702" s="57"/>
      <c r="X702" s="57"/>
      <c r="Y702" s="62"/>
      <c r="Z702" s="57"/>
      <c r="AA702" s="71"/>
      <c r="AB702" s="59"/>
      <c r="AC702" s="63"/>
      <c r="AD702" s="62"/>
      <c r="AE702" s="62"/>
      <c r="AF702" s="62"/>
      <c r="AG702" s="64"/>
      <c r="AH702" s="59"/>
      <c r="AI702" s="57"/>
      <c r="AJ702" s="59"/>
      <c r="AK702" s="65"/>
      <c r="AL702" s="66"/>
      <c r="AM702" s="67">
        <f t="shared" si="52"/>
        <v>0</v>
      </c>
      <c r="AN702" s="72"/>
      <c r="AO702" s="67">
        <f t="shared" si="53"/>
        <v>0</v>
      </c>
      <c r="AP702" s="59"/>
      <c r="AQ702" s="57"/>
      <c r="AR702" s="69">
        <f t="shared" ca="1" si="54"/>
        <v>120</v>
      </c>
      <c r="AS702" s="76" t="str">
        <f ca="1">IF('База данных'!$AR702&gt;=18,"соверш.","несовер.")</f>
        <v>соверш.</v>
      </c>
      <c r="AT70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02" s="2"/>
      <c r="AV702" s="2"/>
    </row>
    <row r="703" spans="2:48" ht="13.5" customHeight="1">
      <c r="B703" s="90">
        <f>IF(D702&lt;&gt;D703,MAX($B$4:B702)+1,B702)</f>
        <v>324</v>
      </c>
      <c r="C703" s="58"/>
      <c r="D703" s="57"/>
      <c r="E703" s="59"/>
      <c r="F703" s="70"/>
      <c r="G703" s="59"/>
      <c r="H703" s="59"/>
      <c r="I703" s="57" t="str">
        <f t="shared" si="50"/>
        <v>324/00</v>
      </c>
      <c r="J703" s="61" t="str">
        <f t="shared" si="51"/>
        <v>324/00-/</v>
      </c>
      <c r="K703" s="62"/>
      <c r="L703" s="62"/>
      <c r="M703" s="57"/>
      <c r="N703" s="62"/>
      <c r="O703" s="59"/>
      <c r="P703" s="62"/>
      <c r="Q703" s="62"/>
      <c r="R703" s="57"/>
      <c r="S703" s="64"/>
      <c r="T703" s="59"/>
      <c r="U703" s="62"/>
      <c r="V703" s="57"/>
      <c r="W703" s="57"/>
      <c r="X703" s="57"/>
      <c r="Y703" s="62"/>
      <c r="Z703" s="57"/>
      <c r="AA703" s="71"/>
      <c r="AB703" s="59"/>
      <c r="AC703" s="63"/>
      <c r="AD703" s="62"/>
      <c r="AE703" s="62"/>
      <c r="AF703" s="62"/>
      <c r="AG703" s="64"/>
      <c r="AH703" s="59"/>
      <c r="AI703" s="57"/>
      <c r="AJ703" s="59"/>
      <c r="AK703" s="65"/>
      <c r="AL703" s="66"/>
      <c r="AM703" s="67">
        <f t="shared" si="52"/>
        <v>0</v>
      </c>
      <c r="AN703" s="72"/>
      <c r="AO703" s="67">
        <f t="shared" si="53"/>
        <v>0</v>
      </c>
      <c r="AP703" s="59"/>
      <c r="AQ703" s="57"/>
      <c r="AR703" s="61">
        <f t="shared" ca="1" si="54"/>
        <v>120</v>
      </c>
      <c r="AS703" s="75" t="str">
        <f ca="1">IF('База данных'!$AR703&gt;=18,"соверш.","несовер.")</f>
        <v>соверш.</v>
      </c>
      <c r="AT70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03" s="2"/>
      <c r="AV703" s="2"/>
    </row>
    <row r="704" spans="2:48" ht="13.5" customHeight="1">
      <c r="B704" s="90">
        <f>IF(D703&lt;&gt;D704,MAX($B$4:B703)+1,B703)</f>
        <v>324</v>
      </c>
      <c r="C704" s="58"/>
      <c r="D704" s="57"/>
      <c r="E704" s="59"/>
      <c r="F704" s="60"/>
      <c r="G704" s="59"/>
      <c r="H704" s="59"/>
      <c r="I704" s="57" t="str">
        <f t="shared" si="50"/>
        <v>324/00</v>
      </c>
      <c r="J704" s="61" t="str">
        <f t="shared" si="51"/>
        <v>324/00-/</v>
      </c>
      <c r="K704" s="62"/>
      <c r="L704" s="62"/>
      <c r="M704" s="57"/>
      <c r="N704" s="62"/>
      <c r="O704" s="59"/>
      <c r="P704" s="62"/>
      <c r="Q704" s="62"/>
      <c r="R704" s="57"/>
      <c r="S704" s="64"/>
      <c r="T704" s="59"/>
      <c r="U704" s="62"/>
      <c r="V704" s="57"/>
      <c r="W704" s="57"/>
      <c r="X704" s="57"/>
      <c r="Y704" s="62"/>
      <c r="Z704" s="57"/>
      <c r="AA704" s="71"/>
      <c r="AB704" s="59"/>
      <c r="AC704" s="63"/>
      <c r="AD704" s="62"/>
      <c r="AE704" s="62"/>
      <c r="AF704" s="62"/>
      <c r="AG704" s="64"/>
      <c r="AH704" s="59"/>
      <c r="AI704" s="57"/>
      <c r="AJ704" s="59"/>
      <c r="AK704" s="65"/>
      <c r="AL704" s="66"/>
      <c r="AM704" s="67">
        <f t="shared" si="52"/>
        <v>0</v>
      </c>
      <c r="AN704" s="72"/>
      <c r="AO704" s="67">
        <f t="shared" si="53"/>
        <v>0</v>
      </c>
      <c r="AP704" s="59"/>
      <c r="AQ704" s="57"/>
      <c r="AR704" s="69">
        <f t="shared" ca="1" si="54"/>
        <v>120</v>
      </c>
      <c r="AS704" s="76" t="str">
        <f ca="1">IF('База данных'!$AR704&gt;=18,"соверш.","несовер.")</f>
        <v>соверш.</v>
      </c>
      <c r="AT70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04" s="2"/>
      <c r="AV704" s="2"/>
    </row>
    <row r="705" spans="2:48" ht="13.5" customHeight="1">
      <c r="B705" s="90">
        <f>IF(D704&lt;&gt;D705,MAX($B$4:B704)+1,B704)</f>
        <v>324</v>
      </c>
      <c r="C705" s="58"/>
      <c r="D705" s="57"/>
      <c r="E705" s="59"/>
      <c r="F705" s="70"/>
      <c r="G705" s="59"/>
      <c r="H705" s="59"/>
      <c r="I705" s="57" t="str">
        <f t="shared" si="50"/>
        <v>324/00</v>
      </c>
      <c r="J705" s="61" t="str">
        <f t="shared" si="51"/>
        <v>324/00-/</v>
      </c>
      <c r="K705" s="62"/>
      <c r="L705" s="62"/>
      <c r="M705" s="57"/>
      <c r="N705" s="62"/>
      <c r="O705" s="59"/>
      <c r="P705" s="62"/>
      <c r="Q705" s="62"/>
      <c r="R705" s="57"/>
      <c r="S705" s="64"/>
      <c r="T705" s="59"/>
      <c r="U705" s="62"/>
      <c r="V705" s="57"/>
      <c r="W705" s="57"/>
      <c r="X705" s="57"/>
      <c r="Y705" s="62"/>
      <c r="Z705" s="57"/>
      <c r="AA705" s="71"/>
      <c r="AB705" s="59"/>
      <c r="AC705" s="63"/>
      <c r="AD705" s="62"/>
      <c r="AE705" s="62"/>
      <c r="AF705" s="62"/>
      <c r="AG705" s="64"/>
      <c r="AH705" s="59"/>
      <c r="AI705" s="57"/>
      <c r="AJ705" s="59"/>
      <c r="AK705" s="65"/>
      <c r="AL705" s="66"/>
      <c r="AM705" s="67">
        <f t="shared" si="52"/>
        <v>0</v>
      </c>
      <c r="AN705" s="72"/>
      <c r="AO705" s="67">
        <f t="shared" si="53"/>
        <v>0</v>
      </c>
      <c r="AP705" s="59"/>
      <c r="AQ705" s="57"/>
      <c r="AR705" s="61">
        <f t="shared" ca="1" si="54"/>
        <v>120</v>
      </c>
      <c r="AS705" s="75" t="str">
        <f ca="1">IF('База данных'!$AR705&gt;=18,"соверш.","несовер.")</f>
        <v>соверш.</v>
      </c>
      <c r="AT70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05" s="2"/>
      <c r="AV705" s="2"/>
    </row>
    <row r="706" spans="2:48" ht="13.5" customHeight="1">
      <c r="B706" s="90">
        <f>IF(D705&lt;&gt;D706,MAX($B$4:B705)+1,B705)</f>
        <v>324</v>
      </c>
      <c r="C706" s="58"/>
      <c r="D706" s="57"/>
      <c r="E706" s="59"/>
      <c r="F706" s="60"/>
      <c r="G706" s="59"/>
      <c r="H706" s="59"/>
      <c r="I706" s="57" t="str">
        <f t="shared" si="50"/>
        <v>324/00</v>
      </c>
      <c r="J706" s="61" t="str">
        <f t="shared" si="51"/>
        <v>324/00-/</v>
      </c>
      <c r="K706" s="62"/>
      <c r="L706" s="62"/>
      <c r="M706" s="57"/>
      <c r="N706" s="62"/>
      <c r="O706" s="59"/>
      <c r="P706" s="62"/>
      <c r="Q706" s="62"/>
      <c r="R706" s="57"/>
      <c r="S706" s="64"/>
      <c r="T706" s="59"/>
      <c r="U706" s="62"/>
      <c r="V706" s="57"/>
      <c r="W706" s="57"/>
      <c r="X706" s="57"/>
      <c r="Y706" s="62"/>
      <c r="Z706" s="57"/>
      <c r="AA706" s="71"/>
      <c r="AB706" s="59"/>
      <c r="AC706" s="63"/>
      <c r="AD706" s="62"/>
      <c r="AE706" s="62"/>
      <c r="AF706" s="62"/>
      <c r="AG706" s="64"/>
      <c r="AH706" s="59"/>
      <c r="AI706" s="57"/>
      <c r="AJ706" s="59"/>
      <c r="AK706" s="65"/>
      <c r="AL706" s="66"/>
      <c r="AM706" s="67">
        <f t="shared" si="52"/>
        <v>0</v>
      </c>
      <c r="AN706" s="72"/>
      <c r="AO706" s="67">
        <f t="shared" si="53"/>
        <v>0</v>
      </c>
      <c r="AP706" s="59"/>
      <c r="AQ706" s="57"/>
      <c r="AR706" s="69">
        <f t="shared" ca="1" si="54"/>
        <v>120</v>
      </c>
      <c r="AS706" s="76" t="str">
        <f ca="1">IF('База данных'!$AR706&gt;=18,"соверш.","несовер.")</f>
        <v>соверш.</v>
      </c>
      <c r="AT70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06" s="2"/>
      <c r="AV706" s="2"/>
    </row>
    <row r="707" spans="2:48" ht="13.5" customHeight="1">
      <c r="B707" s="90">
        <f>IF(D706&lt;&gt;D707,MAX($B$4:B706)+1,B706)</f>
        <v>324</v>
      </c>
      <c r="C707" s="58"/>
      <c r="D707" s="57"/>
      <c r="E707" s="59"/>
      <c r="F707" s="70"/>
      <c r="G707" s="59"/>
      <c r="H707" s="59"/>
      <c r="I707" s="57" t="str">
        <f t="shared" si="50"/>
        <v>324/00</v>
      </c>
      <c r="J707" s="61" t="str">
        <f t="shared" si="51"/>
        <v>324/00-/</v>
      </c>
      <c r="K707" s="62"/>
      <c r="L707" s="62"/>
      <c r="M707" s="57"/>
      <c r="N707" s="62"/>
      <c r="O707" s="59"/>
      <c r="P707" s="62"/>
      <c r="Q707" s="62"/>
      <c r="R707" s="57"/>
      <c r="S707" s="64"/>
      <c r="T707" s="59"/>
      <c r="U707" s="62"/>
      <c r="V707" s="57"/>
      <c r="W707" s="57"/>
      <c r="X707" s="57"/>
      <c r="Y707" s="62"/>
      <c r="Z707" s="57"/>
      <c r="AA707" s="71"/>
      <c r="AB707" s="59"/>
      <c r="AC707" s="63"/>
      <c r="AD707" s="62"/>
      <c r="AE707" s="62"/>
      <c r="AF707" s="62"/>
      <c r="AG707" s="64"/>
      <c r="AH707" s="59"/>
      <c r="AI707" s="57"/>
      <c r="AJ707" s="59"/>
      <c r="AK707" s="65"/>
      <c r="AL707" s="66"/>
      <c r="AM707" s="67">
        <f t="shared" si="52"/>
        <v>0</v>
      </c>
      <c r="AN707" s="72"/>
      <c r="AO707" s="67">
        <f t="shared" si="53"/>
        <v>0</v>
      </c>
      <c r="AP707" s="59"/>
      <c r="AQ707" s="57"/>
      <c r="AR707" s="61">
        <f t="shared" ca="1" si="54"/>
        <v>120</v>
      </c>
      <c r="AS707" s="75" t="str">
        <f ca="1">IF('База данных'!$AR707&gt;=18,"соверш.","несовер.")</f>
        <v>соверш.</v>
      </c>
      <c r="AT70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07" s="2"/>
      <c r="AV707" s="2"/>
    </row>
    <row r="708" spans="2:48" ht="13.5" customHeight="1">
      <c r="B708" s="90">
        <f>IF(D707&lt;&gt;D708,MAX($B$4:B707)+1,B707)</f>
        <v>324</v>
      </c>
      <c r="C708" s="58"/>
      <c r="D708" s="57"/>
      <c r="E708" s="59"/>
      <c r="F708" s="60"/>
      <c r="G708" s="59"/>
      <c r="H708" s="59"/>
      <c r="I708" s="57" t="str">
        <f t="shared" si="50"/>
        <v>324/00</v>
      </c>
      <c r="J708" s="61" t="str">
        <f t="shared" si="51"/>
        <v>324/00-/</v>
      </c>
      <c r="K708" s="62"/>
      <c r="L708" s="62"/>
      <c r="M708" s="57"/>
      <c r="N708" s="62"/>
      <c r="O708" s="59"/>
      <c r="P708" s="62"/>
      <c r="Q708" s="62"/>
      <c r="R708" s="57"/>
      <c r="S708" s="64"/>
      <c r="T708" s="59"/>
      <c r="U708" s="62"/>
      <c r="V708" s="57"/>
      <c r="W708" s="57"/>
      <c r="X708" s="57"/>
      <c r="Y708" s="62"/>
      <c r="Z708" s="57"/>
      <c r="AA708" s="71"/>
      <c r="AB708" s="59"/>
      <c r="AC708" s="63"/>
      <c r="AD708" s="62"/>
      <c r="AE708" s="62"/>
      <c r="AF708" s="62"/>
      <c r="AG708" s="64"/>
      <c r="AH708" s="59"/>
      <c r="AI708" s="57"/>
      <c r="AJ708" s="59"/>
      <c r="AK708" s="65"/>
      <c r="AL708" s="66"/>
      <c r="AM708" s="67">
        <f t="shared" si="52"/>
        <v>0</v>
      </c>
      <c r="AN708" s="72"/>
      <c r="AO708" s="67">
        <f t="shared" si="53"/>
        <v>0</v>
      </c>
      <c r="AP708" s="59"/>
      <c r="AQ708" s="57"/>
      <c r="AR708" s="69">
        <f t="shared" ca="1" si="54"/>
        <v>120</v>
      </c>
      <c r="AS708" s="76" t="str">
        <f ca="1">IF('База данных'!$AR708&gt;=18,"соверш.","несовер.")</f>
        <v>соверш.</v>
      </c>
      <c r="AT70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08" s="2"/>
      <c r="AV708" s="2"/>
    </row>
    <row r="709" spans="2:48" ht="13.5" customHeight="1">
      <c r="B709" s="90">
        <f>IF(D708&lt;&gt;D709,MAX($B$4:B708)+1,B708)</f>
        <v>324</v>
      </c>
      <c r="C709" s="58"/>
      <c r="D709" s="57"/>
      <c r="E709" s="59"/>
      <c r="F709" s="70"/>
      <c r="G709" s="59"/>
      <c r="H709" s="59"/>
      <c r="I709" s="57" t="str">
        <f t="shared" ref="I709:I772" si="55">B709&amp;"/"&amp;RIGHT(YEAR(C709),2)</f>
        <v>324/00</v>
      </c>
      <c r="J709" s="61" t="str">
        <f t="shared" ref="J709:J772" si="56">B709&amp;"/"&amp;RIGHT(YEAR(C709),2)&amp;"-"&amp;G709&amp;"/"&amp;H709</f>
        <v>324/00-/</v>
      </c>
      <c r="K709" s="62"/>
      <c r="L709" s="62"/>
      <c r="M709" s="57"/>
      <c r="N709" s="62"/>
      <c r="O709" s="59"/>
      <c r="P709" s="62"/>
      <c r="Q709" s="62"/>
      <c r="R709" s="57"/>
      <c r="S709" s="64"/>
      <c r="T709" s="59"/>
      <c r="U709" s="62"/>
      <c r="V709" s="57"/>
      <c r="W709" s="57"/>
      <c r="X709" s="57"/>
      <c r="Y709" s="62"/>
      <c r="Z709" s="57"/>
      <c r="AA709" s="71"/>
      <c r="AB709" s="59"/>
      <c r="AC709" s="63"/>
      <c r="AD709" s="62"/>
      <c r="AE709" s="62"/>
      <c r="AF709" s="62"/>
      <c r="AG709" s="64"/>
      <c r="AH709" s="59"/>
      <c r="AI709" s="57"/>
      <c r="AJ709" s="59"/>
      <c r="AK709" s="65"/>
      <c r="AL709" s="66"/>
      <c r="AM709" s="67">
        <f t="shared" ref="AM709:AM772" si="57">AK709+AL709</f>
        <v>0</v>
      </c>
      <c r="AN709" s="72"/>
      <c r="AO709" s="67">
        <f t="shared" ref="AO709:AO772" si="58">AK709+AL709+AN709</f>
        <v>0</v>
      </c>
      <c r="AP709" s="59"/>
      <c r="AQ709" s="57"/>
      <c r="AR709" s="61">
        <f t="shared" ref="AR709:AR772" ca="1" si="59">DATEDIF(N709,$AV$4,"Y")</f>
        <v>120</v>
      </c>
      <c r="AS709" s="75" t="str">
        <f ca="1">IF('База данных'!$AR709&gt;=18,"соверш.","несовер.")</f>
        <v>соверш.</v>
      </c>
      <c r="AT70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09" s="2"/>
      <c r="AV709" s="2"/>
    </row>
    <row r="710" spans="2:48" ht="13.5" customHeight="1">
      <c r="B710" s="90">
        <f>IF(D709&lt;&gt;D710,MAX($B$4:B709)+1,B709)</f>
        <v>324</v>
      </c>
      <c r="C710" s="58"/>
      <c r="D710" s="57"/>
      <c r="E710" s="59"/>
      <c r="F710" s="60"/>
      <c r="G710" s="59"/>
      <c r="H710" s="59"/>
      <c r="I710" s="57" t="str">
        <f t="shared" si="55"/>
        <v>324/00</v>
      </c>
      <c r="J710" s="61" t="str">
        <f t="shared" si="56"/>
        <v>324/00-/</v>
      </c>
      <c r="K710" s="62"/>
      <c r="L710" s="62"/>
      <c r="M710" s="57"/>
      <c r="N710" s="62"/>
      <c r="O710" s="59"/>
      <c r="P710" s="62"/>
      <c r="Q710" s="62"/>
      <c r="R710" s="57"/>
      <c r="S710" s="64"/>
      <c r="T710" s="59"/>
      <c r="U710" s="62"/>
      <c r="V710" s="57"/>
      <c r="W710" s="57"/>
      <c r="X710" s="57"/>
      <c r="Y710" s="62"/>
      <c r="Z710" s="57"/>
      <c r="AA710" s="71"/>
      <c r="AB710" s="59"/>
      <c r="AC710" s="63"/>
      <c r="AD710" s="62"/>
      <c r="AE710" s="62"/>
      <c r="AF710" s="62"/>
      <c r="AG710" s="64"/>
      <c r="AH710" s="59"/>
      <c r="AI710" s="57"/>
      <c r="AJ710" s="59"/>
      <c r="AK710" s="65"/>
      <c r="AL710" s="66"/>
      <c r="AM710" s="67">
        <f t="shared" si="57"/>
        <v>0</v>
      </c>
      <c r="AN710" s="72"/>
      <c r="AO710" s="67">
        <f t="shared" si="58"/>
        <v>0</v>
      </c>
      <c r="AP710" s="59"/>
      <c r="AQ710" s="57"/>
      <c r="AR710" s="69">
        <f t="shared" ca="1" si="59"/>
        <v>120</v>
      </c>
      <c r="AS710" s="76" t="str">
        <f ca="1">IF('База данных'!$AR710&gt;=18,"соверш.","несовер.")</f>
        <v>соверш.</v>
      </c>
      <c r="AT71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10" s="2"/>
      <c r="AV710" s="2"/>
    </row>
    <row r="711" spans="2:48" ht="13.5" customHeight="1">
      <c r="B711" s="90">
        <f>IF(D710&lt;&gt;D711,MAX($B$4:B710)+1,B710)</f>
        <v>324</v>
      </c>
      <c r="C711" s="58"/>
      <c r="D711" s="57"/>
      <c r="E711" s="59"/>
      <c r="F711" s="70"/>
      <c r="G711" s="59"/>
      <c r="H711" s="59"/>
      <c r="I711" s="57" t="str">
        <f t="shared" si="55"/>
        <v>324/00</v>
      </c>
      <c r="J711" s="61" t="str">
        <f t="shared" si="56"/>
        <v>324/00-/</v>
      </c>
      <c r="K711" s="62"/>
      <c r="L711" s="62"/>
      <c r="M711" s="57"/>
      <c r="N711" s="62"/>
      <c r="O711" s="59"/>
      <c r="P711" s="62"/>
      <c r="Q711" s="62"/>
      <c r="R711" s="57"/>
      <c r="S711" s="64"/>
      <c r="T711" s="59"/>
      <c r="U711" s="62"/>
      <c r="V711" s="57"/>
      <c r="W711" s="57"/>
      <c r="X711" s="57"/>
      <c r="Y711" s="62"/>
      <c r="Z711" s="57"/>
      <c r="AA711" s="71"/>
      <c r="AB711" s="59"/>
      <c r="AC711" s="63"/>
      <c r="AD711" s="62"/>
      <c r="AE711" s="62"/>
      <c r="AF711" s="62"/>
      <c r="AG711" s="64"/>
      <c r="AH711" s="59"/>
      <c r="AI711" s="57"/>
      <c r="AJ711" s="59"/>
      <c r="AK711" s="65"/>
      <c r="AL711" s="66"/>
      <c r="AM711" s="67">
        <f t="shared" si="57"/>
        <v>0</v>
      </c>
      <c r="AN711" s="72"/>
      <c r="AO711" s="67">
        <f t="shared" si="58"/>
        <v>0</v>
      </c>
      <c r="AP711" s="59"/>
      <c r="AQ711" s="57"/>
      <c r="AR711" s="61">
        <f t="shared" ca="1" si="59"/>
        <v>120</v>
      </c>
      <c r="AS711" s="75" t="str">
        <f ca="1">IF('База данных'!$AR711&gt;=18,"соверш.","несовер.")</f>
        <v>соверш.</v>
      </c>
      <c r="AT71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11" s="2"/>
      <c r="AV711" s="2"/>
    </row>
    <row r="712" spans="2:48" ht="13.5" customHeight="1">
      <c r="B712" s="90">
        <f>IF(D711&lt;&gt;D712,MAX($B$4:B711)+1,B711)</f>
        <v>324</v>
      </c>
      <c r="C712" s="58"/>
      <c r="D712" s="57"/>
      <c r="E712" s="59"/>
      <c r="F712" s="60"/>
      <c r="G712" s="59"/>
      <c r="H712" s="59"/>
      <c r="I712" s="57" t="str">
        <f t="shared" si="55"/>
        <v>324/00</v>
      </c>
      <c r="J712" s="61" t="str">
        <f t="shared" si="56"/>
        <v>324/00-/</v>
      </c>
      <c r="K712" s="62"/>
      <c r="L712" s="62"/>
      <c r="M712" s="57"/>
      <c r="N712" s="62"/>
      <c r="O712" s="59"/>
      <c r="P712" s="62"/>
      <c r="Q712" s="62"/>
      <c r="R712" s="57"/>
      <c r="S712" s="64"/>
      <c r="T712" s="59"/>
      <c r="U712" s="62"/>
      <c r="V712" s="57"/>
      <c r="W712" s="57"/>
      <c r="X712" s="57"/>
      <c r="Y712" s="62"/>
      <c r="Z712" s="57"/>
      <c r="AA712" s="71"/>
      <c r="AB712" s="59"/>
      <c r="AC712" s="63"/>
      <c r="AD712" s="62"/>
      <c r="AE712" s="62"/>
      <c r="AF712" s="62"/>
      <c r="AG712" s="64"/>
      <c r="AH712" s="59"/>
      <c r="AI712" s="57"/>
      <c r="AJ712" s="59"/>
      <c r="AK712" s="65"/>
      <c r="AL712" s="66"/>
      <c r="AM712" s="67">
        <f t="shared" si="57"/>
        <v>0</v>
      </c>
      <c r="AN712" s="72"/>
      <c r="AO712" s="67">
        <f t="shared" si="58"/>
        <v>0</v>
      </c>
      <c r="AP712" s="59"/>
      <c r="AQ712" s="57"/>
      <c r="AR712" s="69">
        <f t="shared" ca="1" si="59"/>
        <v>120</v>
      </c>
      <c r="AS712" s="76" t="str">
        <f ca="1">IF('База данных'!$AR712&gt;=18,"соверш.","несовер.")</f>
        <v>соверш.</v>
      </c>
      <c r="AT71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12" s="2"/>
      <c r="AV712" s="2"/>
    </row>
    <row r="713" spans="2:48" ht="13.5" customHeight="1">
      <c r="B713" s="90">
        <f>IF(D712&lt;&gt;D713,MAX($B$4:B712)+1,B712)</f>
        <v>324</v>
      </c>
      <c r="C713" s="58"/>
      <c r="D713" s="57"/>
      <c r="E713" s="59"/>
      <c r="F713" s="70"/>
      <c r="G713" s="59"/>
      <c r="H713" s="59"/>
      <c r="I713" s="57" t="str">
        <f t="shared" si="55"/>
        <v>324/00</v>
      </c>
      <c r="J713" s="61" t="str">
        <f t="shared" si="56"/>
        <v>324/00-/</v>
      </c>
      <c r="K713" s="62"/>
      <c r="L713" s="62"/>
      <c r="M713" s="57"/>
      <c r="N713" s="62"/>
      <c r="O713" s="59"/>
      <c r="P713" s="62"/>
      <c r="Q713" s="62"/>
      <c r="R713" s="57"/>
      <c r="S713" s="64"/>
      <c r="T713" s="59"/>
      <c r="U713" s="62"/>
      <c r="V713" s="57"/>
      <c r="W713" s="57"/>
      <c r="X713" s="57"/>
      <c r="Y713" s="62"/>
      <c r="Z713" s="57"/>
      <c r="AA713" s="71"/>
      <c r="AB713" s="59"/>
      <c r="AC713" s="63"/>
      <c r="AD713" s="62"/>
      <c r="AE713" s="62"/>
      <c r="AF713" s="62"/>
      <c r="AG713" s="64"/>
      <c r="AH713" s="59"/>
      <c r="AI713" s="57"/>
      <c r="AJ713" s="59"/>
      <c r="AK713" s="65"/>
      <c r="AL713" s="66"/>
      <c r="AM713" s="67">
        <f t="shared" si="57"/>
        <v>0</v>
      </c>
      <c r="AN713" s="72"/>
      <c r="AO713" s="67">
        <f t="shared" si="58"/>
        <v>0</v>
      </c>
      <c r="AP713" s="59"/>
      <c r="AQ713" s="57"/>
      <c r="AR713" s="61">
        <f t="shared" ca="1" si="59"/>
        <v>120</v>
      </c>
      <c r="AS713" s="75" t="str">
        <f ca="1">IF('База данных'!$AR713&gt;=18,"соверш.","несовер.")</f>
        <v>соверш.</v>
      </c>
      <c r="AT71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13" s="2"/>
      <c r="AV713" s="2"/>
    </row>
    <row r="714" spans="2:48" ht="13.5" customHeight="1">
      <c r="B714" s="90">
        <f>IF(D713&lt;&gt;D714,MAX($B$4:B713)+1,B713)</f>
        <v>324</v>
      </c>
      <c r="C714" s="58"/>
      <c r="D714" s="57"/>
      <c r="E714" s="59"/>
      <c r="F714" s="60"/>
      <c r="G714" s="59"/>
      <c r="H714" s="59"/>
      <c r="I714" s="57" t="str">
        <f t="shared" si="55"/>
        <v>324/00</v>
      </c>
      <c r="J714" s="61" t="str">
        <f t="shared" si="56"/>
        <v>324/00-/</v>
      </c>
      <c r="K714" s="62"/>
      <c r="L714" s="62"/>
      <c r="M714" s="57"/>
      <c r="N714" s="62"/>
      <c r="O714" s="59"/>
      <c r="P714" s="62"/>
      <c r="Q714" s="62"/>
      <c r="R714" s="57"/>
      <c r="S714" s="64"/>
      <c r="T714" s="59"/>
      <c r="U714" s="62"/>
      <c r="V714" s="57"/>
      <c r="W714" s="57"/>
      <c r="X714" s="57"/>
      <c r="Y714" s="62"/>
      <c r="Z714" s="57"/>
      <c r="AA714" s="71"/>
      <c r="AB714" s="59"/>
      <c r="AC714" s="63"/>
      <c r="AD714" s="62"/>
      <c r="AE714" s="62"/>
      <c r="AF714" s="62"/>
      <c r="AG714" s="64"/>
      <c r="AH714" s="59"/>
      <c r="AI714" s="57"/>
      <c r="AJ714" s="59"/>
      <c r="AK714" s="65"/>
      <c r="AL714" s="66"/>
      <c r="AM714" s="67">
        <f t="shared" si="57"/>
        <v>0</v>
      </c>
      <c r="AN714" s="72"/>
      <c r="AO714" s="67">
        <f t="shared" si="58"/>
        <v>0</v>
      </c>
      <c r="AP714" s="59"/>
      <c r="AQ714" s="57"/>
      <c r="AR714" s="69">
        <f t="shared" ca="1" si="59"/>
        <v>120</v>
      </c>
      <c r="AS714" s="76" t="str">
        <f ca="1">IF('База данных'!$AR714&gt;=18,"соверш.","несовер.")</f>
        <v>соверш.</v>
      </c>
      <c r="AT71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14" s="2"/>
      <c r="AV714" s="2"/>
    </row>
    <row r="715" spans="2:48" ht="13.5" customHeight="1">
      <c r="B715" s="90">
        <f>IF(D714&lt;&gt;D715,MAX($B$4:B714)+1,B714)</f>
        <v>324</v>
      </c>
      <c r="C715" s="58"/>
      <c r="D715" s="57"/>
      <c r="E715" s="59"/>
      <c r="F715" s="70"/>
      <c r="G715" s="59"/>
      <c r="H715" s="59"/>
      <c r="I715" s="57" t="str">
        <f t="shared" si="55"/>
        <v>324/00</v>
      </c>
      <c r="J715" s="61" t="str">
        <f t="shared" si="56"/>
        <v>324/00-/</v>
      </c>
      <c r="K715" s="62"/>
      <c r="L715" s="62"/>
      <c r="M715" s="57"/>
      <c r="N715" s="62"/>
      <c r="O715" s="59"/>
      <c r="P715" s="62"/>
      <c r="Q715" s="62"/>
      <c r="R715" s="57"/>
      <c r="S715" s="64"/>
      <c r="T715" s="59"/>
      <c r="U715" s="62"/>
      <c r="V715" s="57"/>
      <c r="W715" s="57"/>
      <c r="X715" s="57"/>
      <c r="Y715" s="62"/>
      <c r="Z715" s="57"/>
      <c r="AA715" s="71"/>
      <c r="AB715" s="59"/>
      <c r="AC715" s="63"/>
      <c r="AD715" s="62"/>
      <c r="AE715" s="62"/>
      <c r="AF715" s="62"/>
      <c r="AG715" s="64"/>
      <c r="AH715" s="59"/>
      <c r="AI715" s="57"/>
      <c r="AJ715" s="59"/>
      <c r="AK715" s="65"/>
      <c r="AL715" s="66"/>
      <c r="AM715" s="67">
        <f t="shared" si="57"/>
        <v>0</v>
      </c>
      <c r="AN715" s="72"/>
      <c r="AO715" s="67">
        <f t="shared" si="58"/>
        <v>0</v>
      </c>
      <c r="AP715" s="59"/>
      <c r="AQ715" s="57"/>
      <c r="AR715" s="61">
        <f t="shared" ca="1" si="59"/>
        <v>120</v>
      </c>
      <c r="AS715" s="75" t="str">
        <f ca="1">IF('База данных'!$AR715&gt;=18,"соверш.","несовер.")</f>
        <v>соверш.</v>
      </c>
      <c r="AT71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15" s="2"/>
      <c r="AV715" s="2"/>
    </row>
    <row r="716" spans="2:48" ht="13.5" customHeight="1">
      <c r="B716" s="90">
        <f>IF(D715&lt;&gt;D716,MAX($B$4:B715)+1,B715)</f>
        <v>324</v>
      </c>
      <c r="C716" s="58"/>
      <c r="D716" s="57"/>
      <c r="E716" s="59"/>
      <c r="F716" s="60"/>
      <c r="G716" s="59"/>
      <c r="H716" s="59"/>
      <c r="I716" s="57" t="str">
        <f t="shared" si="55"/>
        <v>324/00</v>
      </c>
      <c r="J716" s="61" t="str">
        <f t="shared" si="56"/>
        <v>324/00-/</v>
      </c>
      <c r="K716" s="62"/>
      <c r="L716" s="62"/>
      <c r="M716" s="57"/>
      <c r="N716" s="62"/>
      <c r="O716" s="59"/>
      <c r="P716" s="62"/>
      <c r="Q716" s="62"/>
      <c r="R716" s="57"/>
      <c r="S716" s="64"/>
      <c r="T716" s="59"/>
      <c r="U716" s="62"/>
      <c r="V716" s="57"/>
      <c r="W716" s="57"/>
      <c r="X716" s="57"/>
      <c r="Y716" s="62"/>
      <c r="Z716" s="57"/>
      <c r="AA716" s="71"/>
      <c r="AB716" s="59"/>
      <c r="AC716" s="63"/>
      <c r="AD716" s="62"/>
      <c r="AE716" s="62"/>
      <c r="AF716" s="62"/>
      <c r="AG716" s="64"/>
      <c r="AH716" s="59"/>
      <c r="AI716" s="57"/>
      <c r="AJ716" s="59"/>
      <c r="AK716" s="65"/>
      <c r="AL716" s="66"/>
      <c r="AM716" s="67">
        <f t="shared" si="57"/>
        <v>0</v>
      </c>
      <c r="AN716" s="72"/>
      <c r="AO716" s="67">
        <f t="shared" si="58"/>
        <v>0</v>
      </c>
      <c r="AP716" s="59"/>
      <c r="AQ716" s="57"/>
      <c r="AR716" s="69">
        <f t="shared" ca="1" si="59"/>
        <v>120</v>
      </c>
      <c r="AS716" s="76" t="str">
        <f ca="1">IF('База данных'!$AR716&gt;=18,"соверш.","несовер.")</f>
        <v>соверш.</v>
      </c>
      <c r="AT71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16" s="2"/>
      <c r="AV716" s="2"/>
    </row>
    <row r="717" spans="2:48" ht="13.5" customHeight="1">
      <c r="B717" s="90">
        <f>IF(D716&lt;&gt;D717,MAX($B$4:B716)+1,B716)</f>
        <v>324</v>
      </c>
      <c r="C717" s="58"/>
      <c r="D717" s="57"/>
      <c r="E717" s="59"/>
      <c r="F717" s="70"/>
      <c r="G717" s="59"/>
      <c r="H717" s="59"/>
      <c r="I717" s="57" t="str">
        <f t="shared" si="55"/>
        <v>324/00</v>
      </c>
      <c r="J717" s="61" t="str">
        <f t="shared" si="56"/>
        <v>324/00-/</v>
      </c>
      <c r="K717" s="62"/>
      <c r="L717" s="62"/>
      <c r="M717" s="57"/>
      <c r="N717" s="62"/>
      <c r="O717" s="59"/>
      <c r="P717" s="62"/>
      <c r="Q717" s="62"/>
      <c r="R717" s="57"/>
      <c r="S717" s="64"/>
      <c r="T717" s="59"/>
      <c r="U717" s="62"/>
      <c r="V717" s="57"/>
      <c r="W717" s="57"/>
      <c r="X717" s="57"/>
      <c r="Y717" s="62"/>
      <c r="Z717" s="57"/>
      <c r="AA717" s="71"/>
      <c r="AB717" s="59"/>
      <c r="AC717" s="63"/>
      <c r="AD717" s="62"/>
      <c r="AE717" s="62"/>
      <c r="AF717" s="62"/>
      <c r="AG717" s="64"/>
      <c r="AH717" s="59"/>
      <c r="AI717" s="57"/>
      <c r="AJ717" s="59"/>
      <c r="AK717" s="65"/>
      <c r="AL717" s="66"/>
      <c r="AM717" s="67">
        <f t="shared" si="57"/>
        <v>0</v>
      </c>
      <c r="AN717" s="72"/>
      <c r="AO717" s="67">
        <f t="shared" si="58"/>
        <v>0</v>
      </c>
      <c r="AP717" s="59"/>
      <c r="AQ717" s="57"/>
      <c r="AR717" s="61">
        <f t="shared" ca="1" si="59"/>
        <v>120</v>
      </c>
      <c r="AS717" s="75" t="str">
        <f ca="1">IF('База данных'!$AR717&gt;=18,"соверш.","несовер.")</f>
        <v>соверш.</v>
      </c>
      <c r="AT71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17" s="2"/>
      <c r="AV717" s="2"/>
    </row>
    <row r="718" spans="2:48" ht="13.5" customHeight="1">
      <c r="B718" s="90">
        <f>IF(D717&lt;&gt;D718,MAX($B$4:B717)+1,B717)</f>
        <v>324</v>
      </c>
      <c r="C718" s="58"/>
      <c r="D718" s="57"/>
      <c r="E718" s="59"/>
      <c r="F718" s="60"/>
      <c r="G718" s="59"/>
      <c r="H718" s="59"/>
      <c r="I718" s="57" t="str">
        <f t="shared" si="55"/>
        <v>324/00</v>
      </c>
      <c r="J718" s="61" t="str">
        <f t="shared" si="56"/>
        <v>324/00-/</v>
      </c>
      <c r="K718" s="62"/>
      <c r="L718" s="62"/>
      <c r="M718" s="57"/>
      <c r="N718" s="62"/>
      <c r="O718" s="59"/>
      <c r="P718" s="62"/>
      <c r="Q718" s="62"/>
      <c r="R718" s="57"/>
      <c r="S718" s="64"/>
      <c r="T718" s="59"/>
      <c r="U718" s="62"/>
      <c r="V718" s="57"/>
      <c r="W718" s="57"/>
      <c r="X718" s="57"/>
      <c r="Y718" s="62"/>
      <c r="Z718" s="57"/>
      <c r="AA718" s="71"/>
      <c r="AB718" s="59"/>
      <c r="AC718" s="63"/>
      <c r="AD718" s="62"/>
      <c r="AE718" s="62"/>
      <c r="AF718" s="62"/>
      <c r="AG718" s="64"/>
      <c r="AH718" s="59"/>
      <c r="AI718" s="57"/>
      <c r="AJ718" s="59"/>
      <c r="AK718" s="65"/>
      <c r="AL718" s="66"/>
      <c r="AM718" s="67">
        <f t="shared" si="57"/>
        <v>0</v>
      </c>
      <c r="AN718" s="72"/>
      <c r="AO718" s="67">
        <f t="shared" si="58"/>
        <v>0</v>
      </c>
      <c r="AP718" s="59"/>
      <c r="AQ718" s="57"/>
      <c r="AR718" s="69">
        <f t="shared" ca="1" si="59"/>
        <v>120</v>
      </c>
      <c r="AS718" s="76" t="str">
        <f ca="1">IF('База данных'!$AR718&gt;=18,"соверш.","несовер.")</f>
        <v>соверш.</v>
      </c>
      <c r="AT71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18" s="2"/>
      <c r="AV718" s="2"/>
    </row>
    <row r="719" spans="2:48" ht="13.5" customHeight="1">
      <c r="B719" s="90">
        <f>IF(D718&lt;&gt;D719,MAX($B$4:B718)+1,B718)</f>
        <v>324</v>
      </c>
      <c r="C719" s="58"/>
      <c r="D719" s="57"/>
      <c r="E719" s="59"/>
      <c r="F719" s="70"/>
      <c r="G719" s="59"/>
      <c r="H719" s="59"/>
      <c r="I719" s="57" t="str">
        <f t="shared" si="55"/>
        <v>324/00</v>
      </c>
      <c r="J719" s="61" t="str">
        <f t="shared" si="56"/>
        <v>324/00-/</v>
      </c>
      <c r="K719" s="62"/>
      <c r="L719" s="62"/>
      <c r="M719" s="57"/>
      <c r="N719" s="62"/>
      <c r="O719" s="59"/>
      <c r="P719" s="62"/>
      <c r="Q719" s="62"/>
      <c r="R719" s="57"/>
      <c r="S719" s="64"/>
      <c r="T719" s="59"/>
      <c r="U719" s="62"/>
      <c r="V719" s="57"/>
      <c r="W719" s="57"/>
      <c r="X719" s="57"/>
      <c r="Y719" s="62"/>
      <c r="Z719" s="57"/>
      <c r="AA719" s="71"/>
      <c r="AB719" s="59"/>
      <c r="AC719" s="63"/>
      <c r="AD719" s="62"/>
      <c r="AE719" s="62"/>
      <c r="AF719" s="62"/>
      <c r="AG719" s="64"/>
      <c r="AH719" s="59"/>
      <c r="AI719" s="57"/>
      <c r="AJ719" s="59"/>
      <c r="AK719" s="65"/>
      <c r="AL719" s="66"/>
      <c r="AM719" s="67">
        <f t="shared" si="57"/>
        <v>0</v>
      </c>
      <c r="AN719" s="72"/>
      <c r="AO719" s="67">
        <f t="shared" si="58"/>
        <v>0</v>
      </c>
      <c r="AP719" s="59"/>
      <c r="AQ719" s="57"/>
      <c r="AR719" s="61">
        <f t="shared" ca="1" si="59"/>
        <v>120</v>
      </c>
      <c r="AS719" s="75" t="str">
        <f ca="1">IF('База данных'!$AR719&gt;=18,"соверш.","несовер.")</f>
        <v>соверш.</v>
      </c>
      <c r="AT71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19" s="2"/>
      <c r="AV719" s="2"/>
    </row>
    <row r="720" spans="2:48" ht="13.5" customHeight="1">
      <c r="B720" s="90">
        <f>IF(D719&lt;&gt;D720,MAX($B$4:B719)+1,B719)</f>
        <v>324</v>
      </c>
      <c r="C720" s="58"/>
      <c r="D720" s="57"/>
      <c r="E720" s="59"/>
      <c r="F720" s="60"/>
      <c r="G720" s="59"/>
      <c r="H720" s="59"/>
      <c r="I720" s="57" t="str">
        <f t="shared" si="55"/>
        <v>324/00</v>
      </c>
      <c r="J720" s="61" t="str">
        <f t="shared" si="56"/>
        <v>324/00-/</v>
      </c>
      <c r="K720" s="62"/>
      <c r="L720" s="62"/>
      <c r="M720" s="57"/>
      <c r="N720" s="62"/>
      <c r="O720" s="59"/>
      <c r="P720" s="62"/>
      <c r="Q720" s="62"/>
      <c r="R720" s="57"/>
      <c r="S720" s="64"/>
      <c r="T720" s="59"/>
      <c r="U720" s="62"/>
      <c r="V720" s="57"/>
      <c r="W720" s="57"/>
      <c r="X720" s="57"/>
      <c r="Y720" s="62"/>
      <c r="Z720" s="57"/>
      <c r="AA720" s="71"/>
      <c r="AB720" s="59"/>
      <c r="AC720" s="63"/>
      <c r="AD720" s="62"/>
      <c r="AE720" s="62"/>
      <c r="AF720" s="62"/>
      <c r="AG720" s="64"/>
      <c r="AH720" s="59"/>
      <c r="AI720" s="57"/>
      <c r="AJ720" s="59"/>
      <c r="AK720" s="65"/>
      <c r="AL720" s="66"/>
      <c r="AM720" s="67">
        <f t="shared" si="57"/>
        <v>0</v>
      </c>
      <c r="AN720" s="72"/>
      <c r="AO720" s="67">
        <f t="shared" si="58"/>
        <v>0</v>
      </c>
      <c r="AP720" s="59"/>
      <c r="AQ720" s="57"/>
      <c r="AR720" s="69">
        <f t="shared" ca="1" si="59"/>
        <v>120</v>
      </c>
      <c r="AS720" s="76" t="str">
        <f ca="1">IF('База данных'!$AR720&gt;=18,"соверш.","несовер.")</f>
        <v>соверш.</v>
      </c>
      <c r="AT72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20" s="2"/>
      <c r="AV720" s="2"/>
    </row>
    <row r="721" spans="2:48" ht="13.5" customHeight="1">
      <c r="B721" s="90">
        <f>IF(D720&lt;&gt;D721,MAX($B$4:B720)+1,B720)</f>
        <v>324</v>
      </c>
      <c r="C721" s="58"/>
      <c r="D721" s="57"/>
      <c r="E721" s="59"/>
      <c r="F721" s="70"/>
      <c r="G721" s="59"/>
      <c r="H721" s="59"/>
      <c r="I721" s="57" t="str">
        <f t="shared" si="55"/>
        <v>324/00</v>
      </c>
      <c r="J721" s="61" t="str">
        <f t="shared" si="56"/>
        <v>324/00-/</v>
      </c>
      <c r="K721" s="62"/>
      <c r="L721" s="62"/>
      <c r="M721" s="57"/>
      <c r="N721" s="62"/>
      <c r="O721" s="59"/>
      <c r="P721" s="62"/>
      <c r="Q721" s="62"/>
      <c r="R721" s="57"/>
      <c r="S721" s="64"/>
      <c r="T721" s="59"/>
      <c r="U721" s="62"/>
      <c r="V721" s="57"/>
      <c r="W721" s="57"/>
      <c r="X721" s="57"/>
      <c r="Y721" s="62"/>
      <c r="Z721" s="57"/>
      <c r="AA721" s="71"/>
      <c r="AB721" s="59"/>
      <c r="AC721" s="63"/>
      <c r="AD721" s="62"/>
      <c r="AE721" s="62"/>
      <c r="AF721" s="62"/>
      <c r="AG721" s="64"/>
      <c r="AH721" s="59"/>
      <c r="AI721" s="57"/>
      <c r="AJ721" s="59"/>
      <c r="AK721" s="65"/>
      <c r="AL721" s="66"/>
      <c r="AM721" s="67">
        <f t="shared" si="57"/>
        <v>0</v>
      </c>
      <c r="AN721" s="72"/>
      <c r="AO721" s="67">
        <f t="shared" si="58"/>
        <v>0</v>
      </c>
      <c r="AP721" s="59"/>
      <c r="AQ721" s="57"/>
      <c r="AR721" s="61">
        <f t="shared" ca="1" si="59"/>
        <v>120</v>
      </c>
      <c r="AS721" s="75" t="str">
        <f ca="1">IF('База данных'!$AR721&gt;=18,"соверш.","несовер.")</f>
        <v>соверш.</v>
      </c>
      <c r="AT72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21" s="2"/>
      <c r="AV721" s="2"/>
    </row>
    <row r="722" spans="2:48" ht="13.5" customHeight="1">
      <c r="B722" s="90">
        <f>IF(D721&lt;&gt;D722,MAX($B$4:B721)+1,B721)</f>
        <v>324</v>
      </c>
      <c r="C722" s="58"/>
      <c r="D722" s="57"/>
      <c r="E722" s="59"/>
      <c r="F722" s="60"/>
      <c r="G722" s="59"/>
      <c r="H722" s="59"/>
      <c r="I722" s="57" t="str">
        <f t="shared" si="55"/>
        <v>324/00</v>
      </c>
      <c r="J722" s="61" t="str">
        <f t="shared" si="56"/>
        <v>324/00-/</v>
      </c>
      <c r="K722" s="62"/>
      <c r="L722" s="62"/>
      <c r="M722" s="57"/>
      <c r="N722" s="62"/>
      <c r="O722" s="59"/>
      <c r="P722" s="62"/>
      <c r="Q722" s="62"/>
      <c r="R722" s="57"/>
      <c r="S722" s="64"/>
      <c r="T722" s="59"/>
      <c r="U722" s="62"/>
      <c r="V722" s="57"/>
      <c r="W722" s="57"/>
      <c r="X722" s="57"/>
      <c r="Y722" s="62"/>
      <c r="Z722" s="57"/>
      <c r="AA722" s="71"/>
      <c r="AB722" s="59"/>
      <c r="AC722" s="63"/>
      <c r="AD722" s="62"/>
      <c r="AE722" s="62"/>
      <c r="AF722" s="62"/>
      <c r="AG722" s="64"/>
      <c r="AH722" s="59"/>
      <c r="AI722" s="57"/>
      <c r="AJ722" s="59"/>
      <c r="AK722" s="65"/>
      <c r="AL722" s="66"/>
      <c r="AM722" s="67">
        <f t="shared" si="57"/>
        <v>0</v>
      </c>
      <c r="AN722" s="72"/>
      <c r="AO722" s="67">
        <f t="shared" si="58"/>
        <v>0</v>
      </c>
      <c r="AP722" s="59"/>
      <c r="AQ722" s="57"/>
      <c r="AR722" s="69">
        <f t="shared" ca="1" si="59"/>
        <v>120</v>
      </c>
      <c r="AS722" s="76" t="str">
        <f ca="1">IF('База данных'!$AR722&gt;=18,"соверш.","несовер.")</f>
        <v>соверш.</v>
      </c>
      <c r="AT72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22" s="2"/>
      <c r="AV722" s="2"/>
    </row>
    <row r="723" spans="2:48" ht="13.5" customHeight="1">
      <c r="B723" s="90">
        <f>IF(D722&lt;&gt;D723,MAX($B$4:B722)+1,B722)</f>
        <v>324</v>
      </c>
      <c r="C723" s="58"/>
      <c r="D723" s="57"/>
      <c r="E723" s="59"/>
      <c r="F723" s="70"/>
      <c r="G723" s="59"/>
      <c r="H723" s="59"/>
      <c r="I723" s="57" t="str">
        <f t="shared" si="55"/>
        <v>324/00</v>
      </c>
      <c r="J723" s="61" t="str">
        <f t="shared" si="56"/>
        <v>324/00-/</v>
      </c>
      <c r="K723" s="62"/>
      <c r="L723" s="62"/>
      <c r="M723" s="57"/>
      <c r="N723" s="62"/>
      <c r="O723" s="59"/>
      <c r="P723" s="62"/>
      <c r="Q723" s="62"/>
      <c r="R723" s="57"/>
      <c r="S723" s="64"/>
      <c r="T723" s="59"/>
      <c r="U723" s="62"/>
      <c r="V723" s="57"/>
      <c r="W723" s="57"/>
      <c r="X723" s="57"/>
      <c r="Y723" s="62"/>
      <c r="Z723" s="57"/>
      <c r="AA723" s="71"/>
      <c r="AB723" s="59"/>
      <c r="AC723" s="63"/>
      <c r="AD723" s="62"/>
      <c r="AE723" s="62"/>
      <c r="AF723" s="62"/>
      <c r="AG723" s="64"/>
      <c r="AH723" s="59"/>
      <c r="AI723" s="57"/>
      <c r="AJ723" s="59"/>
      <c r="AK723" s="65"/>
      <c r="AL723" s="66"/>
      <c r="AM723" s="67">
        <f t="shared" si="57"/>
        <v>0</v>
      </c>
      <c r="AN723" s="72"/>
      <c r="AO723" s="67">
        <f t="shared" si="58"/>
        <v>0</v>
      </c>
      <c r="AP723" s="59"/>
      <c r="AQ723" s="57"/>
      <c r="AR723" s="61">
        <f t="shared" ca="1" si="59"/>
        <v>120</v>
      </c>
      <c r="AS723" s="75" t="str">
        <f ca="1">IF('База данных'!$AR723&gt;=18,"соверш.","несовер.")</f>
        <v>соверш.</v>
      </c>
      <c r="AT72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23" s="2"/>
      <c r="AV723" s="2"/>
    </row>
    <row r="724" spans="2:48" ht="13.5" customHeight="1">
      <c r="B724" s="90">
        <f>IF(D723&lt;&gt;D724,MAX($B$4:B723)+1,B723)</f>
        <v>324</v>
      </c>
      <c r="C724" s="58"/>
      <c r="D724" s="57"/>
      <c r="E724" s="59"/>
      <c r="F724" s="60"/>
      <c r="G724" s="59"/>
      <c r="H724" s="59"/>
      <c r="I724" s="57" t="str">
        <f t="shared" si="55"/>
        <v>324/00</v>
      </c>
      <c r="J724" s="61" t="str">
        <f t="shared" si="56"/>
        <v>324/00-/</v>
      </c>
      <c r="K724" s="62"/>
      <c r="L724" s="62"/>
      <c r="M724" s="57"/>
      <c r="N724" s="62"/>
      <c r="O724" s="59"/>
      <c r="P724" s="62"/>
      <c r="Q724" s="62"/>
      <c r="R724" s="57"/>
      <c r="S724" s="64"/>
      <c r="T724" s="59"/>
      <c r="U724" s="62"/>
      <c r="V724" s="57"/>
      <c r="W724" s="57"/>
      <c r="X724" s="57"/>
      <c r="Y724" s="62"/>
      <c r="Z724" s="57"/>
      <c r="AA724" s="71"/>
      <c r="AB724" s="59"/>
      <c r="AC724" s="63"/>
      <c r="AD724" s="62"/>
      <c r="AE724" s="62"/>
      <c r="AF724" s="62"/>
      <c r="AG724" s="64"/>
      <c r="AH724" s="59"/>
      <c r="AI724" s="57"/>
      <c r="AJ724" s="59"/>
      <c r="AK724" s="65"/>
      <c r="AL724" s="66"/>
      <c r="AM724" s="67">
        <f t="shared" si="57"/>
        <v>0</v>
      </c>
      <c r="AN724" s="72"/>
      <c r="AO724" s="67">
        <f t="shared" si="58"/>
        <v>0</v>
      </c>
      <c r="AP724" s="59"/>
      <c r="AQ724" s="57"/>
      <c r="AR724" s="69">
        <f t="shared" ca="1" si="59"/>
        <v>120</v>
      </c>
      <c r="AS724" s="76" t="str">
        <f ca="1">IF('База данных'!$AR724&gt;=18,"соверш.","несовер.")</f>
        <v>соверш.</v>
      </c>
      <c r="AT72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24" s="2"/>
      <c r="AV724" s="2"/>
    </row>
    <row r="725" spans="2:48" ht="13.5" customHeight="1">
      <c r="B725" s="90">
        <f>IF(D724&lt;&gt;D725,MAX($B$4:B724)+1,B724)</f>
        <v>324</v>
      </c>
      <c r="C725" s="58"/>
      <c r="D725" s="57"/>
      <c r="E725" s="59"/>
      <c r="F725" s="70"/>
      <c r="G725" s="59"/>
      <c r="H725" s="59"/>
      <c r="I725" s="57" t="str">
        <f t="shared" si="55"/>
        <v>324/00</v>
      </c>
      <c r="J725" s="61" t="str">
        <f t="shared" si="56"/>
        <v>324/00-/</v>
      </c>
      <c r="K725" s="62"/>
      <c r="L725" s="62"/>
      <c r="M725" s="57"/>
      <c r="N725" s="62"/>
      <c r="O725" s="59"/>
      <c r="P725" s="62"/>
      <c r="Q725" s="62"/>
      <c r="R725" s="57"/>
      <c r="S725" s="64"/>
      <c r="T725" s="59"/>
      <c r="U725" s="62"/>
      <c r="V725" s="57"/>
      <c r="W725" s="57"/>
      <c r="X725" s="57"/>
      <c r="Y725" s="62"/>
      <c r="Z725" s="57"/>
      <c r="AA725" s="71"/>
      <c r="AB725" s="59"/>
      <c r="AC725" s="63"/>
      <c r="AD725" s="62"/>
      <c r="AE725" s="62"/>
      <c r="AF725" s="62"/>
      <c r="AG725" s="64"/>
      <c r="AH725" s="59"/>
      <c r="AI725" s="57"/>
      <c r="AJ725" s="59"/>
      <c r="AK725" s="65"/>
      <c r="AL725" s="66"/>
      <c r="AM725" s="67">
        <f t="shared" si="57"/>
        <v>0</v>
      </c>
      <c r="AN725" s="72"/>
      <c r="AO725" s="67">
        <f t="shared" si="58"/>
        <v>0</v>
      </c>
      <c r="AP725" s="59"/>
      <c r="AQ725" s="57"/>
      <c r="AR725" s="61">
        <f t="shared" ca="1" si="59"/>
        <v>120</v>
      </c>
      <c r="AS725" s="75" t="str">
        <f ca="1">IF('База данных'!$AR725&gt;=18,"соверш.","несовер.")</f>
        <v>соверш.</v>
      </c>
      <c r="AT72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25" s="2"/>
      <c r="AV725" s="2"/>
    </row>
    <row r="726" spans="2:48" ht="13.5" customHeight="1">
      <c r="B726" s="90">
        <f>IF(D725&lt;&gt;D726,MAX($B$4:B725)+1,B725)</f>
        <v>324</v>
      </c>
      <c r="C726" s="58"/>
      <c r="D726" s="57"/>
      <c r="E726" s="59"/>
      <c r="F726" s="60"/>
      <c r="G726" s="59"/>
      <c r="H726" s="59"/>
      <c r="I726" s="57" t="str">
        <f t="shared" si="55"/>
        <v>324/00</v>
      </c>
      <c r="J726" s="61" t="str">
        <f t="shared" si="56"/>
        <v>324/00-/</v>
      </c>
      <c r="K726" s="62"/>
      <c r="L726" s="62"/>
      <c r="M726" s="57"/>
      <c r="N726" s="62"/>
      <c r="O726" s="59"/>
      <c r="P726" s="62"/>
      <c r="Q726" s="62"/>
      <c r="R726" s="57"/>
      <c r="S726" s="64"/>
      <c r="T726" s="59"/>
      <c r="U726" s="62"/>
      <c r="V726" s="57"/>
      <c r="W726" s="57"/>
      <c r="X726" s="57"/>
      <c r="Y726" s="62"/>
      <c r="Z726" s="57"/>
      <c r="AA726" s="71"/>
      <c r="AB726" s="59"/>
      <c r="AC726" s="63"/>
      <c r="AD726" s="62"/>
      <c r="AE726" s="62"/>
      <c r="AF726" s="62"/>
      <c r="AG726" s="64"/>
      <c r="AH726" s="59"/>
      <c r="AI726" s="57"/>
      <c r="AJ726" s="59"/>
      <c r="AK726" s="65"/>
      <c r="AL726" s="66"/>
      <c r="AM726" s="67">
        <f t="shared" si="57"/>
        <v>0</v>
      </c>
      <c r="AN726" s="72"/>
      <c r="AO726" s="67">
        <f t="shared" si="58"/>
        <v>0</v>
      </c>
      <c r="AP726" s="59"/>
      <c r="AQ726" s="57"/>
      <c r="AR726" s="69">
        <f t="shared" ca="1" si="59"/>
        <v>120</v>
      </c>
      <c r="AS726" s="76" t="str">
        <f ca="1">IF('База данных'!$AR726&gt;=18,"соверш.","несовер.")</f>
        <v>соверш.</v>
      </c>
      <c r="AT72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26" s="2"/>
      <c r="AV726" s="2"/>
    </row>
    <row r="727" spans="2:48" ht="13.5" customHeight="1">
      <c r="B727" s="90">
        <f>IF(D726&lt;&gt;D727,MAX($B$4:B726)+1,B726)</f>
        <v>324</v>
      </c>
      <c r="C727" s="58"/>
      <c r="D727" s="57"/>
      <c r="E727" s="59"/>
      <c r="F727" s="70"/>
      <c r="G727" s="59"/>
      <c r="H727" s="59"/>
      <c r="I727" s="57" t="str">
        <f t="shared" si="55"/>
        <v>324/00</v>
      </c>
      <c r="J727" s="61" t="str">
        <f t="shared" si="56"/>
        <v>324/00-/</v>
      </c>
      <c r="K727" s="62"/>
      <c r="L727" s="62"/>
      <c r="M727" s="57"/>
      <c r="N727" s="62"/>
      <c r="O727" s="59"/>
      <c r="P727" s="62"/>
      <c r="Q727" s="62"/>
      <c r="R727" s="57"/>
      <c r="S727" s="64"/>
      <c r="T727" s="59"/>
      <c r="U727" s="62"/>
      <c r="V727" s="57"/>
      <c r="W727" s="57"/>
      <c r="X727" s="57"/>
      <c r="Y727" s="62"/>
      <c r="Z727" s="57"/>
      <c r="AA727" s="71"/>
      <c r="AB727" s="59"/>
      <c r="AC727" s="63"/>
      <c r="AD727" s="62"/>
      <c r="AE727" s="62"/>
      <c r="AF727" s="62"/>
      <c r="AG727" s="64"/>
      <c r="AH727" s="59"/>
      <c r="AI727" s="57"/>
      <c r="AJ727" s="59"/>
      <c r="AK727" s="65"/>
      <c r="AL727" s="66"/>
      <c r="AM727" s="67">
        <f t="shared" si="57"/>
        <v>0</v>
      </c>
      <c r="AN727" s="72"/>
      <c r="AO727" s="67">
        <f t="shared" si="58"/>
        <v>0</v>
      </c>
      <c r="AP727" s="59"/>
      <c r="AQ727" s="57"/>
      <c r="AR727" s="61">
        <f t="shared" ca="1" si="59"/>
        <v>120</v>
      </c>
      <c r="AS727" s="75" t="str">
        <f ca="1">IF('База данных'!$AR727&gt;=18,"соверш.","несовер.")</f>
        <v>соверш.</v>
      </c>
      <c r="AT72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27" s="2"/>
      <c r="AV727" s="2"/>
    </row>
    <row r="728" spans="2:48" ht="13.5" customHeight="1">
      <c r="B728" s="90">
        <f>IF(D727&lt;&gt;D728,MAX($B$4:B727)+1,B727)</f>
        <v>324</v>
      </c>
      <c r="C728" s="58"/>
      <c r="D728" s="57"/>
      <c r="E728" s="59"/>
      <c r="F728" s="60"/>
      <c r="G728" s="59"/>
      <c r="H728" s="59"/>
      <c r="I728" s="57" t="str">
        <f t="shared" si="55"/>
        <v>324/00</v>
      </c>
      <c r="J728" s="61" t="str">
        <f t="shared" si="56"/>
        <v>324/00-/</v>
      </c>
      <c r="K728" s="62"/>
      <c r="L728" s="62"/>
      <c r="M728" s="57"/>
      <c r="N728" s="62"/>
      <c r="O728" s="59"/>
      <c r="P728" s="62"/>
      <c r="Q728" s="62"/>
      <c r="R728" s="57"/>
      <c r="S728" s="64"/>
      <c r="T728" s="59"/>
      <c r="U728" s="62"/>
      <c r="V728" s="57"/>
      <c r="W728" s="57"/>
      <c r="X728" s="57"/>
      <c r="Y728" s="62"/>
      <c r="Z728" s="57"/>
      <c r="AA728" s="71"/>
      <c r="AB728" s="59"/>
      <c r="AC728" s="63"/>
      <c r="AD728" s="62"/>
      <c r="AE728" s="62"/>
      <c r="AF728" s="62"/>
      <c r="AG728" s="64"/>
      <c r="AH728" s="59"/>
      <c r="AI728" s="57"/>
      <c r="AJ728" s="59"/>
      <c r="AK728" s="65"/>
      <c r="AL728" s="66"/>
      <c r="AM728" s="67">
        <f t="shared" si="57"/>
        <v>0</v>
      </c>
      <c r="AN728" s="72"/>
      <c r="AO728" s="67">
        <f t="shared" si="58"/>
        <v>0</v>
      </c>
      <c r="AP728" s="59"/>
      <c r="AQ728" s="57"/>
      <c r="AR728" s="69">
        <f t="shared" ca="1" si="59"/>
        <v>120</v>
      </c>
      <c r="AS728" s="76" t="str">
        <f ca="1">IF('База данных'!$AR728&gt;=18,"соверш.","несовер.")</f>
        <v>соверш.</v>
      </c>
      <c r="AT72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28" s="2"/>
      <c r="AV728" s="2"/>
    </row>
    <row r="729" spans="2:48" ht="13.5" customHeight="1">
      <c r="B729" s="90">
        <f>IF(D728&lt;&gt;D729,MAX($B$4:B728)+1,B728)</f>
        <v>324</v>
      </c>
      <c r="C729" s="58"/>
      <c r="D729" s="57"/>
      <c r="E729" s="59"/>
      <c r="F729" s="70"/>
      <c r="G729" s="59"/>
      <c r="H729" s="59"/>
      <c r="I729" s="57" t="str">
        <f t="shared" si="55"/>
        <v>324/00</v>
      </c>
      <c r="J729" s="61" t="str">
        <f t="shared" si="56"/>
        <v>324/00-/</v>
      </c>
      <c r="K729" s="62"/>
      <c r="L729" s="62"/>
      <c r="M729" s="57"/>
      <c r="N729" s="62"/>
      <c r="O729" s="59"/>
      <c r="P729" s="62"/>
      <c r="Q729" s="62"/>
      <c r="R729" s="57"/>
      <c r="S729" s="64"/>
      <c r="T729" s="59"/>
      <c r="U729" s="62"/>
      <c r="V729" s="57"/>
      <c r="W729" s="57"/>
      <c r="X729" s="57"/>
      <c r="Y729" s="62"/>
      <c r="Z729" s="57"/>
      <c r="AA729" s="71"/>
      <c r="AB729" s="59"/>
      <c r="AC729" s="63"/>
      <c r="AD729" s="62"/>
      <c r="AE729" s="62"/>
      <c r="AF729" s="62"/>
      <c r="AG729" s="64"/>
      <c r="AH729" s="59"/>
      <c r="AI729" s="57"/>
      <c r="AJ729" s="59"/>
      <c r="AK729" s="65"/>
      <c r="AL729" s="66"/>
      <c r="AM729" s="67">
        <f t="shared" si="57"/>
        <v>0</v>
      </c>
      <c r="AN729" s="72"/>
      <c r="AO729" s="67">
        <f t="shared" si="58"/>
        <v>0</v>
      </c>
      <c r="AP729" s="59"/>
      <c r="AQ729" s="57"/>
      <c r="AR729" s="61">
        <f t="shared" ca="1" si="59"/>
        <v>120</v>
      </c>
      <c r="AS729" s="75" t="str">
        <f ca="1">IF('База данных'!$AR729&gt;=18,"соверш.","несовер.")</f>
        <v>соверш.</v>
      </c>
      <c r="AT72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29" s="2"/>
      <c r="AV729" s="2"/>
    </row>
    <row r="730" spans="2:48" ht="13.5" customHeight="1">
      <c r="B730" s="90">
        <f>IF(D729&lt;&gt;D730,MAX($B$4:B729)+1,B729)</f>
        <v>324</v>
      </c>
      <c r="C730" s="58"/>
      <c r="D730" s="57"/>
      <c r="E730" s="59"/>
      <c r="F730" s="60"/>
      <c r="G730" s="59"/>
      <c r="H730" s="59"/>
      <c r="I730" s="57" t="str">
        <f t="shared" si="55"/>
        <v>324/00</v>
      </c>
      <c r="J730" s="61" t="str">
        <f t="shared" si="56"/>
        <v>324/00-/</v>
      </c>
      <c r="K730" s="62"/>
      <c r="L730" s="62"/>
      <c r="M730" s="57"/>
      <c r="N730" s="62"/>
      <c r="O730" s="59"/>
      <c r="P730" s="62"/>
      <c r="Q730" s="62"/>
      <c r="R730" s="57"/>
      <c r="S730" s="64"/>
      <c r="T730" s="59"/>
      <c r="U730" s="62"/>
      <c r="V730" s="57"/>
      <c r="W730" s="57"/>
      <c r="X730" s="57"/>
      <c r="Y730" s="62"/>
      <c r="Z730" s="57"/>
      <c r="AA730" s="71"/>
      <c r="AB730" s="59"/>
      <c r="AC730" s="63"/>
      <c r="AD730" s="62"/>
      <c r="AE730" s="62"/>
      <c r="AF730" s="62"/>
      <c r="AG730" s="64"/>
      <c r="AH730" s="59"/>
      <c r="AI730" s="57"/>
      <c r="AJ730" s="59"/>
      <c r="AK730" s="65"/>
      <c r="AL730" s="66"/>
      <c r="AM730" s="67">
        <f t="shared" si="57"/>
        <v>0</v>
      </c>
      <c r="AN730" s="72"/>
      <c r="AO730" s="67">
        <f t="shared" si="58"/>
        <v>0</v>
      </c>
      <c r="AP730" s="59"/>
      <c r="AQ730" s="57"/>
      <c r="AR730" s="69">
        <f t="shared" ca="1" si="59"/>
        <v>120</v>
      </c>
      <c r="AS730" s="76" t="str">
        <f ca="1">IF('База данных'!$AR730&gt;=18,"соверш.","несовер.")</f>
        <v>соверш.</v>
      </c>
      <c r="AT73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30" s="2"/>
      <c r="AV730" s="2"/>
    </row>
    <row r="731" spans="2:48" ht="13.5" customHeight="1">
      <c r="B731" s="90">
        <f>IF(D730&lt;&gt;D731,MAX($B$4:B730)+1,B730)</f>
        <v>324</v>
      </c>
      <c r="C731" s="58"/>
      <c r="D731" s="57"/>
      <c r="E731" s="59"/>
      <c r="F731" s="70"/>
      <c r="G731" s="59"/>
      <c r="H731" s="59"/>
      <c r="I731" s="57" t="str">
        <f t="shared" si="55"/>
        <v>324/00</v>
      </c>
      <c r="J731" s="61" t="str">
        <f t="shared" si="56"/>
        <v>324/00-/</v>
      </c>
      <c r="K731" s="62"/>
      <c r="L731" s="62"/>
      <c r="M731" s="57"/>
      <c r="N731" s="62"/>
      <c r="O731" s="59"/>
      <c r="P731" s="62"/>
      <c r="Q731" s="62"/>
      <c r="R731" s="57"/>
      <c r="S731" s="64"/>
      <c r="T731" s="59"/>
      <c r="U731" s="62"/>
      <c r="V731" s="57"/>
      <c r="W731" s="57"/>
      <c r="X731" s="57"/>
      <c r="Y731" s="62"/>
      <c r="Z731" s="57"/>
      <c r="AA731" s="71"/>
      <c r="AB731" s="59"/>
      <c r="AC731" s="63"/>
      <c r="AD731" s="62"/>
      <c r="AE731" s="62"/>
      <c r="AF731" s="62"/>
      <c r="AG731" s="64"/>
      <c r="AH731" s="59"/>
      <c r="AI731" s="57"/>
      <c r="AJ731" s="59"/>
      <c r="AK731" s="65"/>
      <c r="AL731" s="66"/>
      <c r="AM731" s="67">
        <f t="shared" si="57"/>
        <v>0</v>
      </c>
      <c r="AN731" s="72"/>
      <c r="AO731" s="67">
        <f t="shared" si="58"/>
        <v>0</v>
      </c>
      <c r="AP731" s="59"/>
      <c r="AQ731" s="57"/>
      <c r="AR731" s="61">
        <f t="shared" ca="1" si="59"/>
        <v>120</v>
      </c>
      <c r="AS731" s="75" t="str">
        <f ca="1">IF('База данных'!$AR731&gt;=18,"соверш.","несовер.")</f>
        <v>соверш.</v>
      </c>
      <c r="AT73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31" s="2"/>
      <c r="AV731" s="2"/>
    </row>
    <row r="732" spans="2:48" ht="13.5" customHeight="1">
      <c r="B732" s="90">
        <f>IF(D731&lt;&gt;D732,MAX($B$4:B731)+1,B731)</f>
        <v>324</v>
      </c>
      <c r="C732" s="58"/>
      <c r="D732" s="57"/>
      <c r="E732" s="59"/>
      <c r="F732" s="60"/>
      <c r="G732" s="59"/>
      <c r="H732" s="59"/>
      <c r="I732" s="57" t="str">
        <f t="shared" si="55"/>
        <v>324/00</v>
      </c>
      <c r="J732" s="61" t="str">
        <f t="shared" si="56"/>
        <v>324/00-/</v>
      </c>
      <c r="K732" s="62"/>
      <c r="L732" s="62"/>
      <c r="M732" s="57"/>
      <c r="N732" s="62"/>
      <c r="O732" s="59"/>
      <c r="P732" s="62"/>
      <c r="Q732" s="62"/>
      <c r="R732" s="57"/>
      <c r="S732" s="64"/>
      <c r="T732" s="59"/>
      <c r="U732" s="62"/>
      <c r="V732" s="57"/>
      <c r="W732" s="57"/>
      <c r="X732" s="57"/>
      <c r="Y732" s="62"/>
      <c r="Z732" s="57"/>
      <c r="AA732" s="71"/>
      <c r="AB732" s="59"/>
      <c r="AC732" s="63"/>
      <c r="AD732" s="62"/>
      <c r="AE732" s="62"/>
      <c r="AF732" s="62"/>
      <c r="AG732" s="64"/>
      <c r="AH732" s="59"/>
      <c r="AI732" s="57"/>
      <c r="AJ732" s="59"/>
      <c r="AK732" s="65"/>
      <c r="AL732" s="66"/>
      <c r="AM732" s="67">
        <f t="shared" si="57"/>
        <v>0</v>
      </c>
      <c r="AN732" s="72"/>
      <c r="AO732" s="67">
        <f t="shared" si="58"/>
        <v>0</v>
      </c>
      <c r="AP732" s="59"/>
      <c r="AQ732" s="57"/>
      <c r="AR732" s="69">
        <f t="shared" ca="1" si="59"/>
        <v>120</v>
      </c>
      <c r="AS732" s="76" t="str">
        <f ca="1">IF('База данных'!$AR732&gt;=18,"соверш.","несовер.")</f>
        <v>соверш.</v>
      </c>
      <c r="AT73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32" s="2"/>
      <c r="AV732" s="2"/>
    </row>
    <row r="733" spans="2:48" ht="13.5" customHeight="1">
      <c r="B733" s="90">
        <f>IF(D732&lt;&gt;D733,MAX($B$4:B732)+1,B732)</f>
        <v>324</v>
      </c>
      <c r="C733" s="58"/>
      <c r="D733" s="57"/>
      <c r="E733" s="59"/>
      <c r="F733" s="70"/>
      <c r="G733" s="59"/>
      <c r="H733" s="59"/>
      <c r="I733" s="57" t="str">
        <f t="shared" si="55"/>
        <v>324/00</v>
      </c>
      <c r="J733" s="61" t="str">
        <f t="shared" si="56"/>
        <v>324/00-/</v>
      </c>
      <c r="K733" s="62"/>
      <c r="L733" s="62"/>
      <c r="M733" s="57"/>
      <c r="N733" s="62"/>
      <c r="O733" s="59"/>
      <c r="P733" s="62"/>
      <c r="Q733" s="62"/>
      <c r="R733" s="57"/>
      <c r="S733" s="64"/>
      <c r="T733" s="59"/>
      <c r="U733" s="62"/>
      <c r="V733" s="57"/>
      <c r="W733" s="57"/>
      <c r="X733" s="57"/>
      <c r="Y733" s="62"/>
      <c r="Z733" s="57"/>
      <c r="AA733" s="71"/>
      <c r="AB733" s="59"/>
      <c r="AC733" s="63"/>
      <c r="AD733" s="62"/>
      <c r="AE733" s="62"/>
      <c r="AF733" s="62"/>
      <c r="AG733" s="64"/>
      <c r="AH733" s="59"/>
      <c r="AI733" s="57"/>
      <c r="AJ733" s="59"/>
      <c r="AK733" s="65"/>
      <c r="AL733" s="66"/>
      <c r="AM733" s="67">
        <f t="shared" si="57"/>
        <v>0</v>
      </c>
      <c r="AN733" s="72"/>
      <c r="AO733" s="67">
        <f t="shared" si="58"/>
        <v>0</v>
      </c>
      <c r="AP733" s="59"/>
      <c r="AQ733" s="57"/>
      <c r="AR733" s="61">
        <f t="shared" ca="1" si="59"/>
        <v>120</v>
      </c>
      <c r="AS733" s="75" t="str">
        <f ca="1">IF('База данных'!$AR733&gt;=18,"соверш.","несовер.")</f>
        <v>соверш.</v>
      </c>
      <c r="AT73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33" s="2"/>
      <c r="AV733" s="2"/>
    </row>
    <row r="734" spans="2:48" ht="13.5" customHeight="1">
      <c r="B734" s="90">
        <f>IF(D733&lt;&gt;D734,MAX($B$4:B733)+1,B733)</f>
        <v>324</v>
      </c>
      <c r="C734" s="58"/>
      <c r="D734" s="57"/>
      <c r="E734" s="59"/>
      <c r="F734" s="60"/>
      <c r="G734" s="59"/>
      <c r="H734" s="59"/>
      <c r="I734" s="57" t="str">
        <f t="shared" si="55"/>
        <v>324/00</v>
      </c>
      <c r="J734" s="61" t="str">
        <f t="shared" si="56"/>
        <v>324/00-/</v>
      </c>
      <c r="K734" s="62"/>
      <c r="L734" s="62"/>
      <c r="M734" s="57"/>
      <c r="N734" s="62"/>
      <c r="O734" s="59"/>
      <c r="P734" s="62"/>
      <c r="Q734" s="62"/>
      <c r="R734" s="57"/>
      <c r="S734" s="64"/>
      <c r="T734" s="59"/>
      <c r="U734" s="62"/>
      <c r="V734" s="57"/>
      <c r="W734" s="57"/>
      <c r="X734" s="57"/>
      <c r="Y734" s="62"/>
      <c r="Z734" s="57"/>
      <c r="AA734" s="71"/>
      <c r="AB734" s="59"/>
      <c r="AC734" s="63"/>
      <c r="AD734" s="62"/>
      <c r="AE734" s="62"/>
      <c r="AF734" s="62"/>
      <c r="AG734" s="64"/>
      <c r="AH734" s="59"/>
      <c r="AI734" s="57"/>
      <c r="AJ734" s="59"/>
      <c r="AK734" s="65"/>
      <c r="AL734" s="66"/>
      <c r="AM734" s="67">
        <f t="shared" si="57"/>
        <v>0</v>
      </c>
      <c r="AN734" s="72"/>
      <c r="AO734" s="67">
        <f t="shared" si="58"/>
        <v>0</v>
      </c>
      <c r="AP734" s="59"/>
      <c r="AQ734" s="57"/>
      <c r="AR734" s="69">
        <f t="shared" ca="1" si="59"/>
        <v>120</v>
      </c>
      <c r="AS734" s="76" t="str">
        <f ca="1">IF('База данных'!$AR734&gt;=18,"соверш.","несовер.")</f>
        <v>соверш.</v>
      </c>
      <c r="AT73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34" s="2"/>
      <c r="AV734" s="2"/>
    </row>
    <row r="735" spans="2:48" ht="13.5" customHeight="1">
      <c r="B735" s="90">
        <f>IF(D734&lt;&gt;D735,MAX($B$4:B734)+1,B734)</f>
        <v>324</v>
      </c>
      <c r="C735" s="58"/>
      <c r="D735" s="57"/>
      <c r="E735" s="59"/>
      <c r="F735" s="70"/>
      <c r="G735" s="59"/>
      <c r="H735" s="59"/>
      <c r="I735" s="57" t="str">
        <f t="shared" si="55"/>
        <v>324/00</v>
      </c>
      <c r="J735" s="61" t="str">
        <f t="shared" si="56"/>
        <v>324/00-/</v>
      </c>
      <c r="K735" s="62"/>
      <c r="L735" s="62"/>
      <c r="M735" s="57"/>
      <c r="N735" s="62"/>
      <c r="O735" s="59"/>
      <c r="P735" s="62"/>
      <c r="Q735" s="62"/>
      <c r="R735" s="57"/>
      <c r="S735" s="64"/>
      <c r="T735" s="59"/>
      <c r="U735" s="62"/>
      <c r="V735" s="57"/>
      <c r="W735" s="57"/>
      <c r="X735" s="57"/>
      <c r="Y735" s="62"/>
      <c r="Z735" s="57"/>
      <c r="AA735" s="71"/>
      <c r="AB735" s="59"/>
      <c r="AC735" s="63"/>
      <c r="AD735" s="62"/>
      <c r="AE735" s="62"/>
      <c r="AF735" s="62"/>
      <c r="AG735" s="64"/>
      <c r="AH735" s="59"/>
      <c r="AI735" s="57"/>
      <c r="AJ735" s="59"/>
      <c r="AK735" s="65"/>
      <c r="AL735" s="66"/>
      <c r="AM735" s="67">
        <f t="shared" si="57"/>
        <v>0</v>
      </c>
      <c r="AN735" s="72"/>
      <c r="AO735" s="67">
        <f t="shared" si="58"/>
        <v>0</v>
      </c>
      <c r="AP735" s="59"/>
      <c r="AQ735" s="57"/>
      <c r="AR735" s="61">
        <f t="shared" ca="1" si="59"/>
        <v>120</v>
      </c>
      <c r="AS735" s="75" t="str">
        <f ca="1">IF('База данных'!$AR735&gt;=18,"соверш.","несовер.")</f>
        <v>соверш.</v>
      </c>
      <c r="AT73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35" s="2"/>
      <c r="AV735" s="2"/>
    </row>
    <row r="736" spans="2:48" ht="13.5" customHeight="1">
      <c r="B736" s="90">
        <f>IF(D735&lt;&gt;D736,MAX($B$4:B735)+1,B735)</f>
        <v>324</v>
      </c>
      <c r="C736" s="58"/>
      <c r="D736" s="57"/>
      <c r="E736" s="59"/>
      <c r="F736" s="60"/>
      <c r="G736" s="59"/>
      <c r="H736" s="59"/>
      <c r="I736" s="57" t="str">
        <f t="shared" si="55"/>
        <v>324/00</v>
      </c>
      <c r="J736" s="61" t="str">
        <f t="shared" si="56"/>
        <v>324/00-/</v>
      </c>
      <c r="K736" s="62"/>
      <c r="L736" s="62"/>
      <c r="M736" s="57"/>
      <c r="N736" s="62"/>
      <c r="O736" s="59"/>
      <c r="P736" s="62"/>
      <c r="Q736" s="62"/>
      <c r="R736" s="57"/>
      <c r="S736" s="64"/>
      <c r="T736" s="59"/>
      <c r="U736" s="62"/>
      <c r="V736" s="57"/>
      <c r="W736" s="57"/>
      <c r="X736" s="57"/>
      <c r="Y736" s="62"/>
      <c r="Z736" s="57"/>
      <c r="AA736" s="71"/>
      <c r="AB736" s="59"/>
      <c r="AC736" s="63"/>
      <c r="AD736" s="62"/>
      <c r="AE736" s="62"/>
      <c r="AF736" s="62"/>
      <c r="AG736" s="64"/>
      <c r="AH736" s="59"/>
      <c r="AI736" s="57"/>
      <c r="AJ736" s="59"/>
      <c r="AK736" s="65"/>
      <c r="AL736" s="66"/>
      <c r="AM736" s="67">
        <f t="shared" si="57"/>
        <v>0</v>
      </c>
      <c r="AN736" s="72"/>
      <c r="AO736" s="67">
        <f t="shared" si="58"/>
        <v>0</v>
      </c>
      <c r="AP736" s="59"/>
      <c r="AQ736" s="57"/>
      <c r="AR736" s="69">
        <f t="shared" ca="1" si="59"/>
        <v>120</v>
      </c>
      <c r="AS736" s="76" t="str">
        <f ca="1">IF('База данных'!$AR736&gt;=18,"соверш.","несовер.")</f>
        <v>соверш.</v>
      </c>
      <c r="AT73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36" s="2"/>
      <c r="AV736" s="2"/>
    </row>
    <row r="737" spans="2:48" ht="13.5" customHeight="1">
      <c r="B737" s="90">
        <f>IF(D736&lt;&gt;D737,MAX($B$4:B736)+1,B736)</f>
        <v>324</v>
      </c>
      <c r="C737" s="58"/>
      <c r="D737" s="57"/>
      <c r="E737" s="59"/>
      <c r="F737" s="70"/>
      <c r="G737" s="59"/>
      <c r="H737" s="59"/>
      <c r="I737" s="57" t="str">
        <f t="shared" si="55"/>
        <v>324/00</v>
      </c>
      <c r="J737" s="61" t="str">
        <f t="shared" si="56"/>
        <v>324/00-/</v>
      </c>
      <c r="K737" s="62"/>
      <c r="L737" s="62"/>
      <c r="M737" s="57"/>
      <c r="N737" s="62"/>
      <c r="O737" s="59"/>
      <c r="P737" s="62"/>
      <c r="Q737" s="62"/>
      <c r="R737" s="57"/>
      <c r="S737" s="64"/>
      <c r="T737" s="59"/>
      <c r="U737" s="62"/>
      <c r="V737" s="57"/>
      <c r="W737" s="57"/>
      <c r="X737" s="57"/>
      <c r="Y737" s="62"/>
      <c r="Z737" s="57"/>
      <c r="AA737" s="71"/>
      <c r="AB737" s="59"/>
      <c r="AC737" s="63"/>
      <c r="AD737" s="62"/>
      <c r="AE737" s="62"/>
      <c r="AF737" s="62"/>
      <c r="AG737" s="64"/>
      <c r="AH737" s="59"/>
      <c r="AI737" s="57"/>
      <c r="AJ737" s="59"/>
      <c r="AK737" s="65"/>
      <c r="AL737" s="66"/>
      <c r="AM737" s="67">
        <f t="shared" si="57"/>
        <v>0</v>
      </c>
      <c r="AN737" s="72"/>
      <c r="AO737" s="67">
        <f t="shared" si="58"/>
        <v>0</v>
      </c>
      <c r="AP737" s="59"/>
      <c r="AQ737" s="57"/>
      <c r="AR737" s="61">
        <f t="shared" ca="1" si="59"/>
        <v>120</v>
      </c>
      <c r="AS737" s="75" t="str">
        <f ca="1">IF('База данных'!$AR737&gt;=18,"соверш.","несовер.")</f>
        <v>соверш.</v>
      </c>
      <c r="AT73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37" s="2"/>
      <c r="AV737" s="2"/>
    </row>
    <row r="738" spans="2:48" ht="13.5" customHeight="1">
      <c r="B738" s="90">
        <f>IF(D737&lt;&gt;D738,MAX($B$4:B737)+1,B737)</f>
        <v>324</v>
      </c>
      <c r="C738" s="58"/>
      <c r="D738" s="57"/>
      <c r="E738" s="59"/>
      <c r="F738" s="60"/>
      <c r="G738" s="59"/>
      <c r="H738" s="59"/>
      <c r="I738" s="57" t="str">
        <f t="shared" si="55"/>
        <v>324/00</v>
      </c>
      <c r="J738" s="61" t="str">
        <f t="shared" si="56"/>
        <v>324/00-/</v>
      </c>
      <c r="K738" s="62"/>
      <c r="L738" s="62"/>
      <c r="M738" s="57"/>
      <c r="N738" s="62"/>
      <c r="O738" s="59"/>
      <c r="P738" s="62"/>
      <c r="Q738" s="62"/>
      <c r="R738" s="57"/>
      <c r="S738" s="64"/>
      <c r="T738" s="59"/>
      <c r="U738" s="62"/>
      <c r="V738" s="57"/>
      <c r="W738" s="57"/>
      <c r="X738" s="57"/>
      <c r="Y738" s="62"/>
      <c r="Z738" s="57"/>
      <c r="AA738" s="71"/>
      <c r="AB738" s="59"/>
      <c r="AC738" s="63"/>
      <c r="AD738" s="62"/>
      <c r="AE738" s="62"/>
      <c r="AF738" s="62"/>
      <c r="AG738" s="64"/>
      <c r="AH738" s="59"/>
      <c r="AI738" s="57"/>
      <c r="AJ738" s="59"/>
      <c r="AK738" s="65"/>
      <c r="AL738" s="66"/>
      <c r="AM738" s="67">
        <f t="shared" si="57"/>
        <v>0</v>
      </c>
      <c r="AN738" s="72"/>
      <c r="AO738" s="67">
        <f t="shared" si="58"/>
        <v>0</v>
      </c>
      <c r="AP738" s="59"/>
      <c r="AQ738" s="57"/>
      <c r="AR738" s="69">
        <f t="shared" ca="1" si="59"/>
        <v>120</v>
      </c>
      <c r="AS738" s="76" t="str">
        <f ca="1">IF('База данных'!$AR738&gt;=18,"соверш.","несовер.")</f>
        <v>соверш.</v>
      </c>
      <c r="AT73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38" s="2"/>
      <c r="AV738" s="2"/>
    </row>
    <row r="739" spans="2:48" ht="13.5" customHeight="1">
      <c r="B739" s="90">
        <f>IF(D738&lt;&gt;D739,MAX($B$4:B738)+1,B738)</f>
        <v>324</v>
      </c>
      <c r="C739" s="58"/>
      <c r="D739" s="57"/>
      <c r="E739" s="59"/>
      <c r="F739" s="70"/>
      <c r="G739" s="59"/>
      <c r="H739" s="59"/>
      <c r="I739" s="57" t="str">
        <f t="shared" si="55"/>
        <v>324/00</v>
      </c>
      <c r="J739" s="61" t="str">
        <f t="shared" si="56"/>
        <v>324/00-/</v>
      </c>
      <c r="K739" s="62"/>
      <c r="L739" s="62"/>
      <c r="M739" s="57"/>
      <c r="N739" s="62"/>
      <c r="O739" s="59"/>
      <c r="P739" s="62"/>
      <c r="Q739" s="62"/>
      <c r="R739" s="57"/>
      <c r="S739" s="64"/>
      <c r="T739" s="59"/>
      <c r="U739" s="62"/>
      <c r="V739" s="57"/>
      <c r="W739" s="57"/>
      <c r="X739" s="57"/>
      <c r="Y739" s="62"/>
      <c r="Z739" s="57"/>
      <c r="AA739" s="71"/>
      <c r="AB739" s="59"/>
      <c r="AC739" s="63"/>
      <c r="AD739" s="62"/>
      <c r="AE739" s="62"/>
      <c r="AF739" s="62"/>
      <c r="AG739" s="64"/>
      <c r="AH739" s="59"/>
      <c r="AI739" s="57"/>
      <c r="AJ739" s="59"/>
      <c r="AK739" s="65"/>
      <c r="AL739" s="66"/>
      <c r="AM739" s="67">
        <f t="shared" si="57"/>
        <v>0</v>
      </c>
      <c r="AN739" s="72"/>
      <c r="AO739" s="67">
        <f t="shared" si="58"/>
        <v>0</v>
      </c>
      <c r="AP739" s="59"/>
      <c r="AQ739" s="57"/>
      <c r="AR739" s="61">
        <f t="shared" ca="1" si="59"/>
        <v>120</v>
      </c>
      <c r="AS739" s="75" t="str">
        <f ca="1">IF('База данных'!$AR739&gt;=18,"соверш.","несовер.")</f>
        <v>соверш.</v>
      </c>
      <c r="AT73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39" s="2"/>
      <c r="AV739" s="2"/>
    </row>
    <row r="740" spans="2:48" ht="13.5" customHeight="1">
      <c r="B740" s="90">
        <f>IF(D739&lt;&gt;D740,MAX($B$4:B739)+1,B739)</f>
        <v>324</v>
      </c>
      <c r="C740" s="58"/>
      <c r="D740" s="57"/>
      <c r="E740" s="59"/>
      <c r="F740" s="60"/>
      <c r="G740" s="59"/>
      <c r="H740" s="59"/>
      <c r="I740" s="57" t="str">
        <f t="shared" si="55"/>
        <v>324/00</v>
      </c>
      <c r="J740" s="61" t="str">
        <f t="shared" si="56"/>
        <v>324/00-/</v>
      </c>
      <c r="K740" s="62"/>
      <c r="L740" s="62"/>
      <c r="M740" s="57"/>
      <c r="N740" s="62"/>
      <c r="O740" s="59"/>
      <c r="P740" s="62"/>
      <c r="Q740" s="62"/>
      <c r="R740" s="57"/>
      <c r="S740" s="64"/>
      <c r="T740" s="59"/>
      <c r="U740" s="62"/>
      <c r="V740" s="57"/>
      <c r="W740" s="57"/>
      <c r="X740" s="57"/>
      <c r="Y740" s="62"/>
      <c r="Z740" s="57"/>
      <c r="AA740" s="71"/>
      <c r="AB740" s="59"/>
      <c r="AC740" s="63"/>
      <c r="AD740" s="62"/>
      <c r="AE740" s="62"/>
      <c r="AF740" s="62"/>
      <c r="AG740" s="64"/>
      <c r="AH740" s="59"/>
      <c r="AI740" s="57"/>
      <c r="AJ740" s="59"/>
      <c r="AK740" s="65"/>
      <c r="AL740" s="66"/>
      <c r="AM740" s="67">
        <f t="shared" si="57"/>
        <v>0</v>
      </c>
      <c r="AN740" s="72"/>
      <c r="AO740" s="67">
        <f t="shared" si="58"/>
        <v>0</v>
      </c>
      <c r="AP740" s="59"/>
      <c r="AQ740" s="57"/>
      <c r="AR740" s="69">
        <f t="shared" ca="1" si="59"/>
        <v>120</v>
      </c>
      <c r="AS740" s="76" t="str">
        <f ca="1">IF('База данных'!$AR740&gt;=18,"соверш.","несовер.")</f>
        <v>соверш.</v>
      </c>
      <c r="AT74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40" s="2"/>
      <c r="AV740" s="2"/>
    </row>
    <row r="741" spans="2:48" ht="13.5" customHeight="1">
      <c r="B741" s="90">
        <f>IF(D740&lt;&gt;D741,MAX($B$4:B740)+1,B740)</f>
        <v>324</v>
      </c>
      <c r="C741" s="58"/>
      <c r="D741" s="57"/>
      <c r="E741" s="59"/>
      <c r="F741" s="70"/>
      <c r="G741" s="59"/>
      <c r="H741" s="59"/>
      <c r="I741" s="57" t="str">
        <f t="shared" si="55"/>
        <v>324/00</v>
      </c>
      <c r="J741" s="61" t="str">
        <f t="shared" si="56"/>
        <v>324/00-/</v>
      </c>
      <c r="K741" s="62"/>
      <c r="L741" s="62"/>
      <c r="M741" s="57"/>
      <c r="N741" s="62"/>
      <c r="O741" s="59"/>
      <c r="P741" s="62"/>
      <c r="Q741" s="62"/>
      <c r="R741" s="57"/>
      <c r="S741" s="64"/>
      <c r="T741" s="59"/>
      <c r="U741" s="62"/>
      <c r="V741" s="57"/>
      <c r="W741" s="57"/>
      <c r="X741" s="57"/>
      <c r="Y741" s="62"/>
      <c r="Z741" s="57"/>
      <c r="AA741" s="71"/>
      <c r="AB741" s="59"/>
      <c r="AC741" s="63"/>
      <c r="AD741" s="62"/>
      <c r="AE741" s="62"/>
      <c r="AF741" s="62"/>
      <c r="AG741" s="64"/>
      <c r="AH741" s="59"/>
      <c r="AI741" s="57"/>
      <c r="AJ741" s="59"/>
      <c r="AK741" s="65"/>
      <c r="AL741" s="66"/>
      <c r="AM741" s="67">
        <f t="shared" si="57"/>
        <v>0</v>
      </c>
      <c r="AN741" s="72"/>
      <c r="AO741" s="67">
        <f t="shared" si="58"/>
        <v>0</v>
      </c>
      <c r="AP741" s="59"/>
      <c r="AQ741" s="57"/>
      <c r="AR741" s="61">
        <f t="shared" ca="1" si="59"/>
        <v>120</v>
      </c>
      <c r="AS741" s="75" t="str">
        <f ca="1">IF('База данных'!$AR741&gt;=18,"соверш.","несовер.")</f>
        <v>соверш.</v>
      </c>
      <c r="AT74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41" s="2"/>
      <c r="AV741" s="2"/>
    </row>
    <row r="742" spans="2:48" ht="13.5" customHeight="1">
      <c r="B742" s="90">
        <f>IF(D741&lt;&gt;D742,MAX($B$4:B741)+1,B741)</f>
        <v>324</v>
      </c>
      <c r="C742" s="58"/>
      <c r="D742" s="57"/>
      <c r="E742" s="59"/>
      <c r="F742" s="60"/>
      <c r="G742" s="59"/>
      <c r="H742" s="59"/>
      <c r="I742" s="57" t="str">
        <f t="shared" si="55"/>
        <v>324/00</v>
      </c>
      <c r="J742" s="61" t="str">
        <f t="shared" si="56"/>
        <v>324/00-/</v>
      </c>
      <c r="K742" s="62"/>
      <c r="L742" s="62"/>
      <c r="M742" s="57"/>
      <c r="N742" s="62"/>
      <c r="O742" s="59"/>
      <c r="P742" s="62"/>
      <c r="Q742" s="62"/>
      <c r="R742" s="57"/>
      <c r="S742" s="64"/>
      <c r="T742" s="59"/>
      <c r="U742" s="62"/>
      <c r="V742" s="57"/>
      <c r="W742" s="57"/>
      <c r="X742" s="57"/>
      <c r="Y742" s="62"/>
      <c r="Z742" s="57"/>
      <c r="AA742" s="71"/>
      <c r="AB742" s="59"/>
      <c r="AC742" s="63"/>
      <c r="AD742" s="62"/>
      <c r="AE742" s="62"/>
      <c r="AF742" s="62"/>
      <c r="AG742" s="64"/>
      <c r="AH742" s="59"/>
      <c r="AI742" s="57"/>
      <c r="AJ742" s="59"/>
      <c r="AK742" s="65"/>
      <c r="AL742" s="66"/>
      <c r="AM742" s="67">
        <f t="shared" si="57"/>
        <v>0</v>
      </c>
      <c r="AN742" s="72"/>
      <c r="AO742" s="67">
        <f t="shared" si="58"/>
        <v>0</v>
      </c>
      <c r="AP742" s="59"/>
      <c r="AQ742" s="57"/>
      <c r="AR742" s="69">
        <f t="shared" ca="1" si="59"/>
        <v>120</v>
      </c>
      <c r="AS742" s="76" t="str">
        <f ca="1">IF('База данных'!$AR742&gt;=18,"соверш.","несовер.")</f>
        <v>соверш.</v>
      </c>
      <c r="AT74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42" s="2"/>
      <c r="AV742" s="2"/>
    </row>
    <row r="743" spans="2:48" ht="13.5" customHeight="1">
      <c r="B743" s="90">
        <f>IF(D742&lt;&gt;D743,MAX($B$4:B742)+1,B742)</f>
        <v>324</v>
      </c>
      <c r="C743" s="58"/>
      <c r="D743" s="57"/>
      <c r="E743" s="59"/>
      <c r="F743" s="70"/>
      <c r="G743" s="59"/>
      <c r="H743" s="59"/>
      <c r="I743" s="57" t="str">
        <f t="shared" si="55"/>
        <v>324/00</v>
      </c>
      <c r="J743" s="61" t="str">
        <f t="shared" si="56"/>
        <v>324/00-/</v>
      </c>
      <c r="K743" s="62"/>
      <c r="L743" s="62"/>
      <c r="M743" s="57"/>
      <c r="N743" s="62"/>
      <c r="O743" s="59"/>
      <c r="P743" s="62"/>
      <c r="Q743" s="62"/>
      <c r="R743" s="57"/>
      <c r="S743" s="64"/>
      <c r="T743" s="59"/>
      <c r="U743" s="62"/>
      <c r="V743" s="57"/>
      <c r="W743" s="57"/>
      <c r="X743" s="57"/>
      <c r="Y743" s="62"/>
      <c r="Z743" s="57"/>
      <c r="AA743" s="71"/>
      <c r="AB743" s="59"/>
      <c r="AC743" s="63"/>
      <c r="AD743" s="62"/>
      <c r="AE743" s="62"/>
      <c r="AF743" s="62"/>
      <c r="AG743" s="64"/>
      <c r="AH743" s="59"/>
      <c r="AI743" s="57"/>
      <c r="AJ743" s="59"/>
      <c r="AK743" s="65"/>
      <c r="AL743" s="66"/>
      <c r="AM743" s="67">
        <f t="shared" si="57"/>
        <v>0</v>
      </c>
      <c r="AN743" s="72"/>
      <c r="AO743" s="67">
        <f t="shared" si="58"/>
        <v>0</v>
      </c>
      <c r="AP743" s="59"/>
      <c r="AQ743" s="57"/>
      <c r="AR743" s="61">
        <f t="shared" ca="1" si="59"/>
        <v>120</v>
      </c>
      <c r="AS743" s="75" t="str">
        <f ca="1">IF('База данных'!$AR743&gt;=18,"соверш.","несовер.")</f>
        <v>соверш.</v>
      </c>
      <c r="AT74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43" s="2"/>
      <c r="AV743" s="2"/>
    </row>
    <row r="744" spans="2:48" ht="13.5" customHeight="1">
      <c r="B744" s="90">
        <f>IF(D743&lt;&gt;D744,MAX($B$4:B743)+1,B743)</f>
        <v>324</v>
      </c>
      <c r="C744" s="58"/>
      <c r="D744" s="57"/>
      <c r="E744" s="59"/>
      <c r="F744" s="60"/>
      <c r="G744" s="59"/>
      <c r="H744" s="59"/>
      <c r="I744" s="57" t="str">
        <f t="shared" si="55"/>
        <v>324/00</v>
      </c>
      <c r="J744" s="61" t="str">
        <f t="shared" si="56"/>
        <v>324/00-/</v>
      </c>
      <c r="K744" s="62"/>
      <c r="L744" s="62"/>
      <c r="M744" s="57"/>
      <c r="N744" s="62"/>
      <c r="O744" s="59"/>
      <c r="P744" s="62"/>
      <c r="Q744" s="62"/>
      <c r="R744" s="57"/>
      <c r="S744" s="64"/>
      <c r="T744" s="59"/>
      <c r="U744" s="62"/>
      <c r="V744" s="57"/>
      <c r="W744" s="57"/>
      <c r="X744" s="57"/>
      <c r="Y744" s="62"/>
      <c r="Z744" s="57"/>
      <c r="AA744" s="71"/>
      <c r="AB744" s="59"/>
      <c r="AC744" s="63"/>
      <c r="AD744" s="62"/>
      <c r="AE744" s="62"/>
      <c r="AF744" s="62"/>
      <c r="AG744" s="64"/>
      <c r="AH744" s="59"/>
      <c r="AI744" s="57"/>
      <c r="AJ744" s="59"/>
      <c r="AK744" s="65"/>
      <c r="AL744" s="66"/>
      <c r="AM744" s="67">
        <f t="shared" si="57"/>
        <v>0</v>
      </c>
      <c r="AN744" s="72"/>
      <c r="AO744" s="67">
        <f t="shared" si="58"/>
        <v>0</v>
      </c>
      <c r="AP744" s="59"/>
      <c r="AQ744" s="57"/>
      <c r="AR744" s="69">
        <f t="shared" ca="1" si="59"/>
        <v>120</v>
      </c>
      <c r="AS744" s="76" t="str">
        <f ca="1">IF('База данных'!$AR744&gt;=18,"соверш.","несовер.")</f>
        <v>соверш.</v>
      </c>
      <c r="AT74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44" s="2"/>
      <c r="AV744" s="2"/>
    </row>
    <row r="745" spans="2:48" ht="13.5" customHeight="1">
      <c r="B745" s="90">
        <f>IF(D744&lt;&gt;D745,MAX($B$4:B744)+1,B744)</f>
        <v>324</v>
      </c>
      <c r="C745" s="58"/>
      <c r="D745" s="57"/>
      <c r="E745" s="59"/>
      <c r="F745" s="70"/>
      <c r="G745" s="59"/>
      <c r="H745" s="59"/>
      <c r="I745" s="57" t="str">
        <f t="shared" si="55"/>
        <v>324/00</v>
      </c>
      <c r="J745" s="61" t="str">
        <f t="shared" si="56"/>
        <v>324/00-/</v>
      </c>
      <c r="K745" s="62"/>
      <c r="L745" s="62"/>
      <c r="M745" s="57"/>
      <c r="N745" s="62"/>
      <c r="O745" s="59"/>
      <c r="P745" s="62"/>
      <c r="Q745" s="62"/>
      <c r="R745" s="57"/>
      <c r="S745" s="64"/>
      <c r="T745" s="59"/>
      <c r="U745" s="62"/>
      <c r="V745" s="57"/>
      <c r="W745" s="57"/>
      <c r="X745" s="57"/>
      <c r="Y745" s="62"/>
      <c r="Z745" s="57"/>
      <c r="AA745" s="71"/>
      <c r="AB745" s="59"/>
      <c r="AC745" s="63"/>
      <c r="AD745" s="62"/>
      <c r="AE745" s="62"/>
      <c r="AF745" s="62"/>
      <c r="AG745" s="64"/>
      <c r="AH745" s="59"/>
      <c r="AI745" s="57"/>
      <c r="AJ745" s="59"/>
      <c r="AK745" s="65"/>
      <c r="AL745" s="66"/>
      <c r="AM745" s="67">
        <f t="shared" si="57"/>
        <v>0</v>
      </c>
      <c r="AN745" s="72"/>
      <c r="AO745" s="67">
        <f t="shared" si="58"/>
        <v>0</v>
      </c>
      <c r="AP745" s="59"/>
      <c r="AQ745" s="57"/>
      <c r="AR745" s="61">
        <f t="shared" ca="1" si="59"/>
        <v>120</v>
      </c>
      <c r="AS745" s="75" t="str">
        <f ca="1">IF('База данных'!$AR745&gt;=18,"соверш.","несовер.")</f>
        <v>соверш.</v>
      </c>
      <c r="AT74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45" s="2"/>
      <c r="AV745" s="2"/>
    </row>
    <row r="746" spans="2:48" ht="13.5" customHeight="1">
      <c r="B746" s="90">
        <f>IF(D745&lt;&gt;D746,MAX($B$4:B745)+1,B745)</f>
        <v>324</v>
      </c>
      <c r="C746" s="58"/>
      <c r="D746" s="57"/>
      <c r="E746" s="59"/>
      <c r="F746" s="60"/>
      <c r="G746" s="59"/>
      <c r="H746" s="59"/>
      <c r="I746" s="57" t="str">
        <f t="shared" si="55"/>
        <v>324/00</v>
      </c>
      <c r="J746" s="61" t="str">
        <f t="shared" si="56"/>
        <v>324/00-/</v>
      </c>
      <c r="K746" s="62"/>
      <c r="L746" s="62"/>
      <c r="M746" s="57"/>
      <c r="N746" s="62"/>
      <c r="O746" s="59"/>
      <c r="P746" s="62"/>
      <c r="Q746" s="62"/>
      <c r="R746" s="57"/>
      <c r="S746" s="64"/>
      <c r="T746" s="59"/>
      <c r="U746" s="62"/>
      <c r="V746" s="57"/>
      <c r="W746" s="57"/>
      <c r="X746" s="57"/>
      <c r="Y746" s="62"/>
      <c r="Z746" s="57"/>
      <c r="AA746" s="71"/>
      <c r="AB746" s="59"/>
      <c r="AC746" s="63"/>
      <c r="AD746" s="62"/>
      <c r="AE746" s="62"/>
      <c r="AF746" s="62"/>
      <c r="AG746" s="64"/>
      <c r="AH746" s="59"/>
      <c r="AI746" s="57"/>
      <c r="AJ746" s="59"/>
      <c r="AK746" s="65"/>
      <c r="AL746" s="66"/>
      <c r="AM746" s="67">
        <f t="shared" si="57"/>
        <v>0</v>
      </c>
      <c r="AN746" s="72"/>
      <c r="AO746" s="67">
        <f t="shared" si="58"/>
        <v>0</v>
      </c>
      <c r="AP746" s="59"/>
      <c r="AQ746" s="57"/>
      <c r="AR746" s="69">
        <f t="shared" ca="1" si="59"/>
        <v>120</v>
      </c>
      <c r="AS746" s="76" t="str">
        <f ca="1">IF('База данных'!$AR746&gt;=18,"соверш.","несовер.")</f>
        <v>соверш.</v>
      </c>
      <c r="AT74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46" s="2"/>
      <c r="AV746" s="2"/>
    </row>
    <row r="747" spans="2:48" ht="13.5" customHeight="1">
      <c r="B747" s="90">
        <f>IF(D746&lt;&gt;D747,MAX($B$4:B746)+1,B746)</f>
        <v>324</v>
      </c>
      <c r="C747" s="58"/>
      <c r="D747" s="57"/>
      <c r="E747" s="59"/>
      <c r="F747" s="70"/>
      <c r="G747" s="59"/>
      <c r="H747" s="59"/>
      <c r="I747" s="57" t="str">
        <f t="shared" si="55"/>
        <v>324/00</v>
      </c>
      <c r="J747" s="61" t="str">
        <f t="shared" si="56"/>
        <v>324/00-/</v>
      </c>
      <c r="K747" s="62"/>
      <c r="L747" s="62"/>
      <c r="M747" s="57"/>
      <c r="N747" s="62"/>
      <c r="O747" s="59"/>
      <c r="P747" s="62"/>
      <c r="Q747" s="62"/>
      <c r="R747" s="57"/>
      <c r="S747" s="64"/>
      <c r="T747" s="59"/>
      <c r="U747" s="62"/>
      <c r="V747" s="57"/>
      <c r="W747" s="57"/>
      <c r="X747" s="57"/>
      <c r="Y747" s="62"/>
      <c r="Z747" s="57"/>
      <c r="AA747" s="71"/>
      <c r="AB747" s="59"/>
      <c r="AC747" s="63"/>
      <c r="AD747" s="62"/>
      <c r="AE747" s="62"/>
      <c r="AF747" s="62"/>
      <c r="AG747" s="64"/>
      <c r="AH747" s="59"/>
      <c r="AI747" s="57"/>
      <c r="AJ747" s="59"/>
      <c r="AK747" s="65"/>
      <c r="AL747" s="66"/>
      <c r="AM747" s="67">
        <f t="shared" si="57"/>
        <v>0</v>
      </c>
      <c r="AN747" s="72"/>
      <c r="AO747" s="67">
        <f t="shared" si="58"/>
        <v>0</v>
      </c>
      <c r="AP747" s="59"/>
      <c r="AQ747" s="57"/>
      <c r="AR747" s="61">
        <f t="shared" ca="1" si="59"/>
        <v>120</v>
      </c>
      <c r="AS747" s="75" t="str">
        <f ca="1">IF('База данных'!$AR747&gt;=18,"соверш.","несовер.")</f>
        <v>соверш.</v>
      </c>
      <c r="AT74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47" s="2"/>
      <c r="AV747" s="2"/>
    </row>
    <row r="748" spans="2:48" ht="13.5" customHeight="1">
      <c r="B748" s="90">
        <f>IF(D747&lt;&gt;D748,MAX($B$4:B747)+1,B747)</f>
        <v>324</v>
      </c>
      <c r="C748" s="58"/>
      <c r="D748" s="57"/>
      <c r="E748" s="59"/>
      <c r="F748" s="60"/>
      <c r="G748" s="59"/>
      <c r="H748" s="59"/>
      <c r="I748" s="57" t="str">
        <f t="shared" si="55"/>
        <v>324/00</v>
      </c>
      <c r="J748" s="61" t="str">
        <f t="shared" si="56"/>
        <v>324/00-/</v>
      </c>
      <c r="K748" s="62"/>
      <c r="L748" s="62"/>
      <c r="M748" s="57"/>
      <c r="N748" s="62"/>
      <c r="O748" s="59"/>
      <c r="P748" s="62"/>
      <c r="Q748" s="62"/>
      <c r="R748" s="57"/>
      <c r="S748" s="64"/>
      <c r="T748" s="59"/>
      <c r="U748" s="62"/>
      <c r="V748" s="57"/>
      <c r="W748" s="57"/>
      <c r="X748" s="57"/>
      <c r="Y748" s="62"/>
      <c r="Z748" s="57"/>
      <c r="AA748" s="71"/>
      <c r="AB748" s="59"/>
      <c r="AC748" s="63"/>
      <c r="AD748" s="62"/>
      <c r="AE748" s="62"/>
      <c r="AF748" s="62"/>
      <c r="AG748" s="64"/>
      <c r="AH748" s="59"/>
      <c r="AI748" s="57"/>
      <c r="AJ748" s="59"/>
      <c r="AK748" s="65"/>
      <c r="AL748" s="66"/>
      <c r="AM748" s="67">
        <f t="shared" si="57"/>
        <v>0</v>
      </c>
      <c r="AN748" s="72"/>
      <c r="AO748" s="67">
        <f t="shared" si="58"/>
        <v>0</v>
      </c>
      <c r="AP748" s="59"/>
      <c r="AQ748" s="57"/>
      <c r="AR748" s="69">
        <f t="shared" ca="1" si="59"/>
        <v>120</v>
      </c>
      <c r="AS748" s="76" t="str">
        <f ca="1">IF('База данных'!$AR748&gt;=18,"соверш.","несовер.")</f>
        <v>соверш.</v>
      </c>
      <c r="AT74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48" s="2"/>
      <c r="AV748" s="2"/>
    </row>
    <row r="749" spans="2:48" ht="13.5" customHeight="1">
      <c r="B749" s="90">
        <f>IF(D748&lt;&gt;D749,MAX($B$4:B748)+1,B748)</f>
        <v>324</v>
      </c>
      <c r="C749" s="58"/>
      <c r="D749" s="57"/>
      <c r="E749" s="59"/>
      <c r="F749" s="70"/>
      <c r="G749" s="59"/>
      <c r="H749" s="59"/>
      <c r="I749" s="57" t="str">
        <f t="shared" si="55"/>
        <v>324/00</v>
      </c>
      <c r="J749" s="61" t="str">
        <f t="shared" si="56"/>
        <v>324/00-/</v>
      </c>
      <c r="K749" s="62"/>
      <c r="L749" s="62"/>
      <c r="M749" s="57"/>
      <c r="N749" s="62"/>
      <c r="O749" s="59"/>
      <c r="P749" s="62"/>
      <c r="Q749" s="62"/>
      <c r="R749" s="57"/>
      <c r="S749" s="64"/>
      <c r="T749" s="59"/>
      <c r="U749" s="62"/>
      <c r="V749" s="57"/>
      <c r="W749" s="57"/>
      <c r="X749" s="57"/>
      <c r="Y749" s="62"/>
      <c r="Z749" s="57"/>
      <c r="AA749" s="71"/>
      <c r="AB749" s="59"/>
      <c r="AC749" s="63"/>
      <c r="AD749" s="62"/>
      <c r="AE749" s="62"/>
      <c r="AF749" s="62"/>
      <c r="AG749" s="64"/>
      <c r="AH749" s="59"/>
      <c r="AI749" s="57"/>
      <c r="AJ749" s="59"/>
      <c r="AK749" s="65"/>
      <c r="AL749" s="66"/>
      <c r="AM749" s="67">
        <f t="shared" si="57"/>
        <v>0</v>
      </c>
      <c r="AN749" s="72"/>
      <c r="AO749" s="67">
        <f t="shared" si="58"/>
        <v>0</v>
      </c>
      <c r="AP749" s="59"/>
      <c r="AQ749" s="57"/>
      <c r="AR749" s="61">
        <f t="shared" ca="1" si="59"/>
        <v>120</v>
      </c>
      <c r="AS749" s="75" t="str">
        <f ca="1">IF('База данных'!$AR749&gt;=18,"соверш.","несовер.")</f>
        <v>соверш.</v>
      </c>
      <c r="AT74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49" s="2"/>
      <c r="AV749" s="2"/>
    </row>
    <row r="750" spans="2:48" ht="13.5" customHeight="1">
      <c r="B750" s="90">
        <f>IF(D749&lt;&gt;D750,MAX($B$4:B749)+1,B749)</f>
        <v>324</v>
      </c>
      <c r="C750" s="58"/>
      <c r="D750" s="57"/>
      <c r="E750" s="59"/>
      <c r="F750" s="60"/>
      <c r="G750" s="59"/>
      <c r="H750" s="59"/>
      <c r="I750" s="57" t="str">
        <f t="shared" si="55"/>
        <v>324/00</v>
      </c>
      <c r="J750" s="61" t="str">
        <f t="shared" si="56"/>
        <v>324/00-/</v>
      </c>
      <c r="K750" s="62"/>
      <c r="L750" s="62"/>
      <c r="M750" s="57"/>
      <c r="N750" s="62"/>
      <c r="O750" s="59"/>
      <c r="P750" s="62"/>
      <c r="Q750" s="62"/>
      <c r="R750" s="57"/>
      <c r="S750" s="64"/>
      <c r="T750" s="59"/>
      <c r="U750" s="62"/>
      <c r="V750" s="57"/>
      <c r="W750" s="57"/>
      <c r="X750" s="57"/>
      <c r="Y750" s="62"/>
      <c r="Z750" s="57"/>
      <c r="AA750" s="71"/>
      <c r="AB750" s="59"/>
      <c r="AC750" s="63"/>
      <c r="AD750" s="62"/>
      <c r="AE750" s="62"/>
      <c r="AF750" s="62"/>
      <c r="AG750" s="64"/>
      <c r="AH750" s="59"/>
      <c r="AI750" s="57"/>
      <c r="AJ750" s="59"/>
      <c r="AK750" s="65"/>
      <c r="AL750" s="66"/>
      <c r="AM750" s="67">
        <f t="shared" si="57"/>
        <v>0</v>
      </c>
      <c r="AN750" s="72"/>
      <c r="AO750" s="67">
        <f t="shared" si="58"/>
        <v>0</v>
      </c>
      <c r="AP750" s="59"/>
      <c r="AQ750" s="57"/>
      <c r="AR750" s="69">
        <f t="shared" ca="1" si="59"/>
        <v>120</v>
      </c>
      <c r="AS750" s="76" t="str">
        <f ca="1">IF('База данных'!$AR750&gt;=18,"соверш.","несовер.")</f>
        <v>соверш.</v>
      </c>
      <c r="AT75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50" s="2"/>
      <c r="AV750" s="2"/>
    </row>
    <row r="751" spans="2:48" ht="13.5" customHeight="1">
      <c r="B751" s="90">
        <f>IF(D750&lt;&gt;D751,MAX($B$4:B750)+1,B750)</f>
        <v>324</v>
      </c>
      <c r="C751" s="58"/>
      <c r="D751" s="57"/>
      <c r="E751" s="59"/>
      <c r="F751" s="70"/>
      <c r="G751" s="59"/>
      <c r="H751" s="59"/>
      <c r="I751" s="57" t="str">
        <f t="shared" si="55"/>
        <v>324/00</v>
      </c>
      <c r="J751" s="61" t="str">
        <f t="shared" si="56"/>
        <v>324/00-/</v>
      </c>
      <c r="K751" s="62"/>
      <c r="L751" s="62"/>
      <c r="M751" s="57"/>
      <c r="N751" s="62"/>
      <c r="O751" s="59"/>
      <c r="P751" s="62"/>
      <c r="Q751" s="62"/>
      <c r="R751" s="57"/>
      <c r="S751" s="64"/>
      <c r="T751" s="59"/>
      <c r="U751" s="62"/>
      <c r="V751" s="57"/>
      <c r="W751" s="57"/>
      <c r="X751" s="57"/>
      <c r="Y751" s="62"/>
      <c r="Z751" s="57"/>
      <c r="AA751" s="71"/>
      <c r="AB751" s="59"/>
      <c r="AC751" s="63"/>
      <c r="AD751" s="62"/>
      <c r="AE751" s="62"/>
      <c r="AF751" s="62"/>
      <c r="AG751" s="64"/>
      <c r="AH751" s="59"/>
      <c r="AI751" s="57"/>
      <c r="AJ751" s="59"/>
      <c r="AK751" s="65"/>
      <c r="AL751" s="66"/>
      <c r="AM751" s="67">
        <f t="shared" si="57"/>
        <v>0</v>
      </c>
      <c r="AN751" s="72"/>
      <c r="AO751" s="67">
        <f t="shared" si="58"/>
        <v>0</v>
      </c>
      <c r="AP751" s="59"/>
      <c r="AQ751" s="57"/>
      <c r="AR751" s="61">
        <f t="shared" ca="1" si="59"/>
        <v>120</v>
      </c>
      <c r="AS751" s="75" t="str">
        <f ca="1">IF('База данных'!$AR751&gt;=18,"соверш.","несовер.")</f>
        <v>соверш.</v>
      </c>
      <c r="AT75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51" s="2"/>
      <c r="AV751" s="2"/>
    </row>
    <row r="752" spans="2:48" ht="13.5" customHeight="1">
      <c r="B752" s="90">
        <f>IF(D751&lt;&gt;D752,MAX($B$4:B751)+1,B751)</f>
        <v>324</v>
      </c>
      <c r="C752" s="58"/>
      <c r="D752" s="57"/>
      <c r="E752" s="59"/>
      <c r="F752" s="60"/>
      <c r="G752" s="59"/>
      <c r="H752" s="59"/>
      <c r="I752" s="57" t="str">
        <f t="shared" si="55"/>
        <v>324/00</v>
      </c>
      <c r="J752" s="61" t="str">
        <f t="shared" si="56"/>
        <v>324/00-/</v>
      </c>
      <c r="K752" s="62"/>
      <c r="L752" s="62"/>
      <c r="M752" s="57"/>
      <c r="N752" s="62"/>
      <c r="O752" s="59"/>
      <c r="P752" s="62"/>
      <c r="Q752" s="62"/>
      <c r="R752" s="57"/>
      <c r="S752" s="64"/>
      <c r="T752" s="59"/>
      <c r="U752" s="62"/>
      <c r="V752" s="57"/>
      <c r="W752" s="57"/>
      <c r="X752" s="57"/>
      <c r="Y752" s="62"/>
      <c r="Z752" s="57"/>
      <c r="AA752" s="71"/>
      <c r="AB752" s="59"/>
      <c r="AC752" s="63"/>
      <c r="AD752" s="62"/>
      <c r="AE752" s="62"/>
      <c r="AF752" s="62"/>
      <c r="AG752" s="64"/>
      <c r="AH752" s="59"/>
      <c r="AI752" s="57"/>
      <c r="AJ752" s="59"/>
      <c r="AK752" s="65"/>
      <c r="AL752" s="66"/>
      <c r="AM752" s="67">
        <f t="shared" si="57"/>
        <v>0</v>
      </c>
      <c r="AN752" s="72"/>
      <c r="AO752" s="67">
        <f t="shared" si="58"/>
        <v>0</v>
      </c>
      <c r="AP752" s="59"/>
      <c r="AQ752" s="57"/>
      <c r="AR752" s="69">
        <f t="shared" ca="1" si="59"/>
        <v>120</v>
      </c>
      <c r="AS752" s="76" t="str">
        <f ca="1">IF('База данных'!$AR752&gt;=18,"соверш.","несовер.")</f>
        <v>соверш.</v>
      </c>
      <c r="AT75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52" s="2"/>
      <c r="AV752" s="2"/>
    </row>
    <row r="753" spans="2:48" ht="13.5" customHeight="1">
      <c r="B753" s="90">
        <f>IF(D752&lt;&gt;D753,MAX($B$4:B752)+1,B752)</f>
        <v>324</v>
      </c>
      <c r="C753" s="58"/>
      <c r="D753" s="57"/>
      <c r="E753" s="59"/>
      <c r="F753" s="70"/>
      <c r="G753" s="59"/>
      <c r="H753" s="59"/>
      <c r="I753" s="57" t="str">
        <f t="shared" si="55"/>
        <v>324/00</v>
      </c>
      <c r="J753" s="61" t="str">
        <f t="shared" si="56"/>
        <v>324/00-/</v>
      </c>
      <c r="K753" s="62"/>
      <c r="L753" s="62"/>
      <c r="M753" s="57"/>
      <c r="N753" s="62"/>
      <c r="O753" s="59"/>
      <c r="P753" s="62"/>
      <c r="Q753" s="62"/>
      <c r="R753" s="57"/>
      <c r="S753" s="64"/>
      <c r="T753" s="59"/>
      <c r="U753" s="62"/>
      <c r="V753" s="57"/>
      <c r="W753" s="57"/>
      <c r="X753" s="57"/>
      <c r="Y753" s="62"/>
      <c r="Z753" s="57"/>
      <c r="AA753" s="71"/>
      <c r="AB753" s="59"/>
      <c r="AC753" s="63"/>
      <c r="AD753" s="62"/>
      <c r="AE753" s="62"/>
      <c r="AF753" s="62"/>
      <c r="AG753" s="64"/>
      <c r="AH753" s="59"/>
      <c r="AI753" s="57"/>
      <c r="AJ753" s="59"/>
      <c r="AK753" s="65"/>
      <c r="AL753" s="66"/>
      <c r="AM753" s="67">
        <f t="shared" si="57"/>
        <v>0</v>
      </c>
      <c r="AN753" s="72"/>
      <c r="AO753" s="67">
        <f t="shared" si="58"/>
        <v>0</v>
      </c>
      <c r="AP753" s="59"/>
      <c r="AQ753" s="57"/>
      <c r="AR753" s="61">
        <f t="shared" ca="1" si="59"/>
        <v>120</v>
      </c>
      <c r="AS753" s="75" t="str">
        <f ca="1">IF('База данных'!$AR753&gt;=18,"соверш.","несовер.")</f>
        <v>соверш.</v>
      </c>
      <c r="AT75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53" s="2"/>
      <c r="AV753" s="2"/>
    </row>
    <row r="754" spans="2:48" ht="13.5" customHeight="1">
      <c r="B754" s="90">
        <f>IF(D753&lt;&gt;D754,MAX($B$4:B753)+1,B753)</f>
        <v>324</v>
      </c>
      <c r="C754" s="58"/>
      <c r="D754" s="57"/>
      <c r="E754" s="59"/>
      <c r="F754" s="60"/>
      <c r="G754" s="59"/>
      <c r="H754" s="59"/>
      <c r="I754" s="57" t="str">
        <f t="shared" si="55"/>
        <v>324/00</v>
      </c>
      <c r="J754" s="61" t="str">
        <f t="shared" si="56"/>
        <v>324/00-/</v>
      </c>
      <c r="K754" s="62"/>
      <c r="L754" s="62"/>
      <c r="M754" s="57"/>
      <c r="N754" s="62"/>
      <c r="O754" s="59"/>
      <c r="P754" s="62"/>
      <c r="Q754" s="62"/>
      <c r="R754" s="57"/>
      <c r="S754" s="64"/>
      <c r="T754" s="59"/>
      <c r="U754" s="62"/>
      <c r="V754" s="57"/>
      <c r="W754" s="57"/>
      <c r="X754" s="57"/>
      <c r="Y754" s="62"/>
      <c r="Z754" s="57"/>
      <c r="AA754" s="71"/>
      <c r="AB754" s="59"/>
      <c r="AC754" s="63"/>
      <c r="AD754" s="62"/>
      <c r="AE754" s="62"/>
      <c r="AF754" s="62"/>
      <c r="AG754" s="64"/>
      <c r="AH754" s="59"/>
      <c r="AI754" s="57"/>
      <c r="AJ754" s="59"/>
      <c r="AK754" s="65"/>
      <c r="AL754" s="66"/>
      <c r="AM754" s="67">
        <f t="shared" si="57"/>
        <v>0</v>
      </c>
      <c r="AN754" s="72"/>
      <c r="AO754" s="67">
        <f t="shared" si="58"/>
        <v>0</v>
      </c>
      <c r="AP754" s="59"/>
      <c r="AQ754" s="57"/>
      <c r="AR754" s="69">
        <f t="shared" ca="1" si="59"/>
        <v>120</v>
      </c>
      <c r="AS754" s="76" t="str">
        <f ca="1">IF('База данных'!$AR754&gt;=18,"соверш.","несовер.")</f>
        <v>соверш.</v>
      </c>
      <c r="AT75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54" s="2"/>
      <c r="AV754" s="2"/>
    </row>
    <row r="755" spans="2:48" ht="13.5" customHeight="1">
      <c r="B755" s="90">
        <f>IF(D754&lt;&gt;D755,MAX($B$4:B754)+1,B754)</f>
        <v>324</v>
      </c>
      <c r="C755" s="58"/>
      <c r="D755" s="57"/>
      <c r="E755" s="59"/>
      <c r="F755" s="70"/>
      <c r="G755" s="59"/>
      <c r="H755" s="59"/>
      <c r="I755" s="57" t="str">
        <f t="shared" si="55"/>
        <v>324/00</v>
      </c>
      <c r="J755" s="61" t="str">
        <f t="shared" si="56"/>
        <v>324/00-/</v>
      </c>
      <c r="K755" s="62"/>
      <c r="L755" s="62"/>
      <c r="M755" s="57"/>
      <c r="N755" s="62"/>
      <c r="O755" s="59"/>
      <c r="P755" s="62"/>
      <c r="Q755" s="62"/>
      <c r="R755" s="57"/>
      <c r="S755" s="64"/>
      <c r="T755" s="59"/>
      <c r="U755" s="62"/>
      <c r="V755" s="57"/>
      <c r="W755" s="57"/>
      <c r="X755" s="57"/>
      <c r="Y755" s="62"/>
      <c r="Z755" s="57"/>
      <c r="AA755" s="71"/>
      <c r="AB755" s="59"/>
      <c r="AC755" s="63"/>
      <c r="AD755" s="62"/>
      <c r="AE755" s="62"/>
      <c r="AF755" s="62"/>
      <c r="AG755" s="64"/>
      <c r="AH755" s="59"/>
      <c r="AI755" s="57"/>
      <c r="AJ755" s="59"/>
      <c r="AK755" s="65"/>
      <c r="AL755" s="66"/>
      <c r="AM755" s="67">
        <f t="shared" si="57"/>
        <v>0</v>
      </c>
      <c r="AN755" s="72"/>
      <c r="AO755" s="67">
        <f t="shared" si="58"/>
        <v>0</v>
      </c>
      <c r="AP755" s="59"/>
      <c r="AQ755" s="57"/>
      <c r="AR755" s="61">
        <f t="shared" ca="1" si="59"/>
        <v>120</v>
      </c>
      <c r="AS755" s="75" t="str">
        <f ca="1">IF('База данных'!$AR755&gt;=18,"соверш.","несовер.")</f>
        <v>соверш.</v>
      </c>
      <c r="AT75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55" s="2"/>
      <c r="AV755" s="2"/>
    </row>
    <row r="756" spans="2:48" ht="13.5" customHeight="1">
      <c r="B756" s="90">
        <f>IF(D755&lt;&gt;D756,MAX($B$4:B755)+1,B755)</f>
        <v>324</v>
      </c>
      <c r="C756" s="58"/>
      <c r="D756" s="57"/>
      <c r="E756" s="59"/>
      <c r="F756" s="60"/>
      <c r="G756" s="59"/>
      <c r="H756" s="59"/>
      <c r="I756" s="57" t="str">
        <f t="shared" si="55"/>
        <v>324/00</v>
      </c>
      <c r="J756" s="61" t="str">
        <f t="shared" si="56"/>
        <v>324/00-/</v>
      </c>
      <c r="K756" s="62"/>
      <c r="L756" s="62"/>
      <c r="M756" s="57"/>
      <c r="N756" s="62"/>
      <c r="O756" s="59"/>
      <c r="P756" s="62"/>
      <c r="Q756" s="62"/>
      <c r="R756" s="57"/>
      <c r="S756" s="64"/>
      <c r="T756" s="59"/>
      <c r="U756" s="62"/>
      <c r="V756" s="57"/>
      <c r="W756" s="57"/>
      <c r="X756" s="57"/>
      <c r="Y756" s="62"/>
      <c r="Z756" s="57"/>
      <c r="AA756" s="71"/>
      <c r="AB756" s="59"/>
      <c r="AC756" s="63"/>
      <c r="AD756" s="62"/>
      <c r="AE756" s="62"/>
      <c r="AF756" s="62"/>
      <c r="AG756" s="64"/>
      <c r="AH756" s="59"/>
      <c r="AI756" s="57"/>
      <c r="AJ756" s="59"/>
      <c r="AK756" s="65"/>
      <c r="AL756" s="66"/>
      <c r="AM756" s="67">
        <f t="shared" si="57"/>
        <v>0</v>
      </c>
      <c r="AN756" s="72"/>
      <c r="AO756" s="67">
        <f t="shared" si="58"/>
        <v>0</v>
      </c>
      <c r="AP756" s="59"/>
      <c r="AQ756" s="57"/>
      <c r="AR756" s="69">
        <f t="shared" ca="1" si="59"/>
        <v>120</v>
      </c>
      <c r="AS756" s="76" t="str">
        <f ca="1">IF('База данных'!$AR756&gt;=18,"соверш.","несовер.")</f>
        <v>соверш.</v>
      </c>
      <c r="AT75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56" s="2"/>
      <c r="AV756" s="2"/>
    </row>
    <row r="757" spans="2:48" ht="13.5" customHeight="1">
      <c r="B757" s="90">
        <f>IF(D756&lt;&gt;D757,MAX($B$4:B756)+1,B756)</f>
        <v>324</v>
      </c>
      <c r="C757" s="58"/>
      <c r="D757" s="57"/>
      <c r="E757" s="59"/>
      <c r="F757" s="70"/>
      <c r="G757" s="59"/>
      <c r="H757" s="59"/>
      <c r="I757" s="57" t="str">
        <f t="shared" si="55"/>
        <v>324/00</v>
      </c>
      <c r="J757" s="61" t="str">
        <f t="shared" si="56"/>
        <v>324/00-/</v>
      </c>
      <c r="K757" s="62"/>
      <c r="L757" s="62"/>
      <c r="M757" s="57"/>
      <c r="N757" s="62"/>
      <c r="O757" s="59"/>
      <c r="P757" s="62"/>
      <c r="Q757" s="62"/>
      <c r="R757" s="57"/>
      <c r="S757" s="64"/>
      <c r="T757" s="59"/>
      <c r="U757" s="62"/>
      <c r="V757" s="57"/>
      <c r="W757" s="57"/>
      <c r="X757" s="57"/>
      <c r="Y757" s="62"/>
      <c r="Z757" s="57"/>
      <c r="AA757" s="71"/>
      <c r="AB757" s="59"/>
      <c r="AC757" s="63"/>
      <c r="AD757" s="62"/>
      <c r="AE757" s="62"/>
      <c r="AF757" s="62"/>
      <c r="AG757" s="64"/>
      <c r="AH757" s="59"/>
      <c r="AI757" s="57"/>
      <c r="AJ757" s="59"/>
      <c r="AK757" s="65"/>
      <c r="AL757" s="66"/>
      <c r="AM757" s="67">
        <f t="shared" si="57"/>
        <v>0</v>
      </c>
      <c r="AN757" s="72"/>
      <c r="AO757" s="67">
        <f t="shared" si="58"/>
        <v>0</v>
      </c>
      <c r="AP757" s="59"/>
      <c r="AQ757" s="57"/>
      <c r="AR757" s="61">
        <f t="shared" ca="1" si="59"/>
        <v>120</v>
      </c>
      <c r="AS757" s="75" t="str">
        <f ca="1">IF('База данных'!$AR757&gt;=18,"соверш.","несовер.")</f>
        <v>соверш.</v>
      </c>
      <c r="AT75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57" s="2"/>
      <c r="AV757" s="2"/>
    </row>
    <row r="758" spans="2:48" ht="13.5" customHeight="1">
      <c r="B758" s="90">
        <f>IF(D757&lt;&gt;D758,MAX($B$4:B757)+1,B757)</f>
        <v>324</v>
      </c>
      <c r="C758" s="58"/>
      <c r="D758" s="57"/>
      <c r="E758" s="59"/>
      <c r="F758" s="60"/>
      <c r="G758" s="59"/>
      <c r="H758" s="59"/>
      <c r="I758" s="57" t="str">
        <f t="shared" si="55"/>
        <v>324/00</v>
      </c>
      <c r="J758" s="61" t="str">
        <f t="shared" si="56"/>
        <v>324/00-/</v>
      </c>
      <c r="K758" s="62"/>
      <c r="L758" s="62"/>
      <c r="M758" s="57"/>
      <c r="N758" s="62"/>
      <c r="O758" s="59"/>
      <c r="P758" s="62"/>
      <c r="Q758" s="62"/>
      <c r="R758" s="57"/>
      <c r="S758" s="64"/>
      <c r="T758" s="59"/>
      <c r="U758" s="62"/>
      <c r="V758" s="57"/>
      <c r="W758" s="57"/>
      <c r="X758" s="57"/>
      <c r="Y758" s="62"/>
      <c r="Z758" s="57"/>
      <c r="AA758" s="71"/>
      <c r="AB758" s="59"/>
      <c r="AC758" s="63"/>
      <c r="AD758" s="62"/>
      <c r="AE758" s="62"/>
      <c r="AF758" s="62"/>
      <c r="AG758" s="64"/>
      <c r="AH758" s="59"/>
      <c r="AI758" s="57"/>
      <c r="AJ758" s="59"/>
      <c r="AK758" s="65"/>
      <c r="AL758" s="66"/>
      <c r="AM758" s="67">
        <f t="shared" si="57"/>
        <v>0</v>
      </c>
      <c r="AN758" s="72"/>
      <c r="AO758" s="67">
        <f t="shared" si="58"/>
        <v>0</v>
      </c>
      <c r="AP758" s="59"/>
      <c r="AQ758" s="57"/>
      <c r="AR758" s="69">
        <f t="shared" ca="1" si="59"/>
        <v>120</v>
      </c>
      <c r="AS758" s="76" t="str">
        <f ca="1">IF('База данных'!$AR758&gt;=18,"соверш.","несовер.")</f>
        <v>соверш.</v>
      </c>
      <c r="AT75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58" s="2"/>
      <c r="AV758" s="2"/>
    </row>
    <row r="759" spans="2:48" ht="13.5" customHeight="1">
      <c r="B759" s="90">
        <f>IF(D758&lt;&gt;D759,MAX($B$4:B758)+1,B758)</f>
        <v>324</v>
      </c>
      <c r="C759" s="58"/>
      <c r="D759" s="57"/>
      <c r="E759" s="59"/>
      <c r="F759" s="70"/>
      <c r="G759" s="59"/>
      <c r="H759" s="59"/>
      <c r="I759" s="57" t="str">
        <f t="shared" si="55"/>
        <v>324/00</v>
      </c>
      <c r="J759" s="61" t="str">
        <f t="shared" si="56"/>
        <v>324/00-/</v>
      </c>
      <c r="K759" s="62"/>
      <c r="L759" s="62"/>
      <c r="M759" s="57"/>
      <c r="N759" s="62"/>
      <c r="O759" s="59"/>
      <c r="P759" s="62"/>
      <c r="Q759" s="62"/>
      <c r="R759" s="57"/>
      <c r="S759" s="64"/>
      <c r="T759" s="59"/>
      <c r="U759" s="62"/>
      <c r="V759" s="57"/>
      <c r="W759" s="57"/>
      <c r="X759" s="57"/>
      <c r="Y759" s="62"/>
      <c r="Z759" s="57"/>
      <c r="AA759" s="71"/>
      <c r="AB759" s="59"/>
      <c r="AC759" s="63"/>
      <c r="AD759" s="62"/>
      <c r="AE759" s="62"/>
      <c r="AF759" s="62"/>
      <c r="AG759" s="64"/>
      <c r="AH759" s="59"/>
      <c r="AI759" s="57"/>
      <c r="AJ759" s="59"/>
      <c r="AK759" s="65"/>
      <c r="AL759" s="66"/>
      <c r="AM759" s="67">
        <f t="shared" si="57"/>
        <v>0</v>
      </c>
      <c r="AN759" s="72"/>
      <c r="AO759" s="67">
        <f t="shared" si="58"/>
        <v>0</v>
      </c>
      <c r="AP759" s="59"/>
      <c r="AQ759" s="57"/>
      <c r="AR759" s="61">
        <f t="shared" ca="1" si="59"/>
        <v>120</v>
      </c>
      <c r="AS759" s="75" t="str">
        <f ca="1">IF('База данных'!$AR759&gt;=18,"соверш.","несовер.")</f>
        <v>соверш.</v>
      </c>
      <c r="AT75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59" s="2"/>
      <c r="AV759" s="2"/>
    </row>
    <row r="760" spans="2:48" ht="13.5" customHeight="1">
      <c r="B760" s="90">
        <f>IF(D759&lt;&gt;D760,MAX($B$4:B759)+1,B759)</f>
        <v>324</v>
      </c>
      <c r="C760" s="58"/>
      <c r="D760" s="57"/>
      <c r="E760" s="59"/>
      <c r="F760" s="60"/>
      <c r="G760" s="59"/>
      <c r="H760" s="59"/>
      <c r="I760" s="57" t="str">
        <f t="shared" si="55"/>
        <v>324/00</v>
      </c>
      <c r="J760" s="61" t="str">
        <f t="shared" si="56"/>
        <v>324/00-/</v>
      </c>
      <c r="K760" s="62"/>
      <c r="L760" s="62"/>
      <c r="M760" s="57"/>
      <c r="N760" s="62"/>
      <c r="O760" s="59"/>
      <c r="P760" s="62"/>
      <c r="Q760" s="62"/>
      <c r="R760" s="57"/>
      <c r="S760" s="64"/>
      <c r="T760" s="59"/>
      <c r="U760" s="62"/>
      <c r="V760" s="57"/>
      <c r="W760" s="57"/>
      <c r="X760" s="57"/>
      <c r="Y760" s="62"/>
      <c r="Z760" s="57"/>
      <c r="AA760" s="71"/>
      <c r="AB760" s="59"/>
      <c r="AC760" s="63"/>
      <c r="AD760" s="62"/>
      <c r="AE760" s="62"/>
      <c r="AF760" s="62"/>
      <c r="AG760" s="64"/>
      <c r="AH760" s="59"/>
      <c r="AI760" s="57"/>
      <c r="AJ760" s="59"/>
      <c r="AK760" s="65"/>
      <c r="AL760" s="66"/>
      <c r="AM760" s="67">
        <f t="shared" si="57"/>
        <v>0</v>
      </c>
      <c r="AN760" s="72"/>
      <c r="AO760" s="67">
        <f t="shared" si="58"/>
        <v>0</v>
      </c>
      <c r="AP760" s="59"/>
      <c r="AQ760" s="57"/>
      <c r="AR760" s="69">
        <f t="shared" ca="1" si="59"/>
        <v>120</v>
      </c>
      <c r="AS760" s="76" t="str">
        <f ca="1">IF('База данных'!$AR760&gt;=18,"соверш.","несовер.")</f>
        <v>соверш.</v>
      </c>
      <c r="AT76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60" s="2"/>
      <c r="AV760" s="2"/>
    </row>
    <row r="761" spans="2:48" ht="13.5" customHeight="1">
      <c r="B761" s="90">
        <f>IF(D760&lt;&gt;D761,MAX($B$4:B760)+1,B760)</f>
        <v>324</v>
      </c>
      <c r="C761" s="58"/>
      <c r="D761" s="57"/>
      <c r="E761" s="59"/>
      <c r="F761" s="70"/>
      <c r="G761" s="59"/>
      <c r="H761" s="59"/>
      <c r="I761" s="57" t="str">
        <f t="shared" si="55"/>
        <v>324/00</v>
      </c>
      <c r="J761" s="61" t="str">
        <f t="shared" si="56"/>
        <v>324/00-/</v>
      </c>
      <c r="K761" s="62"/>
      <c r="L761" s="62"/>
      <c r="M761" s="57"/>
      <c r="N761" s="62"/>
      <c r="O761" s="59"/>
      <c r="P761" s="62"/>
      <c r="Q761" s="62"/>
      <c r="R761" s="57"/>
      <c r="S761" s="64"/>
      <c r="T761" s="59"/>
      <c r="U761" s="62"/>
      <c r="V761" s="57"/>
      <c r="W761" s="57"/>
      <c r="X761" s="57"/>
      <c r="Y761" s="62"/>
      <c r="Z761" s="57"/>
      <c r="AA761" s="71"/>
      <c r="AB761" s="59"/>
      <c r="AC761" s="63"/>
      <c r="AD761" s="62"/>
      <c r="AE761" s="62"/>
      <c r="AF761" s="62"/>
      <c r="AG761" s="64"/>
      <c r="AH761" s="59"/>
      <c r="AI761" s="57"/>
      <c r="AJ761" s="59"/>
      <c r="AK761" s="65"/>
      <c r="AL761" s="66"/>
      <c r="AM761" s="67">
        <f t="shared" si="57"/>
        <v>0</v>
      </c>
      <c r="AN761" s="72"/>
      <c r="AO761" s="67">
        <f t="shared" si="58"/>
        <v>0</v>
      </c>
      <c r="AP761" s="59"/>
      <c r="AQ761" s="57"/>
      <c r="AR761" s="61">
        <f t="shared" ca="1" si="59"/>
        <v>120</v>
      </c>
      <c r="AS761" s="75" t="str">
        <f ca="1">IF('База данных'!$AR761&gt;=18,"соверш.","несовер.")</f>
        <v>соверш.</v>
      </c>
      <c r="AT76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61" s="2"/>
      <c r="AV761" s="2"/>
    </row>
    <row r="762" spans="2:48" ht="13.5" customHeight="1">
      <c r="B762" s="90">
        <f>IF(D761&lt;&gt;D762,MAX($B$4:B761)+1,B761)</f>
        <v>324</v>
      </c>
      <c r="C762" s="58"/>
      <c r="D762" s="57"/>
      <c r="E762" s="59"/>
      <c r="F762" s="60"/>
      <c r="G762" s="59"/>
      <c r="H762" s="59"/>
      <c r="I762" s="57" t="str">
        <f t="shared" si="55"/>
        <v>324/00</v>
      </c>
      <c r="J762" s="61" t="str">
        <f t="shared" si="56"/>
        <v>324/00-/</v>
      </c>
      <c r="K762" s="62"/>
      <c r="L762" s="62"/>
      <c r="M762" s="57"/>
      <c r="N762" s="62"/>
      <c r="O762" s="59"/>
      <c r="P762" s="62"/>
      <c r="Q762" s="62"/>
      <c r="R762" s="57"/>
      <c r="S762" s="64"/>
      <c r="T762" s="59"/>
      <c r="U762" s="62"/>
      <c r="V762" s="57"/>
      <c r="W762" s="57"/>
      <c r="X762" s="57"/>
      <c r="Y762" s="62"/>
      <c r="Z762" s="57"/>
      <c r="AA762" s="71"/>
      <c r="AB762" s="59"/>
      <c r="AC762" s="63"/>
      <c r="AD762" s="62"/>
      <c r="AE762" s="62"/>
      <c r="AF762" s="62"/>
      <c r="AG762" s="64"/>
      <c r="AH762" s="59"/>
      <c r="AI762" s="57"/>
      <c r="AJ762" s="59"/>
      <c r="AK762" s="65"/>
      <c r="AL762" s="66"/>
      <c r="AM762" s="67">
        <f t="shared" si="57"/>
        <v>0</v>
      </c>
      <c r="AN762" s="72"/>
      <c r="AO762" s="67">
        <f t="shared" si="58"/>
        <v>0</v>
      </c>
      <c r="AP762" s="59"/>
      <c r="AQ762" s="57"/>
      <c r="AR762" s="69">
        <f t="shared" ca="1" si="59"/>
        <v>120</v>
      </c>
      <c r="AS762" s="76" t="str">
        <f ca="1">IF('База данных'!$AR762&gt;=18,"соверш.","несовер.")</f>
        <v>соверш.</v>
      </c>
      <c r="AT76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62" s="2"/>
      <c r="AV762" s="2"/>
    </row>
    <row r="763" spans="2:48" ht="13.5" customHeight="1">
      <c r="B763" s="90">
        <f>IF(D762&lt;&gt;D763,MAX($B$4:B762)+1,B762)</f>
        <v>324</v>
      </c>
      <c r="C763" s="58"/>
      <c r="D763" s="57"/>
      <c r="E763" s="59"/>
      <c r="F763" s="70"/>
      <c r="G763" s="59"/>
      <c r="H763" s="59"/>
      <c r="I763" s="57" t="str">
        <f t="shared" si="55"/>
        <v>324/00</v>
      </c>
      <c r="J763" s="61" t="str">
        <f t="shared" si="56"/>
        <v>324/00-/</v>
      </c>
      <c r="K763" s="62"/>
      <c r="L763" s="62"/>
      <c r="M763" s="57"/>
      <c r="N763" s="62"/>
      <c r="O763" s="59"/>
      <c r="P763" s="62"/>
      <c r="Q763" s="62"/>
      <c r="R763" s="57"/>
      <c r="S763" s="64"/>
      <c r="T763" s="59"/>
      <c r="U763" s="62"/>
      <c r="V763" s="57"/>
      <c r="W763" s="57"/>
      <c r="X763" s="57"/>
      <c r="Y763" s="62"/>
      <c r="Z763" s="57"/>
      <c r="AA763" s="71"/>
      <c r="AB763" s="59"/>
      <c r="AC763" s="63"/>
      <c r="AD763" s="62"/>
      <c r="AE763" s="62"/>
      <c r="AF763" s="62"/>
      <c r="AG763" s="64"/>
      <c r="AH763" s="59"/>
      <c r="AI763" s="57"/>
      <c r="AJ763" s="59"/>
      <c r="AK763" s="65"/>
      <c r="AL763" s="66"/>
      <c r="AM763" s="67">
        <f t="shared" si="57"/>
        <v>0</v>
      </c>
      <c r="AN763" s="72"/>
      <c r="AO763" s="67">
        <f t="shared" si="58"/>
        <v>0</v>
      </c>
      <c r="AP763" s="59"/>
      <c r="AQ763" s="57"/>
      <c r="AR763" s="61">
        <f t="shared" ca="1" si="59"/>
        <v>120</v>
      </c>
      <c r="AS763" s="75" t="str">
        <f ca="1">IF('База данных'!$AR763&gt;=18,"соверш.","несовер.")</f>
        <v>соверш.</v>
      </c>
      <c r="AT76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63" s="2"/>
      <c r="AV763" s="2"/>
    </row>
    <row r="764" spans="2:48" ht="13.5" customHeight="1">
      <c r="B764" s="90">
        <f>IF(D763&lt;&gt;D764,MAX($B$4:B763)+1,B763)</f>
        <v>324</v>
      </c>
      <c r="C764" s="58"/>
      <c r="D764" s="57"/>
      <c r="E764" s="59"/>
      <c r="F764" s="60"/>
      <c r="G764" s="59"/>
      <c r="H764" s="59"/>
      <c r="I764" s="57" t="str">
        <f t="shared" si="55"/>
        <v>324/00</v>
      </c>
      <c r="J764" s="61" t="str">
        <f t="shared" si="56"/>
        <v>324/00-/</v>
      </c>
      <c r="K764" s="62"/>
      <c r="L764" s="62"/>
      <c r="M764" s="57"/>
      <c r="N764" s="62"/>
      <c r="O764" s="59"/>
      <c r="P764" s="62"/>
      <c r="Q764" s="62"/>
      <c r="R764" s="57"/>
      <c r="S764" s="64"/>
      <c r="T764" s="59"/>
      <c r="U764" s="62"/>
      <c r="V764" s="57"/>
      <c r="W764" s="57"/>
      <c r="X764" s="57"/>
      <c r="Y764" s="62"/>
      <c r="Z764" s="57"/>
      <c r="AA764" s="71"/>
      <c r="AB764" s="59"/>
      <c r="AC764" s="63"/>
      <c r="AD764" s="62"/>
      <c r="AE764" s="62"/>
      <c r="AF764" s="62"/>
      <c r="AG764" s="64"/>
      <c r="AH764" s="59"/>
      <c r="AI764" s="57"/>
      <c r="AJ764" s="59"/>
      <c r="AK764" s="65"/>
      <c r="AL764" s="66"/>
      <c r="AM764" s="67">
        <f t="shared" si="57"/>
        <v>0</v>
      </c>
      <c r="AN764" s="72"/>
      <c r="AO764" s="67">
        <f t="shared" si="58"/>
        <v>0</v>
      </c>
      <c r="AP764" s="59"/>
      <c r="AQ764" s="57"/>
      <c r="AR764" s="69">
        <f t="shared" ca="1" si="59"/>
        <v>120</v>
      </c>
      <c r="AS764" s="76" t="str">
        <f ca="1">IF('База данных'!$AR764&gt;=18,"соверш.","несовер.")</f>
        <v>соверш.</v>
      </c>
      <c r="AT76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64" s="2"/>
      <c r="AV764" s="2"/>
    </row>
    <row r="765" spans="2:48" ht="13.5" customHeight="1">
      <c r="B765" s="90">
        <f>IF(D764&lt;&gt;D765,MAX($B$4:B764)+1,B764)</f>
        <v>324</v>
      </c>
      <c r="C765" s="58"/>
      <c r="D765" s="57"/>
      <c r="E765" s="59"/>
      <c r="F765" s="70"/>
      <c r="G765" s="59"/>
      <c r="H765" s="59"/>
      <c r="I765" s="57" t="str">
        <f t="shared" si="55"/>
        <v>324/00</v>
      </c>
      <c r="J765" s="61" t="str">
        <f t="shared" si="56"/>
        <v>324/00-/</v>
      </c>
      <c r="K765" s="62"/>
      <c r="L765" s="62"/>
      <c r="M765" s="57"/>
      <c r="N765" s="62"/>
      <c r="O765" s="59"/>
      <c r="P765" s="62"/>
      <c r="Q765" s="62"/>
      <c r="R765" s="57"/>
      <c r="S765" s="64"/>
      <c r="T765" s="59"/>
      <c r="U765" s="62"/>
      <c r="V765" s="57"/>
      <c r="W765" s="57"/>
      <c r="X765" s="57"/>
      <c r="Y765" s="62"/>
      <c r="Z765" s="57"/>
      <c r="AA765" s="71"/>
      <c r="AB765" s="59"/>
      <c r="AC765" s="63"/>
      <c r="AD765" s="62"/>
      <c r="AE765" s="62"/>
      <c r="AF765" s="62"/>
      <c r="AG765" s="64"/>
      <c r="AH765" s="59"/>
      <c r="AI765" s="57"/>
      <c r="AJ765" s="59"/>
      <c r="AK765" s="65"/>
      <c r="AL765" s="66"/>
      <c r="AM765" s="67">
        <f t="shared" si="57"/>
        <v>0</v>
      </c>
      <c r="AN765" s="72"/>
      <c r="AO765" s="67">
        <f t="shared" si="58"/>
        <v>0</v>
      </c>
      <c r="AP765" s="59"/>
      <c r="AQ765" s="57"/>
      <c r="AR765" s="61">
        <f t="shared" ca="1" si="59"/>
        <v>120</v>
      </c>
      <c r="AS765" s="75" t="str">
        <f ca="1">IF('База данных'!$AR765&gt;=18,"соверш.","несовер.")</f>
        <v>соверш.</v>
      </c>
      <c r="AT76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65" s="2"/>
      <c r="AV765" s="2"/>
    </row>
    <row r="766" spans="2:48" ht="13.5" customHeight="1">
      <c r="B766" s="90">
        <f>IF(D765&lt;&gt;D766,MAX($B$4:B765)+1,B765)</f>
        <v>324</v>
      </c>
      <c r="C766" s="58"/>
      <c r="D766" s="57"/>
      <c r="E766" s="59"/>
      <c r="F766" s="60"/>
      <c r="G766" s="59"/>
      <c r="H766" s="59"/>
      <c r="I766" s="57" t="str">
        <f t="shared" si="55"/>
        <v>324/00</v>
      </c>
      <c r="J766" s="61" t="str">
        <f t="shared" si="56"/>
        <v>324/00-/</v>
      </c>
      <c r="K766" s="62"/>
      <c r="L766" s="62"/>
      <c r="M766" s="57"/>
      <c r="N766" s="62"/>
      <c r="O766" s="59"/>
      <c r="P766" s="62"/>
      <c r="Q766" s="62"/>
      <c r="R766" s="57"/>
      <c r="S766" s="64"/>
      <c r="T766" s="59"/>
      <c r="U766" s="62"/>
      <c r="V766" s="57"/>
      <c r="W766" s="57"/>
      <c r="X766" s="57"/>
      <c r="Y766" s="62"/>
      <c r="Z766" s="57"/>
      <c r="AA766" s="71"/>
      <c r="AB766" s="59"/>
      <c r="AC766" s="63"/>
      <c r="AD766" s="62"/>
      <c r="AE766" s="62"/>
      <c r="AF766" s="62"/>
      <c r="AG766" s="64"/>
      <c r="AH766" s="59"/>
      <c r="AI766" s="57"/>
      <c r="AJ766" s="59"/>
      <c r="AK766" s="65"/>
      <c r="AL766" s="66"/>
      <c r="AM766" s="67">
        <f t="shared" si="57"/>
        <v>0</v>
      </c>
      <c r="AN766" s="72"/>
      <c r="AO766" s="67">
        <f t="shared" si="58"/>
        <v>0</v>
      </c>
      <c r="AP766" s="59"/>
      <c r="AQ766" s="57"/>
      <c r="AR766" s="69">
        <f t="shared" ca="1" si="59"/>
        <v>120</v>
      </c>
      <c r="AS766" s="76" t="str">
        <f ca="1">IF('База данных'!$AR766&gt;=18,"соверш.","несовер.")</f>
        <v>соверш.</v>
      </c>
      <c r="AT76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66" s="2"/>
      <c r="AV766" s="2"/>
    </row>
    <row r="767" spans="2:48" ht="13.5" customHeight="1">
      <c r="B767" s="90">
        <f>IF(D766&lt;&gt;D767,MAX($B$4:B766)+1,B766)</f>
        <v>324</v>
      </c>
      <c r="C767" s="58"/>
      <c r="D767" s="57"/>
      <c r="E767" s="59"/>
      <c r="F767" s="70"/>
      <c r="G767" s="59"/>
      <c r="H767" s="59"/>
      <c r="I767" s="57" t="str">
        <f t="shared" si="55"/>
        <v>324/00</v>
      </c>
      <c r="J767" s="61" t="str">
        <f t="shared" si="56"/>
        <v>324/00-/</v>
      </c>
      <c r="K767" s="62"/>
      <c r="L767" s="62"/>
      <c r="M767" s="57"/>
      <c r="N767" s="62"/>
      <c r="O767" s="59"/>
      <c r="P767" s="62"/>
      <c r="Q767" s="62"/>
      <c r="R767" s="57"/>
      <c r="S767" s="64"/>
      <c r="T767" s="59"/>
      <c r="U767" s="62"/>
      <c r="V767" s="57"/>
      <c r="W767" s="57"/>
      <c r="X767" s="57"/>
      <c r="Y767" s="62"/>
      <c r="Z767" s="57"/>
      <c r="AA767" s="71"/>
      <c r="AB767" s="59"/>
      <c r="AC767" s="63"/>
      <c r="AD767" s="62"/>
      <c r="AE767" s="62"/>
      <c r="AF767" s="62"/>
      <c r="AG767" s="64"/>
      <c r="AH767" s="59"/>
      <c r="AI767" s="57"/>
      <c r="AJ767" s="59"/>
      <c r="AK767" s="65"/>
      <c r="AL767" s="66"/>
      <c r="AM767" s="67">
        <f t="shared" si="57"/>
        <v>0</v>
      </c>
      <c r="AN767" s="72"/>
      <c r="AO767" s="67">
        <f t="shared" si="58"/>
        <v>0</v>
      </c>
      <c r="AP767" s="59"/>
      <c r="AQ767" s="57"/>
      <c r="AR767" s="61">
        <f t="shared" ca="1" si="59"/>
        <v>120</v>
      </c>
      <c r="AS767" s="75" t="str">
        <f ca="1">IF('База данных'!$AR767&gt;=18,"соверш.","несовер.")</f>
        <v>соверш.</v>
      </c>
      <c r="AT76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67" s="2"/>
      <c r="AV767" s="2"/>
    </row>
    <row r="768" spans="2:48" ht="13.5" customHeight="1">
      <c r="B768" s="90">
        <f>IF(D767&lt;&gt;D768,MAX($B$4:B767)+1,B767)</f>
        <v>324</v>
      </c>
      <c r="C768" s="58"/>
      <c r="D768" s="57"/>
      <c r="E768" s="59"/>
      <c r="F768" s="60"/>
      <c r="G768" s="59"/>
      <c r="H768" s="59"/>
      <c r="I768" s="57" t="str">
        <f t="shared" si="55"/>
        <v>324/00</v>
      </c>
      <c r="J768" s="61" t="str">
        <f t="shared" si="56"/>
        <v>324/00-/</v>
      </c>
      <c r="K768" s="62"/>
      <c r="L768" s="62"/>
      <c r="M768" s="57"/>
      <c r="N768" s="62"/>
      <c r="O768" s="59"/>
      <c r="P768" s="62"/>
      <c r="Q768" s="62"/>
      <c r="R768" s="57"/>
      <c r="S768" s="64"/>
      <c r="T768" s="59"/>
      <c r="U768" s="62"/>
      <c r="V768" s="57"/>
      <c r="W768" s="57"/>
      <c r="X768" s="57"/>
      <c r="Y768" s="62"/>
      <c r="Z768" s="57"/>
      <c r="AA768" s="71"/>
      <c r="AB768" s="59"/>
      <c r="AC768" s="63"/>
      <c r="AD768" s="62"/>
      <c r="AE768" s="62"/>
      <c r="AF768" s="62"/>
      <c r="AG768" s="64"/>
      <c r="AH768" s="59"/>
      <c r="AI768" s="57"/>
      <c r="AJ768" s="59"/>
      <c r="AK768" s="65"/>
      <c r="AL768" s="66"/>
      <c r="AM768" s="67">
        <f t="shared" si="57"/>
        <v>0</v>
      </c>
      <c r="AN768" s="72"/>
      <c r="AO768" s="67">
        <f t="shared" si="58"/>
        <v>0</v>
      </c>
      <c r="AP768" s="59"/>
      <c r="AQ768" s="57"/>
      <c r="AR768" s="69">
        <f t="shared" ca="1" si="59"/>
        <v>120</v>
      </c>
      <c r="AS768" s="76" t="str">
        <f ca="1">IF('База данных'!$AR768&gt;=18,"соверш.","несовер.")</f>
        <v>соверш.</v>
      </c>
      <c r="AT76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68" s="2"/>
      <c r="AV768" s="2"/>
    </row>
    <row r="769" spans="2:48" ht="13.5" customHeight="1">
      <c r="B769" s="90">
        <f>IF(D768&lt;&gt;D769,MAX($B$4:B768)+1,B768)</f>
        <v>324</v>
      </c>
      <c r="C769" s="58"/>
      <c r="D769" s="57"/>
      <c r="E769" s="59"/>
      <c r="F769" s="70"/>
      <c r="G769" s="59"/>
      <c r="H769" s="59"/>
      <c r="I769" s="57" t="str">
        <f t="shared" si="55"/>
        <v>324/00</v>
      </c>
      <c r="J769" s="61" t="str">
        <f t="shared" si="56"/>
        <v>324/00-/</v>
      </c>
      <c r="K769" s="62"/>
      <c r="L769" s="62"/>
      <c r="M769" s="57"/>
      <c r="N769" s="62"/>
      <c r="O769" s="59"/>
      <c r="P769" s="62"/>
      <c r="Q769" s="62"/>
      <c r="R769" s="57"/>
      <c r="S769" s="64"/>
      <c r="T769" s="59"/>
      <c r="U769" s="62"/>
      <c r="V769" s="57"/>
      <c r="W769" s="57"/>
      <c r="X769" s="57"/>
      <c r="Y769" s="62"/>
      <c r="Z769" s="57"/>
      <c r="AA769" s="71"/>
      <c r="AB769" s="59"/>
      <c r="AC769" s="63"/>
      <c r="AD769" s="62"/>
      <c r="AE769" s="62"/>
      <c r="AF769" s="62"/>
      <c r="AG769" s="64"/>
      <c r="AH769" s="59"/>
      <c r="AI769" s="57"/>
      <c r="AJ769" s="59"/>
      <c r="AK769" s="65"/>
      <c r="AL769" s="66"/>
      <c r="AM769" s="67">
        <f t="shared" si="57"/>
        <v>0</v>
      </c>
      <c r="AN769" s="72"/>
      <c r="AO769" s="67">
        <f t="shared" si="58"/>
        <v>0</v>
      </c>
      <c r="AP769" s="59"/>
      <c r="AQ769" s="57"/>
      <c r="AR769" s="61">
        <f t="shared" ca="1" si="59"/>
        <v>120</v>
      </c>
      <c r="AS769" s="75" t="str">
        <f ca="1">IF('База данных'!$AR769&gt;=18,"соверш.","несовер.")</f>
        <v>соверш.</v>
      </c>
      <c r="AT76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69" s="2"/>
      <c r="AV769" s="2"/>
    </row>
    <row r="770" spans="2:48" ht="13.5" customHeight="1">
      <c r="B770" s="90">
        <f>IF(D769&lt;&gt;D770,MAX($B$4:B769)+1,B769)</f>
        <v>324</v>
      </c>
      <c r="C770" s="58"/>
      <c r="D770" s="57"/>
      <c r="E770" s="59"/>
      <c r="F770" s="60"/>
      <c r="G770" s="59"/>
      <c r="H770" s="59"/>
      <c r="I770" s="57" t="str">
        <f t="shared" si="55"/>
        <v>324/00</v>
      </c>
      <c r="J770" s="61" t="str">
        <f t="shared" si="56"/>
        <v>324/00-/</v>
      </c>
      <c r="K770" s="62"/>
      <c r="L770" s="62"/>
      <c r="M770" s="57"/>
      <c r="N770" s="62"/>
      <c r="O770" s="59"/>
      <c r="P770" s="62"/>
      <c r="Q770" s="62"/>
      <c r="R770" s="57"/>
      <c r="S770" s="64"/>
      <c r="T770" s="59"/>
      <c r="U770" s="62"/>
      <c r="V770" s="57"/>
      <c r="W770" s="57"/>
      <c r="X770" s="57"/>
      <c r="Y770" s="62"/>
      <c r="Z770" s="57"/>
      <c r="AA770" s="71"/>
      <c r="AB770" s="59"/>
      <c r="AC770" s="63"/>
      <c r="AD770" s="62"/>
      <c r="AE770" s="62"/>
      <c r="AF770" s="62"/>
      <c r="AG770" s="64"/>
      <c r="AH770" s="59"/>
      <c r="AI770" s="57"/>
      <c r="AJ770" s="59"/>
      <c r="AK770" s="65"/>
      <c r="AL770" s="66"/>
      <c r="AM770" s="67">
        <f t="shared" si="57"/>
        <v>0</v>
      </c>
      <c r="AN770" s="72"/>
      <c r="AO770" s="67">
        <f t="shared" si="58"/>
        <v>0</v>
      </c>
      <c r="AP770" s="59"/>
      <c r="AQ770" s="57"/>
      <c r="AR770" s="69">
        <f t="shared" ca="1" si="59"/>
        <v>120</v>
      </c>
      <c r="AS770" s="76" t="str">
        <f ca="1">IF('База данных'!$AR770&gt;=18,"соверш.","несовер.")</f>
        <v>соверш.</v>
      </c>
      <c r="AT77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70" s="2"/>
      <c r="AV770" s="2"/>
    </row>
    <row r="771" spans="2:48" ht="13.5" customHeight="1">
      <c r="B771" s="90">
        <f>IF(D770&lt;&gt;D771,MAX($B$4:B770)+1,B770)</f>
        <v>324</v>
      </c>
      <c r="C771" s="58"/>
      <c r="D771" s="57"/>
      <c r="E771" s="59"/>
      <c r="F771" s="70"/>
      <c r="G771" s="59"/>
      <c r="H771" s="59"/>
      <c r="I771" s="57" t="str">
        <f t="shared" si="55"/>
        <v>324/00</v>
      </c>
      <c r="J771" s="61" t="str">
        <f t="shared" si="56"/>
        <v>324/00-/</v>
      </c>
      <c r="K771" s="62"/>
      <c r="L771" s="62"/>
      <c r="M771" s="57"/>
      <c r="N771" s="62"/>
      <c r="O771" s="59"/>
      <c r="P771" s="62"/>
      <c r="Q771" s="62"/>
      <c r="R771" s="57"/>
      <c r="S771" s="64"/>
      <c r="T771" s="59"/>
      <c r="U771" s="62"/>
      <c r="V771" s="57"/>
      <c r="W771" s="57"/>
      <c r="X771" s="57"/>
      <c r="Y771" s="62"/>
      <c r="Z771" s="57"/>
      <c r="AA771" s="71"/>
      <c r="AB771" s="59"/>
      <c r="AC771" s="63"/>
      <c r="AD771" s="62"/>
      <c r="AE771" s="62"/>
      <c r="AF771" s="62"/>
      <c r="AG771" s="64"/>
      <c r="AH771" s="59"/>
      <c r="AI771" s="57"/>
      <c r="AJ771" s="59"/>
      <c r="AK771" s="65"/>
      <c r="AL771" s="66"/>
      <c r="AM771" s="67">
        <f t="shared" si="57"/>
        <v>0</v>
      </c>
      <c r="AN771" s="72"/>
      <c r="AO771" s="67">
        <f t="shared" si="58"/>
        <v>0</v>
      </c>
      <c r="AP771" s="59"/>
      <c r="AQ771" s="57"/>
      <c r="AR771" s="61">
        <f t="shared" ca="1" si="59"/>
        <v>120</v>
      </c>
      <c r="AS771" s="75" t="str">
        <f ca="1">IF('База данных'!$AR771&gt;=18,"соверш.","несовер.")</f>
        <v>соверш.</v>
      </c>
      <c r="AT77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71" s="2"/>
      <c r="AV771" s="2"/>
    </row>
    <row r="772" spans="2:48" ht="13.5" customHeight="1">
      <c r="B772" s="90">
        <f>IF(D771&lt;&gt;D772,MAX($B$4:B771)+1,B771)</f>
        <v>324</v>
      </c>
      <c r="C772" s="58"/>
      <c r="D772" s="57"/>
      <c r="E772" s="59"/>
      <c r="F772" s="60"/>
      <c r="G772" s="59"/>
      <c r="H772" s="59"/>
      <c r="I772" s="57" t="str">
        <f t="shared" si="55"/>
        <v>324/00</v>
      </c>
      <c r="J772" s="61" t="str">
        <f t="shared" si="56"/>
        <v>324/00-/</v>
      </c>
      <c r="K772" s="62"/>
      <c r="L772" s="62"/>
      <c r="M772" s="57"/>
      <c r="N772" s="62"/>
      <c r="O772" s="59"/>
      <c r="P772" s="62"/>
      <c r="Q772" s="62"/>
      <c r="R772" s="57"/>
      <c r="S772" s="64"/>
      <c r="T772" s="59"/>
      <c r="U772" s="62"/>
      <c r="V772" s="57"/>
      <c r="W772" s="57"/>
      <c r="X772" s="57"/>
      <c r="Y772" s="62"/>
      <c r="Z772" s="57"/>
      <c r="AA772" s="71"/>
      <c r="AB772" s="59"/>
      <c r="AC772" s="63"/>
      <c r="AD772" s="62"/>
      <c r="AE772" s="62"/>
      <c r="AF772" s="62"/>
      <c r="AG772" s="64"/>
      <c r="AH772" s="59"/>
      <c r="AI772" s="57"/>
      <c r="AJ772" s="59"/>
      <c r="AK772" s="65"/>
      <c r="AL772" s="66"/>
      <c r="AM772" s="67">
        <f t="shared" si="57"/>
        <v>0</v>
      </c>
      <c r="AN772" s="72"/>
      <c r="AO772" s="67">
        <f t="shared" si="58"/>
        <v>0</v>
      </c>
      <c r="AP772" s="59"/>
      <c r="AQ772" s="57"/>
      <c r="AR772" s="69">
        <f t="shared" ca="1" si="59"/>
        <v>120</v>
      </c>
      <c r="AS772" s="76" t="str">
        <f ca="1">IF('База данных'!$AR772&gt;=18,"соверш.","несовер.")</f>
        <v>соверш.</v>
      </c>
      <c r="AT77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72" s="2"/>
      <c r="AV772" s="2"/>
    </row>
    <row r="773" spans="2:48" ht="13.5" customHeight="1">
      <c r="B773" s="90">
        <f>IF(D772&lt;&gt;D773,MAX($B$4:B772)+1,B772)</f>
        <v>324</v>
      </c>
      <c r="C773" s="58"/>
      <c r="D773" s="57"/>
      <c r="E773" s="59"/>
      <c r="F773" s="70"/>
      <c r="G773" s="59"/>
      <c r="H773" s="59"/>
      <c r="I773" s="57" t="str">
        <f t="shared" ref="I773:I836" si="60">B773&amp;"/"&amp;RIGHT(YEAR(C773),2)</f>
        <v>324/00</v>
      </c>
      <c r="J773" s="61" t="str">
        <f t="shared" ref="J773:J836" si="61">B773&amp;"/"&amp;RIGHT(YEAR(C773),2)&amp;"-"&amp;G773&amp;"/"&amp;H773</f>
        <v>324/00-/</v>
      </c>
      <c r="K773" s="62"/>
      <c r="L773" s="62"/>
      <c r="M773" s="57"/>
      <c r="N773" s="62"/>
      <c r="O773" s="59"/>
      <c r="P773" s="62"/>
      <c r="Q773" s="62"/>
      <c r="R773" s="57"/>
      <c r="S773" s="64"/>
      <c r="T773" s="59"/>
      <c r="U773" s="62"/>
      <c r="V773" s="57"/>
      <c r="W773" s="57"/>
      <c r="X773" s="57"/>
      <c r="Y773" s="62"/>
      <c r="Z773" s="57"/>
      <c r="AA773" s="71"/>
      <c r="AB773" s="59"/>
      <c r="AC773" s="63"/>
      <c r="AD773" s="62"/>
      <c r="AE773" s="62"/>
      <c r="AF773" s="62"/>
      <c r="AG773" s="64"/>
      <c r="AH773" s="59"/>
      <c r="AI773" s="57"/>
      <c r="AJ773" s="59"/>
      <c r="AK773" s="65"/>
      <c r="AL773" s="66"/>
      <c r="AM773" s="67">
        <f t="shared" ref="AM773:AM836" si="62">AK773+AL773</f>
        <v>0</v>
      </c>
      <c r="AN773" s="72"/>
      <c r="AO773" s="67">
        <f t="shared" ref="AO773:AO836" si="63">AK773+AL773+AN773</f>
        <v>0</v>
      </c>
      <c r="AP773" s="59"/>
      <c r="AQ773" s="57"/>
      <c r="AR773" s="61">
        <f t="shared" ref="AR773:AR836" ca="1" si="64">DATEDIF(N773,$AV$4,"Y")</f>
        <v>120</v>
      </c>
      <c r="AS773" s="75" t="str">
        <f ca="1">IF('База данных'!$AR773&gt;=18,"соверш.","несовер.")</f>
        <v>соверш.</v>
      </c>
      <c r="AT77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73" s="2"/>
      <c r="AV773" s="2"/>
    </row>
    <row r="774" spans="2:48" ht="13.5" customHeight="1">
      <c r="B774" s="90">
        <f>IF(D773&lt;&gt;D774,MAX($B$4:B773)+1,B773)</f>
        <v>324</v>
      </c>
      <c r="C774" s="58"/>
      <c r="D774" s="57"/>
      <c r="E774" s="59"/>
      <c r="F774" s="60"/>
      <c r="G774" s="59"/>
      <c r="H774" s="59"/>
      <c r="I774" s="57" t="str">
        <f t="shared" si="60"/>
        <v>324/00</v>
      </c>
      <c r="J774" s="61" t="str">
        <f t="shared" si="61"/>
        <v>324/00-/</v>
      </c>
      <c r="K774" s="62"/>
      <c r="L774" s="62"/>
      <c r="M774" s="57"/>
      <c r="N774" s="62"/>
      <c r="O774" s="59"/>
      <c r="P774" s="62"/>
      <c r="Q774" s="62"/>
      <c r="R774" s="57"/>
      <c r="S774" s="64"/>
      <c r="T774" s="59"/>
      <c r="U774" s="62"/>
      <c r="V774" s="57"/>
      <c r="W774" s="57"/>
      <c r="X774" s="57"/>
      <c r="Y774" s="62"/>
      <c r="Z774" s="57"/>
      <c r="AA774" s="71"/>
      <c r="AB774" s="59"/>
      <c r="AC774" s="63"/>
      <c r="AD774" s="62"/>
      <c r="AE774" s="62"/>
      <c r="AF774" s="62"/>
      <c r="AG774" s="64"/>
      <c r="AH774" s="59"/>
      <c r="AI774" s="57"/>
      <c r="AJ774" s="59"/>
      <c r="AK774" s="65"/>
      <c r="AL774" s="66"/>
      <c r="AM774" s="67">
        <f t="shared" si="62"/>
        <v>0</v>
      </c>
      <c r="AN774" s="72"/>
      <c r="AO774" s="67">
        <f t="shared" si="63"/>
        <v>0</v>
      </c>
      <c r="AP774" s="59"/>
      <c r="AQ774" s="57"/>
      <c r="AR774" s="69">
        <f t="shared" ca="1" si="64"/>
        <v>120</v>
      </c>
      <c r="AS774" s="76" t="str">
        <f ca="1">IF('База данных'!$AR774&gt;=18,"соверш.","несовер.")</f>
        <v>соверш.</v>
      </c>
      <c r="AT77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74" s="2"/>
      <c r="AV774" s="2"/>
    </row>
    <row r="775" spans="2:48" ht="13.5" customHeight="1">
      <c r="B775" s="90">
        <f>IF(D774&lt;&gt;D775,MAX($B$4:B774)+1,B774)</f>
        <v>324</v>
      </c>
      <c r="C775" s="58"/>
      <c r="D775" s="57"/>
      <c r="E775" s="59"/>
      <c r="F775" s="70"/>
      <c r="G775" s="59"/>
      <c r="H775" s="59"/>
      <c r="I775" s="57" t="str">
        <f t="shared" si="60"/>
        <v>324/00</v>
      </c>
      <c r="J775" s="61" t="str">
        <f t="shared" si="61"/>
        <v>324/00-/</v>
      </c>
      <c r="K775" s="62"/>
      <c r="L775" s="62"/>
      <c r="M775" s="57"/>
      <c r="N775" s="62"/>
      <c r="O775" s="59"/>
      <c r="P775" s="62"/>
      <c r="Q775" s="62"/>
      <c r="R775" s="57"/>
      <c r="S775" s="64"/>
      <c r="T775" s="59"/>
      <c r="U775" s="62"/>
      <c r="V775" s="57"/>
      <c r="W775" s="57"/>
      <c r="X775" s="57"/>
      <c r="Y775" s="62"/>
      <c r="Z775" s="57"/>
      <c r="AA775" s="71"/>
      <c r="AB775" s="59"/>
      <c r="AC775" s="63"/>
      <c r="AD775" s="62"/>
      <c r="AE775" s="62"/>
      <c r="AF775" s="62"/>
      <c r="AG775" s="64"/>
      <c r="AH775" s="59"/>
      <c r="AI775" s="57"/>
      <c r="AJ775" s="59"/>
      <c r="AK775" s="65"/>
      <c r="AL775" s="66"/>
      <c r="AM775" s="67">
        <f t="shared" si="62"/>
        <v>0</v>
      </c>
      <c r="AN775" s="72"/>
      <c r="AO775" s="67">
        <f t="shared" si="63"/>
        <v>0</v>
      </c>
      <c r="AP775" s="59"/>
      <c r="AQ775" s="57"/>
      <c r="AR775" s="61">
        <f t="shared" ca="1" si="64"/>
        <v>120</v>
      </c>
      <c r="AS775" s="75" t="str">
        <f ca="1">IF('База данных'!$AR775&gt;=18,"соверш.","несовер.")</f>
        <v>соверш.</v>
      </c>
      <c r="AT77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75" s="2"/>
      <c r="AV775" s="2"/>
    </row>
    <row r="776" spans="2:48" ht="13.5" customHeight="1">
      <c r="B776" s="90">
        <f>IF(D775&lt;&gt;D776,MAX($B$4:B775)+1,B775)</f>
        <v>324</v>
      </c>
      <c r="C776" s="58"/>
      <c r="D776" s="57"/>
      <c r="E776" s="59"/>
      <c r="F776" s="60"/>
      <c r="G776" s="59"/>
      <c r="H776" s="59"/>
      <c r="I776" s="57" t="str">
        <f t="shared" si="60"/>
        <v>324/00</v>
      </c>
      <c r="J776" s="61" t="str">
        <f t="shared" si="61"/>
        <v>324/00-/</v>
      </c>
      <c r="K776" s="62"/>
      <c r="L776" s="62"/>
      <c r="M776" s="57"/>
      <c r="N776" s="62"/>
      <c r="O776" s="59"/>
      <c r="P776" s="62"/>
      <c r="Q776" s="62"/>
      <c r="R776" s="57"/>
      <c r="S776" s="64"/>
      <c r="T776" s="59"/>
      <c r="U776" s="62"/>
      <c r="V776" s="57"/>
      <c r="W776" s="57"/>
      <c r="X776" s="57"/>
      <c r="Y776" s="62"/>
      <c r="Z776" s="57"/>
      <c r="AA776" s="71"/>
      <c r="AB776" s="59"/>
      <c r="AC776" s="63"/>
      <c r="AD776" s="62"/>
      <c r="AE776" s="62"/>
      <c r="AF776" s="62"/>
      <c r="AG776" s="64"/>
      <c r="AH776" s="59"/>
      <c r="AI776" s="57"/>
      <c r="AJ776" s="59"/>
      <c r="AK776" s="65"/>
      <c r="AL776" s="66"/>
      <c r="AM776" s="67">
        <f t="shared" si="62"/>
        <v>0</v>
      </c>
      <c r="AN776" s="72"/>
      <c r="AO776" s="67">
        <f t="shared" si="63"/>
        <v>0</v>
      </c>
      <c r="AP776" s="59"/>
      <c r="AQ776" s="57"/>
      <c r="AR776" s="69">
        <f t="shared" ca="1" si="64"/>
        <v>120</v>
      </c>
      <c r="AS776" s="76" t="str">
        <f ca="1">IF('База данных'!$AR776&gt;=18,"соверш.","несовер.")</f>
        <v>соверш.</v>
      </c>
      <c r="AT77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76" s="2"/>
      <c r="AV776" s="2"/>
    </row>
    <row r="777" spans="2:48" ht="13.5" customHeight="1">
      <c r="B777" s="90">
        <f>IF(D776&lt;&gt;D777,MAX($B$4:B776)+1,B776)</f>
        <v>324</v>
      </c>
      <c r="C777" s="58"/>
      <c r="D777" s="57"/>
      <c r="E777" s="59"/>
      <c r="F777" s="70"/>
      <c r="G777" s="59"/>
      <c r="H777" s="59"/>
      <c r="I777" s="57" t="str">
        <f t="shared" si="60"/>
        <v>324/00</v>
      </c>
      <c r="J777" s="61" t="str">
        <f t="shared" si="61"/>
        <v>324/00-/</v>
      </c>
      <c r="K777" s="62"/>
      <c r="L777" s="62"/>
      <c r="M777" s="57"/>
      <c r="N777" s="62"/>
      <c r="O777" s="59"/>
      <c r="P777" s="62"/>
      <c r="Q777" s="62"/>
      <c r="R777" s="57"/>
      <c r="S777" s="64"/>
      <c r="T777" s="59"/>
      <c r="U777" s="62"/>
      <c r="V777" s="57"/>
      <c r="W777" s="57"/>
      <c r="X777" s="57"/>
      <c r="Y777" s="62"/>
      <c r="Z777" s="57"/>
      <c r="AA777" s="71"/>
      <c r="AB777" s="59"/>
      <c r="AC777" s="63"/>
      <c r="AD777" s="62"/>
      <c r="AE777" s="62"/>
      <c r="AF777" s="62"/>
      <c r="AG777" s="64"/>
      <c r="AH777" s="59"/>
      <c r="AI777" s="57"/>
      <c r="AJ777" s="59"/>
      <c r="AK777" s="65"/>
      <c r="AL777" s="66"/>
      <c r="AM777" s="67">
        <f t="shared" si="62"/>
        <v>0</v>
      </c>
      <c r="AN777" s="72"/>
      <c r="AO777" s="67">
        <f t="shared" si="63"/>
        <v>0</v>
      </c>
      <c r="AP777" s="59"/>
      <c r="AQ777" s="57"/>
      <c r="AR777" s="61">
        <f t="shared" ca="1" si="64"/>
        <v>120</v>
      </c>
      <c r="AS777" s="75" t="str">
        <f ca="1">IF('База данных'!$AR777&gt;=18,"соверш.","несовер.")</f>
        <v>соверш.</v>
      </c>
      <c r="AT77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77" s="2"/>
      <c r="AV777" s="2"/>
    </row>
    <row r="778" spans="2:48" ht="13.5" customHeight="1">
      <c r="B778" s="90">
        <f>IF(D777&lt;&gt;D778,MAX($B$4:B777)+1,B777)</f>
        <v>324</v>
      </c>
      <c r="C778" s="58"/>
      <c r="D778" s="57"/>
      <c r="E778" s="59"/>
      <c r="F778" s="60"/>
      <c r="G778" s="59"/>
      <c r="H778" s="59"/>
      <c r="I778" s="57" t="str">
        <f t="shared" si="60"/>
        <v>324/00</v>
      </c>
      <c r="J778" s="61" t="str">
        <f t="shared" si="61"/>
        <v>324/00-/</v>
      </c>
      <c r="K778" s="62"/>
      <c r="L778" s="62"/>
      <c r="M778" s="57"/>
      <c r="N778" s="62"/>
      <c r="O778" s="59"/>
      <c r="P778" s="62"/>
      <c r="Q778" s="62"/>
      <c r="R778" s="57"/>
      <c r="S778" s="64"/>
      <c r="T778" s="59"/>
      <c r="U778" s="62"/>
      <c r="V778" s="57"/>
      <c r="W778" s="57"/>
      <c r="X778" s="57"/>
      <c r="Y778" s="62"/>
      <c r="Z778" s="57"/>
      <c r="AA778" s="71"/>
      <c r="AB778" s="59"/>
      <c r="AC778" s="63"/>
      <c r="AD778" s="62"/>
      <c r="AE778" s="62"/>
      <c r="AF778" s="62"/>
      <c r="AG778" s="64"/>
      <c r="AH778" s="59"/>
      <c r="AI778" s="57"/>
      <c r="AJ778" s="59"/>
      <c r="AK778" s="65"/>
      <c r="AL778" s="66"/>
      <c r="AM778" s="67">
        <f t="shared" si="62"/>
        <v>0</v>
      </c>
      <c r="AN778" s="72"/>
      <c r="AO778" s="67">
        <f t="shared" si="63"/>
        <v>0</v>
      </c>
      <c r="AP778" s="59"/>
      <c r="AQ778" s="57"/>
      <c r="AR778" s="69">
        <f t="shared" ca="1" si="64"/>
        <v>120</v>
      </c>
      <c r="AS778" s="76" t="str">
        <f ca="1">IF('База данных'!$AR778&gt;=18,"соверш.","несовер.")</f>
        <v>соверш.</v>
      </c>
      <c r="AT77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78" s="2"/>
      <c r="AV778" s="2"/>
    </row>
    <row r="779" spans="2:48" ht="13.5" customHeight="1">
      <c r="B779" s="90">
        <f>IF(D778&lt;&gt;D779,MAX($B$4:B778)+1,B778)</f>
        <v>324</v>
      </c>
      <c r="C779" s="58"/>
      <c r="D779" s="57"/>
      <c r="E779" s="59"/>
      <c r="F779" s="70"/>
      <c r="G779" s="59"/>
      <c r="H779" s="59"/>
      <c r="I779" s="57" t="str">
        <f t="shared" si="60"/>
        <v>324/00</v>
      </c>
      <c r="J779" s="61" t="str">
        <f t="shared" si="61"/>
        <v>324/00-/</v>
      </c>
      <c r="K779" s="62"/>
      <c r="L779" s="62"/>
      <c r="M779" s="57"/>
      <c r="N779" s="62"/>
      <c r="O779" s="59"/>
      <c r="P779" s="62"/>
      <c r="Q779" s="62"/>
      <c r="R779" s="57"/>
      <c r="S779" s="64"/>
      <c r="T779" s="59"/>
      <c r="U779" s="62"/>
      <c r="V779" s="57"/>
      <c r="W779" s="57"/>
      <c r="X779" s="57"/>
      <c r="Y779" s="62"/>
      <c r="Z779" s="57"/>
      <c r="AA779" s="71"/>
      <c r="AB779" s="59"/>
      <c r="AC779" s="63"/>
      <c r="AD779" s="62"/>
      <c r="AE779" s="62"/>
      <c r="AF779" s="62"/>
      <c r="AG779" s="64"/>
      <c r="AH779" s="59"/>
      <c r="AI779" s="57"/>
      <c r="AJ779" s="59"/>
      <c r="AK779" s="65"/>
      <c r="AL779" s="66"/>
      <c r="AM779" s="67">
        <f t="shared" si="62"/>
        <v>0</v>
      </c>
      <c r="AN779" s="72"/>
      <c r="AO779" s="67">
        <f t="shared" si="63"/>
        <v>0</v>
      </c>
      <c r="AP779" s="59"/>
      <c r="AQ779" s="57"/>
      <c r="AR779" s="61">
        <f t="shared" ca="1" si="64"/>
        <v>120</v>
      </c>
      <c r="AS779" s="75" t="str">
        <f ca="1">IF('База данных'!$AR779&gt;=18,"соверш.","несовер.")</f>
        <v>соверш.</v>
      </c>
      <c r="AT77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79" s="2"/>
      <c r="AV779" s="2"/>
    </row>
    <row r="780" spans="2:48" ht="13.5" customHeight="1">
      <c r="B780" s="90">
        <f>IF(D779&lt;&gt;D780,MAX($B$4:B779)+1,B779)</f>
        <v>324</v>
      </c>
      <c r="C780" s="58"/>
      <c r="D780" s="57"/>
      <c r="E780" s="59"/>
      <c r="F780" s="60"/>
      <c r="G780" s="59"/>
      <c r="H780" s="59"/>
      <c r="I780" s="57" t="str">
        <f t="shared" si="60"/>
        <v>324/00</v>
      </c>
      <c r="J780" s="61" t="str">
        <f t="shared" si="61"/>
        <v>324/00-/</v>
      </c>
      <c r="K780" s="62"/>
      <c r="L780" s="62"/>
      <c r="M780" s="57"/>
      <c r="N780" s="62"/>
      <c r="O780" s="59"/>
      <c r="P780" s="62"/>
      <c r="Q780" s="62"/>
      <c r="R780" s="57"/>
      <c r="S780" s="64"/>
      <c r="T780" s="59"/>
      <c r="U780" s="62"/>
      <c r="V780" s="57"/>
      <c r="W780" s="57"/>
      <c r="X780" s="57"/>
      <c r="Y780" s="62"/>
      <c r="Z780" s="57"/>
      <c r="AA780" s="71"/>
      <c r="AB780" s="59"/>
      <c r="AC780" s="63"/>
      <c r="AD780" s="62"/>
      <c r="AE780" s="62"/>
      <c r="AF780" s="62"/>
      <c r="AG780" s="64"/>
      <c r="AH780" s="59"/>
      <c r="AI780" s="57"/>
      <c r="AJ780" s="59"/>
      <c r="AK780" s="65"/>
      <c r="AL780" s="66"/>
      <c r="AM780" s="67">
        <f t="shared" si="62"/>
        <v>0</v>
      </c>
      <c r="AN780" s="72"/>
      <c r="AO780" s="67">
        <f t="shared" si="63"/>
        <v>0</v>
      </c>
      <c r="AP780" s="59"/>
      <c r="AQ780" s="57"/>
      <c r="AR780" s="69">
        <f t="shared" ca="1" si="64"/>
        <v>120</v>
      </c>
      <c r="AS780" s="76" t="str">
        <f ca="1">IF('База данных'!$AR780&gt;=18,"соверш.","несовер.")</f>
        <v>соверш.</v>
      </c>
      <c r="AT78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80" s="2"/>
      <c r="AV780" s="2"/>
    </row>
    <row r="781" spans="2:48" ht="13.5" customHeight="1">
      <c r="B781" s="90">
        <f>IF(D780&lt;&gt;D781,MAX($B$4:B780)+1,B780)</f>
        <v>324</v>
      </c>
      <c r="C781" s="58"/>
      <c r="D781" s="57"/>
      <c r="E781" s="59"/>
      <c r="F781" s="70"/>
      <c r="G781" s="59"/>
      <c r="H781" s="59"/>
      <c r="I781" s="57" t="str">
        <f t="shared" si="60"/>
        <v>324/00</v>
      </c>
      <c r="J781" s="61" t="str">
        <f t="shared" si="61"/>
        <v>324/00-/</v>
      </c>
      <c r="K781" s="62"/>
      <c r="L781" s="62"/>
      <c r="M781" s="57"/>
      <c r="N781" s="62"/>
      <c r="O781" s="59"/>
      <c r="P781" s="62"/>
      <c r="Q781" s="62"/>
      <c r="R781" s="57"/>
      <c r="S781" s="64"/>
      <c r="T781" s="59"/>
      <c r="U781" s="62"/>
      <c r="V781" s="57"/>
      <c r="W781" s="57"/>
      <c r="X781" s="57"/>
      <c r="Y781" s="62"/>
      <c r="Z781" s="57"/>
      <c r="AA781" s="71"/>
      <c r="AB781" s="59"/>
      <c r="AC781" s="63"/>
      <c r="AD781" s="62"/>
      <c r="AE781" s="62"/>
      <c r="AF781" s="62"/>
      <c r="AG781" s="64"/>
      <c r="AH781" s="59"/>
      <c r="AI781" s="57"/>
      <c r="AJ781" s="59"/>
      <c r="AK781" s="65"/>
      <c r="AL781" s="66"/>
      <c r="AM781" s="67">
        <f t="shared" si="62"/>
        <v>0</v>
      </c>
      <c r="AN781" s="72"/>
      <c r="AO781" s="67">
        <f t="shared" si="63"/>
        <v>0</v>
      </c>
      <c r="AP781" s="59"/>
      <c r="AQ781" s="57"/>
      <c r="AR781" s="61">
        <f t="shared" ca="1" si="64"/>
        <v>120</v>
      </c>
      <c r="AS781" s="75" t="str">
        <f ca="1">IF('База данных'!$AR781&gt;=18,"соверш.","несовер.")</f>
        <v>соверш.</v>
      </c>
      <c r="AT78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81" s="2"/>
      <c r="AV781" s="2"/>
    </row>
    <row r="782" spans="2:48" ht="13.5" customHeight="1">
      <c r="B782" s="90">
        <f>IF(D781&lt;&gt;D782,MAX($B$4:B781)+1,B781)</f>
        <v>324</v>
      </c>
      <c r="C782" s="58"/>
      <c r="D782" s="57"/>
      <c r="E782" s="59"/>
      <c r="F782" s="60"/>
      <c r="G782" s="59"/>
      <c r="H782" s="59"/>
      <c r="I782" s="57" t="str">
        <f t="shared" si="60"/>
        <v>324/00</v>
      </c>
      <c r="J782" s="61" t="str">
        <f t="shared" si="61"/>
        <v>324/00-/</v>
      </c>
      <c r="K782" s="62"/>
      <c r="L782" s="62"/>
      <c r="M782" s="57"/>
      <c r="N782" s="62"/>
      <c r="O782" s="59"/>
      <c r="P782" s="62"/>
      <c r="Q782" s="62"/>
      <c r="R782" s="57"/>
      <c r="S782" s="64"/>
      <c r="T782" s="59"/>
      <c r="U782" s="62"/>
      <c r="V782" s="57"/>
      <c r="W782" s="57"/>
      <c r="X782" s="57"/>
      <c r="Y782" s="62"/>
      <c r="Z782" s="57"/>
      <c r="AA782" s="71"/>
      <c r="AB782" s="59"/>
      <c r="AC782" s="63"/>
      <c r="AD782" s="62"/>
      <c r="AE782" s="62"/>
      <c r="AF782" s="62"/>
      <c r="AG782" s="64"/>
      <c r="AH782" s="59"/>
      <c r="AI782" s="57"/>
      <c r="AJ782" s="59"/>
      <c r="AK782" s="65"/>
      <c r="AL782" s="66"/>
      <c r="AM782" s="67">
        <f t="shared" si="62"/>
        <v>0</v>
      </c>
      <c r="AN782" s="72"/>
      <c r="AO782" s="67">
        <f t="shared" si="63"/>
        <v>0</v>
      </c>
      <c r="AP782" s="59"/>
      <c r="AQ782" s="57"/>
      <c r="AR782" s="69">
        <f t="shared" ca="1" si="64"/>
        <v>120</v>
      </c>
      <c r="AS782" s="76" t="str">
        <f ca="1">IF('База данных'!$AR782&gt;=18,"соверш.","несовер.")</f>
        <v>соверш.</v>
      </c>
      <c r="AT78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82" s="2"/>
      <c r="AV782" s="2"/>
    </row>
    <row r="783" spans="2:48" ht="13.5" customHeight="1">
      <c r="B783" s="90">
        <f>IF(D782&lt;&gt;D783,MAX($B$4:B782)+1,B782)</f>
        <v>324</v>
      </c>
      <c r="C783" s="58"/>
      <c r="D783" s="57"/>
      <c r="E783" s="59"/>
      <c r="F783" s="70"/>
      <c r="G783" s="59"/>
      <c r="H783" s="59"/>
      <c r="I783" s="57" t="str">
        <f t="shared" si="60"/>
        <v>324/00</v>
      </c>
      <c r="J783" s="61" t="str">
        <f t="shared" si="61"/>
        <v>324/00-/</v>
      </c>
      <c r="K783" s="62"/>
      <c r="L783" s="62"/>
      <c r="M783" s="57"/>
      <c r="N783" s="62"/>
      <c r="O783" s="59"/>
      <c r="P783" s="62"/>
      <c r="Q783" s="62"/>
      <c r="R783" s="57"/>
      <c r="S783" s="64"/>
      <c r="T783" s="59"/>
      <c r="U783" s="62"/>
      <c r="V783" s="57"/>
      <c r="W783" s="57"/>
      <c r="X783" s="57"/>
      <c r="Y783" s="62"/>
      <c r="Z783" s="57"/>
      <c r="AA783" s="71"/>
      <c r="AB783" s="59"/>
      <c r="AC783" s="63"/>
      <c r="AD783" s="62"/>
      <c r="AE783" s="62"/>
      <c r="AF783" s="62"/>
      <c r="AG783" s="64"/>
      <c r="AH783" s="59"/>
      <c r="AI783" s="57"/>
      <c r="AJ783" s="59"/>
      <c r="AK783" s="65"/>
      <c r="AL783" s="66"/>
      <c r="AM783" s="67">
        <f t="shared" si="62"/>
        <v>0</v>
      </c>
      <c r="AN783" s="72"/>
      <c r="AO783" s="67">
        <f t="shared" si="63"/>
        <v>0</v>
      </c>
      <c r="AP783" s="59"/>
      <c r="AQ783" s="57"/>
      <c r="AR783" s="61">
        <f t="shared" ca="1" si="64"/>
        <v>120</v>
      </c>
      <c r="AS783" s="75" t="str">
        <f ca="1">IF('База данных'!$AR783&gt;=18,"соверш.","несовер.")</f>
        <v>соверш.</v>
      </c>
      <c r="AT78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83" s="2"/>
      <c r="AV783" s="2"/>
    </row>
    <row r="784" spans="2:48" ht="13.5" customHeight="1">
      <c r="B784" s="90">
        <f>IF(D783&lt;&gt;D784,MAX($B$4:B783)+1,B783)</f>
        <v>324</v>
      </c>
      <c r="C784" s="58"/>
      <c r="D784" s="57"/>
      <c r="E784" s="59"/>
      <c r="F784" s="60"/>
      <c r="G784" s="59"/>
      <c r="H784" s="59"/>
      <c r="I784" s="57" t="str">
        <f t="shared" si="60"/>
        <v>324/00</v>
      </c>
      <c r="J784" s="61" t="str">
        <f t="shared" si="61"/>
        <v>324/00-/</v>
      </c>
      <c r="K784" s="62"/>
      <c r="L784" s="62"/>
      <c r="M784" s="57"/>
      <c r="N784" s="62"/>
      <c r="O784" s="59"/>
      <c r="P784" s="62"/>
      <c r="Q784" s="62"/>
      <c r="R784" s="57"/>
      <c r="S784" s="64"/>
      <c r="T784" s="59"/>
      <c r="U784" s="62"/>
      <c r="V784" s="57"/>
      <c r="W784" s="57"/>
      <c r="X784" s="57"/>
      <c r="Y784" s="62"/>
      <c r="Z784" s="57"/>
      <c r="AA784" s="71"/>
      <c r="AB784" s="59"/>
      <c r="AC784" s="63"/>
      <c r="AD784" s="62"/>
      <c r="AE784" s="62"/>
      <c r="AF784" s="62"/>
      <c r="AG784" s="64"/>
      <c r="AH784" s="59"/>
      <c r="AI784" s="57"/>
      <c r="AJ784" s="59"/>
      <c r="AK784" s="65"/>
      <c r="AL784" s="66"/>
      <c r="AM784" s="67">
        <f t="shared" si="62"/>
        <v>0</v>
      </c>
      <c r="AN784" s="72"/>
      <c r="AO784" s="67">
        <f t="shared" si="63"/>
        <v>0</v>
      </c>
      <c r="AP784" s="59"/>
      <c r="AQ784" s="57"/>
      <c r="AR784" s="69">
        <f t="shared" ca="1" si="64"/>
        <v>120</v>
      </c>
      <c r="AS784" s="76" t="str">
        <f ca="1">IF('База данных'!$AR784&gt;=18,"соверш.","несовер.")</f>
        <v>соверш.</v>
      </c>
      <c r="AT78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84" s="2"/>
      <c r="AV784" s="2"/>
    </row>
    <row r="785" spans="2:48" ht="13.5" customHeight="1">
      <c r="B785" s="90">
        <f>IF(D784&lt;&gt;D785,MAX($B$4:B784)+1,B784)</f>
        <v>324</v>
      </c>
      <c r="C785" s="58"/>
      <c r="D785" s="57"/>
      <c r="E785" s="59"/>
      <c r="F785" s="70"/>
      <c r="G785" s="59"/>
      <c r="H785" s="59"/>
      <c r="I785" s="57" t="str">
        <f t="shared" si="60"/>
        <v>324/00</v>
      </c>
      <c r="J785" s="61" t="str">
        <f t="shared" si="61"/>
        <v>324/00-/</v>
      </c>
      <c r="K785" s="62"/>
      <c r="L785" s="62"/>
      <c r="M785" s="57"/>
      <c r="N785" s="62"/>
      <c r="O785" s="59"/>
      <c r="P785" s="62"/>
      <c r="Q785" s="62"/>
      <c r="R785" s="57"/>
      <c r="S785" s="64"/>
      <c r="T785" s="59"/>
      <c r="U785" s="62"/>
      <c r="V785" s="57"/>
      <c r="W785" s="57"/>
      <c r="X785" s="57"/>
      <c r="Y785" s="62"/>
      <c r="Z785" s="57"/>
      <c r="AA785" s="71"/>
      <c r="AB785" s="59"/>
      <c r="AC785" s="63"/>
      <c r="AD785" s="62"/>
      <c r="AE785" s="62"/>
      <c r="AF785" s="62"/>
      <c r="AG785" s="64"/>
      <c r="AH785" s="59"/>
      <c r="AI785" s="57"/>
      <c r="AJ785" s="59"/>
      <c r="AK785" s="65"/>
      <c r="AL785" s="66"/>
      <c r="AM785" s="67">
        <f t="shared" si="62"/>
        <v>0</v>
      </c>
      <c r="AN785" s="72"/>
      <c r="AO785" s="67">
        <f t="shared" si="63"/>
        <v>0</v>
      </c>
      <c r="AP785" s="59"/>
      <c r="AQ785" s="57"/>
      <c r="AR785" s="61">
        <f t="shared" ca="1" si="64"/>
        <v>120</v>
      </c>
      <c r="AS785" s="75" t="str">
        <f ca="1">IF('База данных'!$AR785&gt;=18,"соверш.","несовер.")</f>
        <v>соверш.</v>
      </c>
      <c r="AT78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85" s="2"/>
      <c r="AV785" s="2"/>
    </row>
    <row r="786" spans="2:48" ht="13.5" customHeight="1">
      <c r="B786" s="90">
        <f>IF(D785&lt;&gt;D786,MAX($B$4:B785)+1,B785)</f>
        <v>324</v>
      </c>
      <c r="C786" s="58"/>
      <c r="D786" s="57"/>
      <c r="E786" s="59"/>
      <c r="F786" s="60"/>
      <c r="G786" s="59"/>
      <c r="H786" s="59"/>
      <c r="I786" s="57" t="str">
        <f t="shared" si="60"/>
        <v>324/00</v>
      </c>
      <c r="J786" s="61" t="str">
        <f t="shared" si="61"/>
        <v>324/00-/</v>
      </c>
      <c r="K786" s="62"/>
      <c r="L786" s="62"/>
      <c r="M786" s="57"/>
      <c r="N786" s="62"/>
      <c r="O786" s="59"/>
      <c r="P786" s="62"/>
      <c r="Q786" s="62"/>
      <c r="R786" s="57"/>
      <c r="S786" s="64"/>
      <c r="T786" s="59"/>
      <c r="U786" s="62"/>
      <c r="V786" s="57"/>
      <c r="W786" s="57"/>
      <c r="X786" s="57"/>
      <c r="Y786" s="62"/>
      <c r="Z786" s="57"/>
      <c r="AA786" s="71"/>
      <c r="AB786" s="59"/>
      <c r="AC786" s="63"/>
      <c r="AD786" s="62"/>
      <c r="AE786" s="62"/>
      <c r="AF786" s="62"/>
      <c r="AG786" s="64"/>
      <c r="AH786" s="59"/>
      <c r="AI786" s="57"/>
      <c r="AJ786" s="59"/>
      <c r="AK786" s="65"/>
      <c r="AL786" s="66"/>
      <c r="AM786" s="67">
        <f t="shared" si="62"/>
        <v>0</v>
      </c>
      <c r="AN786" s="72"/>
      <c r="AO786" s="67">
        <f t="shared" si="63"/>
        <v>0</v>
      </c>
      <c r="AP786" s="59"/>
      <c r="AQ786" s="57"/>
      <c r="AR786" s="69">
        <f t="shared" ca="1" si="64"/>
        <v>120</v>
      </c>
      <c r="AS786" s="76" t="str">
        <f ca="1">IF('База данных'!$AR786&gt;=18,"соверш.","несовер.")</f>
        <v>соверш.</v>
      </c>
      <c r="AT78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86" s="2"/>
      <c r="AV786" s="2"/>
    </row>
    <row r="787" spans="2:48" ht="13.5" customHeight="1">
      <c r="B787" s="90">
        <f>IF(D786&lt;&gt;D787,MAX($B$4:B786)+1,B786)</f>
        <v>324</v>
      </c>
      <c r="C787" s="58"/>
      <c r="D787" s="57"/>
      <c r="E787" s="59"/>
      <c r="F787" s="70"/>
      <c r="G787" s="59"/>
      <c r="H787" s="59"/>
      <c r="I787" s="57" t="str">
        <f t="shared" si="60"/>
        <v>324/00</v>
      </c>
      <c r="J787" s="61" t="str">
        <f t="shared" si="61"/>
        <v>324/00-/</v>
      </c>
      <c r="K787" s="62"/>
      <c r="L787" s="62"/>
      <c r="M787" s="57"/>
      <c r="N787" s="62"/>
      <c r="O787" s="59"/>
      <c r="P787" s="62"/>
      <c r="Q787" s="62"/>
      <c r="R787" s="57"/>
      <c r="S787" s="64"/>
      <c r="T787" s="59"/>
      <c r="U787" s="62"/>
      <c r="V787" s="57"/>
      <c r="W787" s="57"/>
      <c r="X787" s="57"/>
      <c r="Y787" s="62"/>
      <c r="Z787" s="57"/>
      <c r="AA787" s="71"/>
      <c r="AB787" s="59"/>
      <c r="AC787" s="63"/>
      <c r="AD787" s="62"/>
      <c r="AE787" s="62"/>
      <c r="AF787" s="62"/>
      <c r="AG787" s="64"/>
      <c r="AH787" s="59"/>
      <c r="AI787" s="57"/>
      <c r="AJ787" s="59"/>
      <c r="AK787" s="65"/>
      <c r="AL787" s="66"/>
      <c r="AM787" s="67">
        <f t="shared" si="62"/>
        <v>0</v>
      </c>
      <c r="AN787" s="72"/>
      <c r="AO787" s="67">
        <f t="shared" si="63"/>
        <v>0</v>
      </c>
      <c r="AP787" s="59"/>
      <c r="AQ787" s="57"/>
      <c r="AR787" s="61">
        <f t="shared" ca="1" si="64"/>
        <v>120</v>
      </c>
      <c r="AS787" s="75" t="str">
        <f ca="1">IF('База данных'!$AR787&gt;=18,"соверш.","несовер.")</f>
        <v>соверш.</v>
      </c>
      <c r="AT78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87" s="2"/>
      <c r="AV787" s="2"/>
    </row>
    <row r="788" spans="2:48" ht="13.5" customHeight="1">
      <c r="B788" s="90">
        <f>IF(D787&lt;&gt;D788,MAX($B$4:B787)+1,B787)</f>
        <v>324</v>
      </c>
      <c r="C788" s="58"/>
      <c r="D788" s="57"/>
      <c r="E788" s="59"/>
      <c r="F788" s="60"/>
      <c r="G788" s="59"/>
      <c r="H788" s="59"/>
      <c r="I788" s="57" t="str">
        <f t="shared" si="60"/>
        <v>324/00</v>
      </c>
      <c r="J788" s="61" t="str">
        <f t="shared" si="61"/>
        <v>324/00-/</v>
      </c>
      <c r="K788" s="62"/>
      <c r="L788" s="62"/>
      <c r="M788" s="57"/>
      <c r="N788" s="62"/>
      <c r="O788" s="59"/>
      <c r="P788" s="62"/>
      <c r="Q788" s="62"/>
      <c r="R788" s="57"/>
      <c r="S788" s="64"/>
      <c r="T788" s="59"/>
      <c r="U788" s="62"/>
      <c r="V788" s="57"/>
      <c r="W788" s="57"/>
      <c r="X788" s="57"/>
      <c r="Y788" s="62"/>
      <c r="Z788" s="57"/>
      <c r="AA788" s="71"/>
      <c r="AB788" s="59"/>
      <c r="AC788" s="63"/>
      <c r="AD788" s="62"/>
      <c r="AE788" s="62"/>
      <c r="AF788" s="62"/>
      <c r="AG788" s="64"/>
      <c r="AH788" s="59"/>
      <c r="AI788" s="57"/>
      <c r="AJ788" s="59"/>
      <c r="AK788" s="65"/>
      <c r="AL788" s="66"/>
      <c r="AM788" s="67">
        <f t="shared" si="62"/>
        <v>0</v>
      </c>
      <c r="AN788" s="72"/>
      <c r="AO788" s="67">
        <f t="shared" si="63"/>
        <v>0</v>
      </c>
      <c r="AP788" s="59"/>
      <c r="AQ788" s="57"/>
      <c r="AR788" s="69">
        <f t="shared" ca="1" si="64"/>
        <v>120</v>
      </c>
      <c r="AS788" s="76" t="str">
        <f ca="1">IF('База данных'!$AR788&gt;=18,"соверш.","несовер.")</f>
        <v>соверш.</v>
      </c>
      <c r="AT78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88" s="2"/>
      <c r="AV788" s="2"/>
    </row>
    <row r="789" spans="2:48" ht="13.5" customHeight="1">
      <c r="B789" s="90">
        <f>IF(D788&lt;&gt;D789,MAX($B$4:B788)+1,B788)</f>
        <v>324</v>
      </c>
      <c r="C789" s="58"/>
      <c r="D789" s="57"/>
      <c r="E789" s="59"/>
      <c r="F789" s="70"/>
      <c r="G789" s="59"/>
      <c r="H789" s="59"/>
      <c r="I789" s="57" t="str">
        <f t="shared" si="60"/>
        <v>324/00</v>
      </c>
      <c r="J789" s="61" t="str">
        <f t="shared" si="61"/>
        <v>324/00-/</v>
      </c>
      <c r="K789" s="62"/>
      <c r="L789" s="62"/>
      <c r="M789" s="57"/>
      <c r="N789" s="62"/>
      <c r="O789" s="59"/>
      <c r="P789" s="62"/>
      <c r="Q789" s="62"/>
      <c r="R789" s="57"/>
      <c r="S789" s="64"/>
      <c r="T789" s="59"/>
      <c r="U789" s="62"/>
      <c r="V789" s="57"/>
      <c r="W789" s="57"/>
      <c r="X789" s="57"/>
      <c r="Y789" s="62"/>
      <c r="Z789" s="57"/>
      <c r="AA789" s="71"/>
      <c r="AB789" s="59"/>
      <c r="AC789" s="63"/>
      <c r="AD789" s="62"/>
      <c r="AE789" s="62"/>
      <c r="AF789" s="62"/>
      <c r="AG789" s="64"/>
      <c r="AH789" s="59"/>
      <c r="AI789" s="57"/>
      <c r="AJ789" s="59"/>
      <c r="AK789" s="65"/>
      <c r="AL789" s="66"/>
      <c r="AM789" s="67">
        <f t="shared" si="62"/>
        <v>0</v>
      </c>
      <c r="AN789" s="72"/>
      <c r="AO789" s="67">
        <f t="shared" si="63"/>
        <v>0</v>
      </c>
      <c r="AP789" s="59"/>
      <c r="AQ789" s="57"/>
      <c r="AR789" s="61">
        <f t="shared" ca="1" si="64"/>
        <v>120</v>
      </c>
      <c r="AS789" s="75" t="str">
        <f ca="1">IF('База данных'!$AR789&gt;=18,"соверш.","несовер.")</f>
        <v>соверш.</v>
      </c>
      <c r="AT78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89" s="2"/>
      <c r="AV789" s="2"/>
    </row>
    <row r="790" spans="2:48" ht="13.5" customHeight="1">
      <c r="B790" s="90">
        <f>IF(D789&lt;&gt;D790,MAX($B$4:B789)+1,B789)</f>
        <v>324</v>
      </c>
      <c r="C790" s="58"/>
      <c r="D790" s="57"/>
      <c r="E790" s="59"/>
      <c r="F790" s="60"/>
      <c r="G790" s="59"/>
      <c r="H790" s="59"/>
      <c r="I790" s="57" t="str">
        <f t="shared" si="60"/>
        <v>324/00</v>
      </c>
      <c r="J790" s="61" t="str">
        <f t="shared" si="61"/>
        <v>324/00-/</v>
      </c>
      <c r="K790" s="62"/>
      <c r="L790" s="62"/>
      <c r="M790" s="57"/>
      <c r="N790" s="62"/>
      <c r="O790" s="59"/>
      <c r="P790" s="62"/>
      <c r="Q790" s="62"/>
      <c r="R790" s="57"/>
      <c r="S790" s="64"/>
      <c r="T790" s="59"/>
      <c r="U790" s="62"/>
      <c r="V790" s="57"/>
      <c r="W790" s="57"/>
      <c r="X790" s="57"/>
      <c r="Y790" s="62"/>
      <c r="Z790" s="57"/>
      <c r="AA790" s="71"/>
      <c r="AB790" s="59"/>
      <c r="AC790" s="63"/>
      <c r="AD790" s="62"/>
      <c r="AE790" s="62"/>
      <c r="AF790" s="62"/>
      <c r="AG790" s="64"/>
      <c r="AH790" s="59"/>
      <c r="AI790" s="57"/>
      <c r="AJ790" s="59"/>
      <c r="AK790" s="65"/>
      <c r="AL790" s="66"/>
      <c r="AM790" s="67">
        <f t="shared" si="62"/>
        <v>0</v>
      </c>
      <c r="AN790" s="72"/>
      <c r="AO790" s="67">
        <f t="shared" si="63"/>
        <v>0</v>
      </c>
      <c r="AP790" s="59"/>
      <c r="AQ790" s="57"/>
      <c r="AR790" s="69">
        <f t="shared" ca="1" si="64"/>
        <v>120</v>
      </c>
      <c r="AS790" s="76" t="str">
        <f ca="1">IF('База данных'!$AR790&gt;=18,"соверш.","несовер.")</f>
        <v>соверш.</v>
      </c>
      <c r="AT79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90" s="2"/>
      <c r="AV790" s="2"/>
    </row>
    <row r="791" spans="2:48" ht="13.5" customHeight="1">
      <c r="B791" s="90">
        <f>IF(D790&lt;&gt;D791,MAX($B$4:B790)+1,B790)</f>
        <v>324</v>
      </c>
      <c r="C791" s="58"/>
      <c r="D791" s="57"/>
      <c r="E791" s="59"/>
      <c r="F791" s="70"/>
      <c r="G791" s="59"/>
      <c r="H791" s="59"/>
      <c r="I791" s="57" t="str">
        <f t="shared" si="60"/>
        <v>324/00</v>
      </c>
      <c r="J791" s="61" t="str">
        <f t="shared" si="61"/>
        <v>324/00-/</v>
      </c>
      <c r="K791" s="62"/>
      <c r="L791" s="62"/>
      <c r="M791" s="57"/>
      <c r="N791" s="62"/>
      <c r="O791" s="59"/>
      <c r="P791" s="62"/>
      <c r="Q791" s="62"/>
      <c r="R791" s="57"/>
      <c r="S791" s="64"/>
      <c r="T791" s="59"/>
      <c r="U791" s="62"/>
      <c r="V791" s="57"/>
      <c r="W791" s="57"/>
      <c r="X791" s="57"/>
      <c r="Y791" s="62"/>
      <c r="Z791" s="57"/>
      <c r="AA791" s="71"/>
      <c r="AB791" s="59"/>
      <c r="AC791" s="63"/>
      <c r="AD791" s="62"/>
      <c r="AE791" s="62"/>
      <c r="AF791" s="62"/>
      <c r="AG791" s="64"/>
      <c r="AH791" s="59"/>
      <c r="AI791" s="57"/>
      <c r="AJ791" s="59"/>
      <c r="AK791" s="65"/>
      <c r="AL791" s="66"/>
      <c r="AM791" s="67">
        <f t="shared" si="62"/>
        <v>0</v>
      </c>
      <c r="AN791" s="72"/>
      <c r="AO791" s="67">
        <f t="shared" si="63"/>
        <v>0</v>
      </c>
      <c r="AP791" s="59"/>
      <c r="AQ791" s="57"/>
      <c r="AR791" s="61">
        <f t="shared" ca="1" si="64"/>
        <v>120</v>
      </c>
      <c r="AS791" s="75" t="str">
        <f ca="1">IF('База данных'!$AR791&gt;=18,"соверш.","несовер.")</f>
        <v>соверш.</v>
      </c>
      <c r="AT79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91" s="2"/>
      <c r="AV791" s="2"/>
    </row>
    <row r="792" spans="2:48" ht="13.5" customHeight="1">
      <c r="B792" s="90">
        <f>IF(D791&lt;&gt;D792,MAX($B$4:B791)+1,B791)</f>
        <v>324</v>
      </c>
      <c r="C792" s="58"/>
      <c r="D792" s="57"/>
      <c r="E792" s="59"/>
      <c r="F792" s="60"/>
      <c r="G792" s="59"/>
      <c r="H792" s="59"/>
      <c r="I792" s="57" t="str">
        <f t="shared" si="60"/>
        <v>324/00</v>
      </c>
      <c r="J792" s="61" t="str">
        <f t="shared" si="61"/>
        <v>324/00-/</v>
      </c>
      <c r="K792" s="62"/>
      <c r="L792" s="62"/>
      <c r="M792" s="57"/>
      <c r="N792" s="62"/>
      <c r="O792" s="59"/>
      <c r="P792" s="62"/>
      <c r="Q792" s="62"/>
      <c r="R792" s="57"/>
      <c r="S792" s="64"/>
      <c r="T792" s="59"/>
      <c r="U792" s="62"/>
      <c r="V792" s="57"/>
      <c r="W792" s="57"/>
      <c r="X792" s="57"/>
      <c r="Y792" s="62"/>
      <c r="Z792" s="57"/>
      <c r="AA792" s="71"/>
      <c r="AB792" s="59"/>
      <c r="AC792" s="63"/>
      <c r="AD792" s="62"/>
      <c r="AE792" s="62"/>
      <c r="AF792" s="62"/>
      <c r="AG792" s="64"/>
      <c r="AH792" s="59"/>
      <c r="AI792" s="57"/>
      <c r="AJ792" s="59"/>
      <c r="AK792" s="65"/>
      <c r="AL792" s="66"/>
      <c r="AM792" s="67">
        <f t="shared" si="62"/>
        <v>0</v>
      </c>
      <c r="AN792" s="72"/>
      <c r="AO792" s="67">
        <f t="shared" si="63"/>
        <v>0</v>
      </c>
      <c r="AP792" s="59"/>
      <c r="AQ792" s="57"/>
      <c r="AR792" s="69">
        <f t="shared" ca="1" si="64"/>
        <v>120</v>
      </c>
      <c r="AS792" s="76" t="str">
        <f ca="1">IF('База данных'!$AR792&gt;=18,"соверш.","несовер.")</f>
        <v>соверш.</v>
      </c>
      <c r="AT79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92" s="2"/>
      <c r="AV792" s="2"/>
    </row>
    <row r="793" spans="2:48" ht="13.5" customHeight="1">
      <c r="B793" s="90">
        <f>IF(D792&lt;&gt;D793,MAX($B$4:B792)+1,B792)</f>
        <v>324</v>
      </c>
      <c r="C793" s="58"/>
      <c r="D793" s="57"/>
      <c r="E793" s="59"/>
      <c r="F793" s="70"/>
      <c r="G793" s="59"/>
      <c r="H793" s="59"/>
      <c r="I793" s="57" t="str">
        <f t="shared" si="60"/>
        <v>324/00</v>
      </c>
      <c r="J793" s="61" t="str">
        <f t="shared" si="61"/>
        <v>324/00-/</v>
      </c>
      <c r="K793" s="62"/>
      <c r="L793" s="62"/>
      <c r="M793" s="57"/>
      <c r="N793" s="62"/>
      <c r="O793" s="59"/>
      <c r="P793" s="62"/>
      <c r="Q793" s="62"/>
      <c r="R793" s="57"/>
      <c r="S793" s="64"/>
      <c r="T793" s="59"/>
      <c r="U793" s="62"/>
      <c r="V793" s="57"/>
      <c r="W793" s="57"/>
      <c r="X793" s="57"/>
      <c r="Y793" s="62"/>
      <c r="Z793" s="57"/>
      <c r="AA793" s="71"/>
      <c r="AB793" s="59"/>
      <c r="AC793" s="63"/>
      <c r="AD793" s="62"/>
      <c r="AE793" s="62"/>
      <c r="AF793" s="62"/>
      <c r="AG793" s="64"/>
      <c r="AH793" s="59"/>
      <c r="AI793" s="57"/>
      <c r="AJ793" s="59"/>
      <c r="AK793" s="65"/>
      <c r="AL793" s="66"/>
      <c r="AM793" s="67">
        <f t="shared" si="62"/>
        <v>0</v>
      </c>
      <c r="AN793" s="72"/>
      <c r="AO793" s="67">
        <f t="shared" si="63"/>
        <v>0</v>
      </c>
      <c r="AP793" s="59"/>
      <c r="AQ793" s="57"/>
      <c r="AR793" s="61">
        <f t="shared" ca="1" si="64"/>
        <v>120</v>
      </c>
      <c r="AS793" s="75" t="str">
        <f ca="1">IF('База данных'!$AR793&gt;=18,"соверш.","несовер.")</f>
        <v>соверш.</v>
      </c>
      <c r="AT79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93" s="2"/>
      <c r="AV793" s="2"/>
    </row>
    <row r="794" spans="2:48" ht="13.5" customHeight="1">
      <c r="B794" s="90">
        <f>IF(D793&lt;&gt;D794,MAX($B$4:B793)+1,B793)</f>
        <v>324</v>
      </c>
      <c r="C794" s="58"/>
      <c r="D794" s="57"/>
      <c r="E794" s="59"/>
      <c r="F794" s="60"/>
      <c r="G794" s="59"/>
      <c r="H794" s="59"/>
      <c r="I794" s="57" t="str">
        <f t="shared" si="60"/>
        <v>324/00</v>
      </c>
      <c r="J794" s="61" t="str">
        <f t="shared" si="61"/>
        <v>324/00-/</v>
      </c>
      <c r="K794" s="62"/>
      <c r="L794" s="62"/>
      <c r="M794" s="57"/>
      <c r="N794" s="62"/>
      <c r="O794" s="59"/>
      <c r="P794" s="62"/>
      <c r="Q794" s="62"/>
      <c r="R794" s="57"/>
      <c r="S794" s="64"/>
      <c r="T794" s="59"/>
      <c r="U794" s="62"/>
      <c r="V794" s="57"/>
      <c r="W794" s="57"/>
      <c r="X794" s="57"/>
      <c r="Y794" s="62"/>
      <c r="Z794" s="57"/>
      <c r="AA794" s="71"/>
      <c r="AB794" s="59"/>
      <c r="AC794" s="63"/>
      <c r="AD794" s="62"/>
      <c r="AE794" s="62"/>
      <c r="AF794" s="62"/>
      <c r="AG794" s="64"/>
      <c r="AH794" s="59"/>
      <c r="AI794" s="57"/>
      <c r="AJ794" s="59"/>
      <c r="AK794" s="65"/>
      <c r="AL794" s="66"/>
      <c r="AM794" s="67">
        <f t="shared" si="62"/>
        <v>0</v>
      </c>
      <c r="AN794" s="72"/>
      <c r="AO794" s="67">
        <f t="shared" si="63"/>
        <v>0</v>
      </c>
      <c r="AP794" s="59"/>
      <c r="AQ794" s="57"/>
      <c r="AR794" s="69">
        <f t="shared" ca="1" si="64"/>
        <v>120</v>
      </c>
      <c r="AS794" s="76" t="str">
        <f ca="1">IF('База данных'!$AR794&gt;=18,"соверш.","несовер.")</f>
        <v>соверш.</v>
      </c>
      <c r="AT79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94" s="2"/>
      <c r="AV794" s="2"/>
    </row>
    <row r="795" spans="2:48" ht="13.5" customHeight="1">
      <c r="B795" s="90">
        <f>IF(D794&lt;&gt;D795,MAX($B$4:B794)+1,B794)</f>
        <v>324</v>
      </c>
      <c r="C795" s="58"/>
      <c r="D795" s="57"/>
      <c r="E795" s="59"/>
      <c r="F795" s="70"/>
      <c r="G795" s="59"/>
      <c r="H795" s="59"/>
      <c r="I795" s="57" t="str">
        <f t="shared" si="60"/>
        <v>324/00</v>
      </c>
      <c r="J795" s="61" t="str">
        <f t="shared" si="61"/>
        <v>324/00-/</v>
      </c>
      <c r="K795" s="62"/>
      <c r="L795" s="62"/>
      <c r="M795" s="57"/>
      <c r="N795" s="62"/>
      <c r="O795" s="59"/>
      <c r="P795" s="62"/>
      <c r="Q795" s="62"/>
      <c r="R795" s="57"/>
      <c r="S795" s="64"/>
      <c r="T795" s="59"/>
      <c r="U795" s="62"/>
      <c r="V795" s="57"/>
      <c r="W795" s="57"/>
      <c r="X795" s="57"/>
      <c r="Y795" s="62"/>
      <c r="Z795" s="57"/>
      <c r="AA795" s="71"/>
      <c r="AB795" s="59"/>
      <c r="AC795" s="63"/>
      <c r="AD795" s="62"/>
      <c r="AE795" s="62"/>
      <c r="AF795" s="62"/>
      <c r="AG795" s="64"/>
      <c r="AH795" s="59"/>
      <c r="AI795" s="57"/>
      <c r="AJ795" s="59"/>
      <c r="AK795" s="65"/>
      <c r="AL795" s="66"/>
      <c r="AM795" s="67">
        <f t="shared" si="62"/>
        <v>0</v>
      </c>
      <c r="AN795" s="72"/>
      <c r="AO795" s="67">
        <f t="shared" si="63"/>
        <v>0</v>
      </c>
      <c r="AP795" s="59"/>
      <c r="AQ795" s="57"/>
      <c r="AR795" s="61">
        <f t="shared" ca="1" si="64"/>
        <v>120</v>
      </c>
      <c r="AS795" s="75" t="str">
        <f ca="1">IF('База данных'!$AR795&gt;=18,"соверш.","несовер.")</f>
        <v>соверш.</v>
      </c>
      <c r="AT79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95" s="2"/>
      <c r="AV795" s="2"/>
    </row>
    <row r="796" spans="2:48" ht="13.5" customHeight="1">
      <c r="B796" s="90">
        <f>IF(D795&lt;&gt;D796,MAX($B$4:B795)+1,B795)</f>
        <v>324</v>
      </c>
      <c r="C796" s="58"/>
      <c r="D796" s="57"/>
      <c r="E796" s="59"/>
      <c r="F796" s="60"/>
      <c r="G796" s="59"/>
      <c r="H796" s="59"/>
      <c r="I796" s="57" t="str">
        <f t="shared" si="60"/>
        <v>324/00</v>
      </c>
      <c r="J796" s="61" t="str">
        <f t="shared" si="61"/>
        <v>324/00-/</v>
      </c>
      <c r="K796" s="62"/>
      <c r="L796" s="62"/>
      <c r="M796" s="57"/>
      <c r="N796" s="62"/>
      <c r="O796" s="59"/>
      <c r="P796" s="62"/>
      <c r="Q796" s="62"/>
      <c r="R796" s="57"/>
      <c r="S796" s="64"/>
      <c r="T796" s="59"/>
      <c r="U796" s="62"/>
      <c r="V796" s="57"/>
      <c r="W796" s="57"/>
      <c r="X796" s="57"/>
      <c r="Y796" s="62"/>
      <c r="Z796" s="57"/>
      <c r="AA796" s="71"/>
      <c r="AB796" s="59"/>
      <c r="AC796" s="63"/>
      <c r="AD796" s="62"/>
      <c r="AE796" s="62"/>
      <c r="AF796" s="62"/>
      <c r="AG796" s="64"/>
      <c r="AH796" s="59"/>
      <c r="AI796" s="57"/>
      <c r="AJ796" s="59"/>
      <c r="AK796" s="65"/>
      <c r="AL796" s="66"/>
      <c r="AM796" s="67">
        <f t="shared" si="62"/>
        <v>0</v>
      </c>
      <c r="AN796" s="72"/>
      <c r="AO796" s="67">
        <f t="shared" si="63"/>
        <v>0</v>
      </c>
      <c r="AP796" s="59"/>
      <c r="AQ796" s="57"/>
      <c r="AR796" s="69">
        <f t="shared" ca="1" si="64"/>
        <v>120</v>
      </c>
      <c r="AS796" s="76" t="str">
        <f ca="1">IF('База данных'!$AR796&gt;=18,"соверш.","несовер.")</f>
        <v>соверш.</v>
      </c>
      <c r="AT79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96" s="2"/>
      <c r="AV796" s="2"/>
    </row>
    <row r="797" spans="2:48" ht="13.5" customHeight="1">
      <c r="B797" s="90">
        <f>IF(D796&lt;&gt;D797,MAX($B$4:B796)+1,B796)</f>
        <v>324</v>
      </c>
      <c r="C797" s="58"/>
      <c r="D797" s="57"/>
      <c r="E797" s="59"/>
      <c r="F797" s="70"/>
      <c r="G797" s="59"/>
      <c r="H797" s="59"/>
      <c r="I797" s="57" t="str">
        <f t="shared" si="60"/>
        <v>324/00</v>
      </c>
      <c r="J797" s="61" t="str">
        <f t="shared" si="61"/>
        <v>324/00-/</v>
      </c>
      <c r="K797" s="62"/>
      <c r="L797" s="62"/>
      <c r="M797" s="57"/>
      <c r="N797" s="62"/>
      <c r="O797" s="59"/>
      <c r="P797" s="62"/>
      <c r="Q797" s="62"/>
      <c r="R797" s="57"/>
      <c r="S797" s="64"/>
      <c r="T797" s="59"/>
      <c r="U797" s="62"/>
      <c r="V797" s="57"/>
      <c r="W797" s="57"/>
      <c r="X797" s="57"/>
      <c r="Y797" s="62"/>
      <c r="Z797" s="57"/>
      <c r="AA797" s="71"/>
      <c r="AB797" s="59"/>
      <c r="AC797" s="63"/>
      <c r="AD797" s="62"/>
      <c r="AE797" s="62"/>
      <c r="AF797" s="62"/>
      <c r="AG797" s="64"/>
      <c r="AH797" s="59"/>
      <c r="AI797" s="57"/>
      <c r="AJ797" s="59"/>
      <c r="AK797" s="65"/>
      <c r="AL797" s="66"/>
      <c r="AM797" s="67">
        <f t="shared" si="62"/>
        <v>0</v>
      </c>
      <c r="AN797" s="72"/>
      <c r="AO797" s="67">
        <f t="shared" si="63"/>
        <v>0</v>
      </c>
      <c r="AP797" s="59"/>
      <c r="AQ797" s="57"/>
      <c r="AR797" s="61">
        <f t="shared" ca="1" si="64"/>
        <v>120</v>
      </c>
      <c r="AS797" s="75" t="str">
        <f ca="1">IF('База данных'!$AR797&gt;=18,"соверш.","несовер.")</f>
        <v>соверш.</v>
      </c>
      <c r="AT79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97" s="2"/>
      <c r="AV797" s="2"/>
    </row>
    <row r="798" spans="2:48" ht="13.5" customHeight="1">
      <c r="B798" s="90">
        <f>IF(D797&lt;&gt;D798,MAX($B$4:B797)+1,B797)</f>
        <v>324</v>
      </c>
      <c r="C798" s="58"/>
      <c r="D798" s="57"/>
      <c r="E798" s="59"/>
      <c r="F798" s="60"/>
      <c r="G798" s="59"/>
      <c r="H798" s="59"/>
      <c r="I798" s="57" t="str">
        <f t="shared" si="60"/>
        <v>324/00</v>
      </c>
      <c r="J798" s="61" t="str">
        <f t="shared" si="61"/>
        <v>324/00-/</v>
      </c>
      <c r="K798" s="62"/>
      <c r="L798" s="62"/>
      <c r="M798" s="57"/>
      <c r="N798" s="62"/>
      <c r="O798" s="59"/>
      <c r="P798" s="62"/>
      <c r="Q798" s="62"/>
      <c r="R798" s="57"/>
      <c r="S798" s="64"/>
      <c r="T798" s="59"/>
      <c r="U798" s="62"/>
      <c r="V798" s="57"/>
      <c r="W798" s="57"/>
      <c r="X798" s="57"/>
      <c r="Y798" s="62"/>
      <c r="Z798" s="57"/>
      <c r="AA798" s="71"/>
      <c r="AB798" s="59"/>
      <c r="AC798" s="63"/>
      <c r="AD798" s="62"/>
      <c r="AE798" s="62"/>
      <c r="AF798" s="62"/>
      <c r="AG798" s="64"/>
      <c r="AH798" s="59"/>
      <c r="AI798" s="57"/>
      <c r="AJ798" s="59"/>
      <c r="AK798" s="65"/>
      <c r="AL798" s="66"/>
      <c r="AM798" s="67">
        <f t="shared" si="62"/>
        <v>0</v>
      </c>
      <c r="AN798" s="72"/>
      <c r="AO798" s="67">
        <f t="shared" si="63"/>
        <v>0</v>
      </c>
      <c r="AP798" s="59"/>
      <c r="AQ798" s="57"/>
      <c r="AR798" s="69">
        <f t="shared" ca="1" si="64"/>
        <v>120</v>
      </c>
      <c r="AS798" s="76" t="str">
        <f ca="1">IF('База данных'!$AR798&gt;=18,"соверш.","несовер.")</f>
        <v>соверш.</v>
      </c>
      <c r="AT79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98" s="2"/>
      <c r="AV798" s="2"/>
    </row>
    <row r="799" spans="2:48" ht="13.5" customHeight="1">
      <c r="B799" s="90">
        <f>IF(D798&lt;&gt;D799,MAX($B$4:B798)+1,B798)</f>
        <v>324</v>
      </c>
      <c r="C799" s="58"/>
      <c r="D799" s="57"/>
      <c r="E799" s="59"/>
      <c r="F799" s="70"/>
      <c r="G799" s="59"/>
      <c r="H799" s="59"/>
      <c r="I799" s="57" t="str">
        <f t="shared" si="60"/>
        <v>324/00</v>
      </c>
      <c r="J799" s="61" t="str">
        <f t="shared" si="61"/>
        <v>324/00-/</v>
      </c>
      <c r="K799" s="62"/>
      <c r="L799" s="62"/>
      <c r="M799" s="57"/>
      <c r="N799" s="62"/>
      <c r="O799" s="59"/>
      <c r="P799" s="62"/>
      <c r="Q799" s="62"/>
      <c r="R799" s="57"/>
      <c r="S799" s="64"/>
      <c r="T799" s="59"/>
      <c r="U799" s="62"/>
      <c r="V799" s="57"/>
      <c r="W799" s="57"/>
      <c r="X799" s="57"/>
      <c r="Y799" s="62"/>
      <c r="Z799" s="57"/>
      <c r="AA799" s="71"/>
      <c r="AB799" s="59"/>
      <c r="AC799" s="63"/>
      <c r="AD799" s="62"/>
      <c r="AE799" s="62"/>
      <c r="AF799" s="62"/>
      <c r="AG799" s="64"/>
      <c r="AH799" s="59"/>
      <c r="AI799" s="57"/>
      <c r="AJ799" s="59"/>
      <c r="AK799" s="65"/>
      <c r="AL799" s="66"/>
      <c r="AM799" s="67">
        <f t="shared" si="62"/>
        <v>0</v>
      </c>
      <c r="AN799" s="72"/>
      <c r="AO799" s="67">
        <f t="shared" si="63"/>
        <v>0</v>
      </c>
      <c r="AP799" s="59"/>
      <c r="AQ799" s="57"/>
      <c r="AR799" s="61">
        <f t="shared" ca="1" si="64"/>
        <v>120</v>
      </c>
      <c r="AS799" s="75" t="str">
        <f ca="1">IF('База данных'!$AR799&gt;=18,"соверш.","несовер.")</f>
        <v>соверш.</v>
      </c>
      <c r="AT79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799" s="2"/>
      <c r="AV799" s="2"/>
    </row>
    <row r="800" spans="2:48" ht="13.5" customHeight="1">
      <c r="B800" s="90">
        <f>IF(D799&lt;&gt;D800,MAX($B$4:B799)+1,B799)</f>
        <v>324</v>
      </c>
      <c r="C800" s="58"/>
      <c r="D800" s="57"/>
      <c r="E800" s="59"/>
      <c r="F800" s="60"/>
      <c r="G800" s="59"/>
      <c r="H800" s="59"/>
      <c r="I800" s="57" t="str">
        <f t="shared" si="60"/>
        <v>324/00</v>
      </c>
      <c r="J800" s="61" t="str">
        <f t="shared" si="61"/>
        <v>324/00-/</v>
      </c>
      <c r="K800" s="62"/>
      <c r="L800" s="62"/>
      <c r="M800" s="57"/>
      <c r="N800" s="62"/>
      <c r="O800" s="59"/>
      <c r="P800" s="62"/>
      <c r="Q800" s="62"/>
      <c r="R800" s="57"/>
      <c r="S800" s="64"/>
      <c r="T800" s="59"/>
      <c r="U800" s="62"/>
      <c r="V800" s="57"/>
      <c r="W800" s="57"/>
      <c r="X800" s="57"/>
      <c r="Y800" s="62"/>
      <c r="Z800" s="57"/>
      <c r="AA800" s="71"/>
      <c r="AB800" s="59"/>
      <c r="AC800" s="63"/>
      <c r="AD800" s="62"/>
      <c r="AE800" s="62"/>
      <c r="AF800" s="62"/>
      <c r="AG800" s="64"/>
      <c r="AH800" s="59"/>
      <c r="AI800" s="57"/>
      <c r="AJ800" s="59"/>
      <c r="AK800" s="65"/>
      <c r="AL800" s="66"/>
      <c r="AM800" s="67">
        <f t="shared" si="62"/>
        <v>0</v>
      </c>
      <c r="AN800" s="72"/>
      <c r="AO800" s="67">
        <f t="shared" si="63"/>
        <v>0</v>
      </c>
      <c r="AP800" s="59"/>
      <c r="AQ800" s="57"/>
      <c r="AR800" s="69">
        <f t="shared" ca="1" si="64"/>
        <v>120</v>
      </c>
      <c r="AS800" s="76" t="str">
        <f ca="1">IF('База данных'!$AR800&gt;=18,"соверш.","несовер.")</f>
        <v>соверш.</v>
      </c>
      <c r="AT80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00" s="2"/>
      <c r="AV800" s="2"/>
    </row>
    <row r="801" spans="2:48" ht="13.5" customHeight="1">
      <c r="B801" s="90">
        <f>IF(D800&lt;&gt;D801,MAX($B$4:B800)+1,B800)</f>
        <v>324</v>
      </c>
      <c r="C801" s="58"/>
      <c r="D801" s="57"/>
      <c r="E801" s="59"/>
      <c r="F801" s="70"/>
      <c r="G801" s="59"/>
      <c r="H801" s="59"/>
      <c r="I801" s="57" t="str">
        <f t="shared" si="60"/>
        <v>324/00</v>
      </c>
      <c r="J801" s="61" t="str">
        <f t="shared" si="61"/>
        <v>324/00-/</v>
      </c>
      <c r="K801" s="62"/>
      <c r="L801" s="62"/>
      <c r="M801" s="57"/>
      <c r="N801" s="62"/>
      <c r="O801" s="59"/>
      <c r="P801" s="62"/>
      <c r="Q801" s="62"/>
      <c r="R801" s="57"/>
      <c r="S801" s="64"/>
      <c r="T801" s="59"/>
      <c r="U801" s="62"/>
      <c r="V801" s="57"/>
      <c r="W801" s="57"/>
      <c r="X801" s="57"/>
      <c r="Y801" s="62"/>
      <c r="Z801" s="57"/>
      <c r="AA801" s="71"/>
      <c r="AB801" s="59"/>
      <c r="AC801" s="63"/>
      <c r="AD801" s="62"/>
      <c r="AE801" s="62"/>
      <c r="AF801" s="62"/>
      <c r="AG801" s="64"/>
      <c r="AH801" s="59"/>
      <c r="AI801" s="57"/>
      <c r="AJ801" s="59"/>
      <c r="AK801" s="65"/>
      <c r="AL801" s="66"/>
      <c r="AM801" s="67">
        <f t="shared" si="62"/>
        <v>0</v>
      </c>
      <c r="AN801" s="72"/>
      <c r="AO801" s="67">
        <f t="shared" si="63"/>
        <v>0</v>
      </c>
      <c r="AP801" s="59"/>
      <c r="AQ801" s="57"/>
      <c r="AR801" s="61">
        <f t="shared" ca="1" si="64"/>
        <v>120</v>
      </c>
      <c r="AS801" s="75" t="str">
        <f ca="1">IF('База данных'!$AR801&gt;=18,"соверш.","несовер.")</f>
        <v>соверш.</v>
      </c>
      <c r="AT80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01" s="2"/>
      <c r="AV801" s="2"/>
    </row>
    <row r="802" spans="2:48" ht="13.5" customHeight="1">
      <c r="B802" s="90">
        <f>IF(D801&lt;&gt;D802,MAX($B$4:B801)+1,B801)</f>
        <v>324</v>
      </c>
      <c r="C802" s="58"/>
      <c r="D802" s="57"/>
      <c r="E802" s="59"/>
      <c r="F802" s="60"/>
      <c r="G802" s="59"/>
      <c r="H802" s="59"/>
      <c r="I802" s="57" t="str">
        <f t="shared" si="60"/>
        <v>324/00</v>
      </c>
      <c r="J802" s="61" t="str">
        <f t="shared" si="61"/>
        <v>324/00-/</v>
      </c>
      <c r="K802" s="62"/>
      <c r="L802" s="62"/>
      <c r="M802" s="57"/>
      <c r="N802" s="62"/>
      <c r="O802" s="59"/>
      <c r="P802" s="62"/>
      <c r="Q802" s="62"/>
      <c r="R802" s="57"/>
      <c r="S802" s="64"/>
      <c r="T802" s="59"/>
      <c r="U802" s="62"/>
      <c r="V802" s="57"/>
      <c r="W802" s="57"/>
      <c r="X802" s="57"/>
      <c r="Y802" s="62"/>
      <c r="Z802" s="57"/>
      <c r="AA802" s="71"/>
      <c r="AB802" s="59"/>
      <c r="AC802" s="63"/>
      <c r="AD802" s="62"/>
      <c r="AE802" s="62"/>
      <c r="AF802" s="62"/>
      <c r="AG802" s="64"/>
      <c r="AH802" s="59"/>
      <c r="AI802" s="57"/>
      <c r="AJ802" s="59"/>
      <c r="AK802" s="65"/>
      <c r="AL802" s="66"/>
      <c r="AM802" s="67">
        <f t="shared" si="62"/>
        <v>0</v>
      </c>
      <c r="AN802" s="72"/>
      <c r="AO802" s="67">
        <f t="shared" si="63"/>
        <v>0</v>
      </c>
      <c r="AP802" s="59"/>
      <c r="AQ802" s="57"/>
      <c r="AR802" s="69">
        <f t="shared" ca="1" si="64"/>
        <v>120</v>
      </c>
      <c r="AS802" s="76" t="str">
        <f ca="1">IF('База данных'!$AR802&gt;=18,"соверш.","несовер.")</f>
        <v>соверш.</v>
      </c>
      <c r="AT80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02" s="2"/>
      <c r="AV802" s="2"/>
    </row>
    <row r="803" spans="2:48" ht="13.5" customHeight="1">
      <c r="B803" s="90">
        <f>IF(D802&lt;&gt;D803,MAX($B$4:B802)+1,B802)</f>
        <v>324</v>
      </c>
      <c r="C803" s="58"/>
      <c r="D803" s="57"/>
      <c r="E803" s="59"/>
      <c r="F803" s="70"/>
      <c r="G803" s="59"/>
      <c r="H803" s="59"/>
      <c r="I803" s="57" t="str">
        <f t="shared" si="60"/>
        <v>324/00</v>
      </c>
      <c r="J803" s="61" t="str">
        <f t="shared" si="61"/>
        <v>324/00-/</v>
      </c>
      <c r="K803" s="62"/>
      <c r="L803" s="62"/>
      <c r="M803" s="57"/>
      <c r="N803" s="62"/>
      <c r="O803" s="59"/>
      <c r="P803" s="62"/>
      <c r="Q803" s="62"/>
      <c r="R803" s="57"/>
      <c r="S803" s="64"/>
      <c r="T803" s="59"/>
      <c r="U803" s="62"/>
      <c r="V803" s="57"/>
      <c r="W803" s="57"/>
      <c r="X803" s="57"/>
      <c r="Y803" s="62"/>
      <c r="Z803" s="57"/>
      <c r="AA803" s="71"/>
      <c r="AB803" s="59"/>
      <c r="AC803" s="63"/>
      <c r="AD803" s="62"/>
      <c r="AE803" s="62"/>
      <c r="AF803" s="62"/>
      <c r="AG803" s="64"/>
      <c r="AH803" s="59"/>
      <c r="AI803" s="57"/>
      <c r="AJ803" s="59"/>
      <c r="AK803" s="65"/>
      <c r="AL803" s="66"/>
      <c r="AM803" s="67">
        <f t="shared" si="62"/>
        <v>0</v>
      </c>
      <c r="AN803" s="72"/>
      <c r="AO803" s="67">
        <f t="shared" si="63"/>
        <v>0</v>
      </c>
      <c r="AP803" s="59"/>
      <c r="AQ803" s="57"/>
      <c r="AR803" s="61">
        <f t="shared" ca="1" si="64"/>
        <v>120</v>
      </c>
      <c r="AS803" s="75" t="str">
        <f ca="1">IF('База данных'!$AR803&gt;=18,"соверш.","несовер.")</f>
        <v>соверш.</v>
      </c>
      <c r="AT80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03" s="2"/>
      <c r="AV803" s="2"/>
    </row>
    <row r="804" spans="2:48" ht="13.5" customHeight="1">
      <c r="B804" s="90">
        <f>IF(D803&lt;&gt;D804,MAX($B$4:B803)+1,B803)</f>
        <v>324</v>
      </c>
      <c r="C804" s="58"/>
      <c r="D804" s="57"/>
      <c r="E804" s="59"/>
      <c r="F804" s="60"/>
      <c r="G804" s="59"/>
      <c r="H804" s="59"/>
      <c r="I804" s="57" t="str">
        <f t="shared" si="60"/>
        <v>324/00</v>
      </c>
      <c r="J804" s="61" t="str">
        <f t="shared" si="61"/>
        <v>324/00-/</v>
      </c>
      <c r="K804" s="62"/>
      <c r="L804" s="62"/>
      <c r="M804" s="57"/>
      <c r="N804" s="62"/>
      <c r="O804" s="59"/>
      <c r="P804" s="62"/>
      <c r="Q804" s="62"/>
      <c r="R804" s="57"/>
      <c r="S804" s="64"/>
      <c r="T804" s="59"/>
      <c r="U804" s="62"/>
      <c r="V804" s="57"/>
      <c r="W804" s="57"/>
      <c r="X804" s="57"/>
      <c r="Y804" s="62"/>
      <c r="Z804" s="57"/>
      <c r="AA804" s="71"/>
      <c r="AB804" s="59"/>
      <c r="AC804" s="63"/>
      <c r="AD804" s="62"/>
      <c r="AE804" s="62"/>
      <c r="AF804" s="62"/>
      <c r="AG804" s="64"/>
      <c r="AH804" s="59"/>
      <c r="AI804" s="57"/>
      <c r="AJ804" s="59"/>
      <c r="AK804" s="65"/>
      <c r="AL804" s="66"/>
      <c r="AM804" s="67">
        <f t="shared" si="62"/>
        <v>0</v>
      </c>
      <c r="AN804" s="72"/>
      <c r="AO804" s="67">
        <f t="shared" si="63"/>
        <v>0</v>
      </c>
      <c r="AP804" s="59"/>
      <c r="AQ804" s="57"/>
      <c r="AR804" s="69">
        <f t="shared" ca="1" si="64"/>
        <v>120</v>
      </c>
      <c r="AS804" s="76" t="str">
        <f ca="1">IF('База данных'!$AR804&gt;=18,"соверш.","несовер.")</f>
        <v>соверш.</v>
      </c>
      <c r="AT80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04" s="2"/>
      <c r="AV804" s="2"/>
    </row>
    <row r="805" spans="2:48" ht="13.5" customHeight="1">
      <c r="B805" s="90">
        <f>IF(D804&lt;&gt;D805,MAX($B$4:B804)+1,B804)</f>
        <v>324</v>
      </c>
      <c r="C805" s="58"/>
      <c r="D805" s="57"/>
      <c r="E805" s="59"/>
      <c r="F805" s="70"/>
      <c r="G805" s="59"/>
      <c r="H805" s="59"/>
      <c r="I805" s="57" t="str">
        <f t="shared" si="60"/>
        <v>324/00</v>
      </c>
      <c r="J805" s="61" t="str">
        <f t="shared" si="61"/>
        <v>324/00-/</v>
      </c>
      <c r="K805" s="62"/>
      <c r="L805" s="62"/>
      <c r="M805" s="57"/>
      <c r="N805" s="62"/>
      <c r="O805" s="59"/>
      <c r="P805" s="62"/>
      <c r="Q805" s="62"/>
      <c r="R805" s="57"/>
      <c r="S805" s="64"/>
      <c r="T805" s="59"/>
      <c r="U805" s="62"/>
      <c r="V805" s="57"/>
      <c r="W805" s="57"/>
      <c r="X805" s="57"/>
      <c r="Y805" s="62"/>
      <c r="Z805" s="57"/>
      <c r="AA805" s="71"/>
      <c r="AB805" s="59"/>
      <c r="AC805" s="63"/>
      <c r="AD805" s="62"/>
      <c r="AE805" s="62"/>
      <c r="AF805" s="62"/>
      <c r="AG805" s="64"/>
      <c r="AH805" s="59"/>
      <c r="AI805" s="57"/>
      <c r="AJ805" s="59"/>
      <c r="AK805" s="65"/>
      <c r="AL805" s="66"/>
      <c r="AM805" s="67">
        <f t="shared" si="62"/>
        <v>0</v>
      </c>
      <c r="AN805" s="72"/>
      <c r="AO805" s="67">
        <f t="shared" si="63"/>
        <v>0</v>
      </c>
      <c r="AP805" s="59"/>
      <c r="AQ805" s="57"/>
      <c r="AR805" s="61">
        <f t="shared" ca="1" si="64"/>
        <v>120</v>
      </c>
      <c r="AS805" s="75" t="str">
        <f ca="1">IF('База данных'!$AR805&gt;=18,"соверш.","несовер.")</f>
        <v>соверш.</v>
      </c>
      <c r="AT80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05" s="2"/>
      <c r="AV805" s="2"/>
    </row>
    <row r="806" spans="2:48" ht="13.5" customHeight="1">
      <c r="B806" s="90">
        <f>IF(D805&lt;&gt;D806,MAX($B$4:B805)+1,B805)</f>
        <v>324</v>
      </c>
      <c r="C806" s="58"/>
      <c r="D806" s="57"/>
      <c r="E806" s="59"/>
      <c r="F806" s="60"/>
      <c r="G806" s="59"/>
      <c r="H806" s="59"/>
      <c r="I806" s="57" t="str">
        <f t="shared" si="60"/>
        <v>324/00</v>
      </c>
      <c r="J806" s="61" t="str">
        <f t="shared" si="61"/>
        <v>324/00-/</v>
      </c>
      <c r="K806" s="62"/>
      <c r="L806" s="62"/>
      <c r="M806" s="57"/>
      <c r="N806" s="62"/>
      <c r="O806" s="59"/>
      <c r="P806" s="62"/>
      <c r="Q806" s="62"/>
      <c r="R806" s="57"/>
      <c r="S806" s="64"/>
      <c r="T806" s="59"/>
      <c r="U806" s="62"/>
      <c r="V806" s="57"/>
      <c r="W806" s="57"/>
      <c r="X806" s="57"/>
      <c r="Y806" s="62"/>
      <c r="Z806" s="57"/>
      <c r="AA806" s="71"/>
      <c r="AB806" s="59"/>
      <c r="AC806" s="63"/>
      <c r="AD806" s="62"/>
      <c r="AE806" s="62"/>
      <c r="AF806" s="62"/>
      <c r="AG806" s="64"/>
      <c r="AH806" s="59"/>
      <c r="AI806" s="57"/>
      <c r="AJ806" s="59"/>
      <c r="AK806" s="65"/>
      <c r="AL806" s="66"/>
      <c r="AM806" s="67">
        <f t="shared" si="62"/>
        <v>0</v>
      </c>
      <c r="AN806" s="72"/>
      <c r="AO806" s="67">
        <f t="shared" si="63"/>
        <v>0</v>
      </c>
      <c r="AP806" s="59"/>
      <c r="AQ806" s="57"/>
      <c r="AR806" s="69">
        <f t="shared" ca="1" si="64"/>
        <v>120</v>
      </c>
      <c r="AS806" s="76" t="str">
        <f ca="1">IF('База данных'!$AR806&gt;=18,"соверш.","несовер.")</f>
        <v>соверш.</v>
      </c>
      <c r="AT80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06" s="2"/>
      <c r="AV806" s="2"/>
    </row>
    <row r="807" spans="2:48" ht="13.5" customHeight="1">
      <c r="B807" s="90">
        <f>IF(D806&lt;&gt;D807,MAX($B$4:B806)+1,B806)</f>
        <v>324</v>
      </c>
      <c r="C807" s="58"/>
      <c r="D807" s="57"/>
      <c r="E807" s="59"/>
      <c r="F807" s="70"/>
      <c r="G807" s="59"/>
      <c r="H807" s="59"/>
      <c r="I807" s="57" t="str">
        <f t="shared" si="60"/>
        <v>324/00</v>
      </c>
      <c r="J807" s="61" t="str">
        <f t="shared" si="61"/>
        <v>324/00-/</v>
      </c>
      <c r="K807" s="62"/>
      <c r="L807" s="62"/>
      <c r="M807" s="57"/>
      <c r="N807" s="62"/>
      <c r="O807" s="59"/>
      <c r="P807" s="62"/>
      <c r="Q807" s="62"/>
      <c r="R807" s="57"/>
      <c r="S807" s="64"/>
      <c r="T807" s="59"/>
      <c r="U807" s="62"/>
      <c r="V807" s="57"/>
      <c r="W807" s="57"/>
      <c r="X807" s="57"/>
      <c r="Y807" s="62"/>
      <c r="Z807" s="57"/>
      <c r="AA807" s="71"/>
      <c r="AB807" s="59"/>
      <c r="AC807" s="63"/>
      <c r="AD807" s="62"/>
      <c r="AE807" s="62"/>
      <c r="AF807" s="62"/>
      <c r="AG807" s="64"/>
      <c r="AH807" s="59"/>
      <c r="AI807" s="57"/>
      <c r="AJ807" s="59"/>
      <c r="AK807" s="65"/>
      <c r="AL807" s="66"/>
      <c r="AM807" s="67">
        <f t="shared" si="62"/>
        <v>0</v>
      </c>
      <c r="AN807" s="72"/>
      <c r="AO807" s="67">
        <f t="shared" si="63"/>
        <v>0</v>
      </c>
      <c r="AP807" s="59"/>
      <c r="AQ807" s="57"/>
      <c r="AR807" s="61">
        <f t="shared" ca="1" si="64"/>
        <v>120</v>
      </c>
      <c r="AS807" s="75" t="str">
        <f ca="1">IF('База данных'!$AR807&gt;=18,"соверш.","несовер.")</f>
        <v>соверш.</v>
      </c>
      <c r="AT80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07" s="2"/>
      <c r="AV807" s="2"/>
    </row>
    <row r="808" spans="2:48" ht="13.5" customHeight="1">
      <c r="B808" s="90">
        <f>IF(D807&lt;&gt;D808,MAX($B$4:B807)+1,B807)</f>
        <v>324</v>
      </c>
      <c r="C808" s="58"/>
      <c r="D808" s="57"/>
      <c r="E808" s="59"/>
      <c r="F808" s="60"/>
      <c r="G808" s="59"/>
      <c r="H808" s="59"/>
      <c r="I808" s="57" t="str">
        <f t="shared" si="60"/>
        <v>324/00</v>
      </c>
      <c r="J808" s="61" t="str">
        <f t="shared" si="61"/>
        <v>324/00-/</v>
      </c>
      <c r="K808" s="62"/>
      <c r="L808" s="62"/>
      <c r="M808" s="57"/>
      <c r="N808" s="62"/>
      <c r="O808" s="59"/>
      <c r="P808" s="62"/>
      <c r="Q808" s="62"/>
      <c r="R808" s="57"/>
      <c r="S808" s="64"/>
      <c r="T808" s="59"/>
      <c r="U808" s="62"/>
      <c r="V808" s="57"/>
      <c r="W808" s="57"/>
      <c r="X808" s="57"/>
      <c r="Y808" s="62"/>
      <c r="Z808" s="57"/>
      <c r="AA808" s="71"/>
      <c r="AB808" s="59"/>
      <c r="AC808" s="63"/>
      <c r="AD808" s="62"/>
      <c r="AE808" s="62"/>
      <c r="AF808" s="62"/>
      <c r="AG808" s="64"/>
      <c r="AH808" s="59"/>
      <c r="AI808" s="57"/>
      <c r="AJ808" s="59"/>
      <c r="AK808" s="65"/>
      <c r="AL808" s="66"/>
      <c r="AM808" s="67">
        <f t="shared" si="62"/>
        <v>0</v>
      </c>
      <c r="AN808" s="72"/>
      <c r="AO808" s="67">
        <f t="shared" si="63"/>
        <v>0</v>
      </c>
      <c r="AP808" s="59"/>
      <c r="AQ808" s="57"/>
      <c r="AR808" s="69">
        <f t="shared" ca="1" si="64"/>
        <v>120</v>
      </c>
      <c r="AS808" s="76" t="str">
        <f ca="1">IF('База данных'!$AR808&gt;=18,"соверш.","несовер.")</f>
        <v>соверш.</v>
      </c>
      <c r="AT80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08" s="2"/>
      <c r="AV808" s="2"/>
    </row>
    <row r="809" spans="2:48" ht="13.5" customHeight="1">
      <c r="B809" s="90">
        <f>IF(D808&lt;&gt;D809,MAX($B$4:B808)+1,B808)</f>
        <v>324</v>
      </c>
      <c r="C809" s="58"/>
      <c r="D809" s="57"/>
      <c r="E809" s="59"/>
      <c r="F809" s="70"/>
      <c r="G809" s="59"/>
      <c r="H809" s="59"/>
      <c r="I809" s="57" t="str">
        <f t="shared" si="60"/>
        <v>324/00</v>
      </c>
      <c r="J809" s="61" t="str">
        <f t="shared" si="61"/>
        <v>324/00-/</v>
      </c>
      <c r="K809" s="62"/>
      <c r="L809" s="62"/>
      <c r="M809" s="57"/>
      <c r="N809" s="62"/>
      <c r="O809" s="59"/>
      <c r="P809" s="62"/>
      <c r="Q809" s="62"/>
      <c r="R809" s="57"/>
      <c r="S809" s="64"/>
      <c r="T809" s="59"/>
      <c r="U809" s="62"/>
      <c r="V809" s="57"/>
      <c r="W809" s="57"/>
      <c r="X809" s="57"/>
      <c r="Y809" s="62"/>
      <c r="Z809" s="57"/>
      <c r="AA809" s="71"/>
      <c r="AB809" s="59"/>
      <c r="AC809" s="63"/>
      <c r="AD809" s="62"/>
      <c r="AE809" s="62"/>
      <c r="AF809" s="62"/>
      <c r="AG809" s="64"/>
      <c r="AH809" s="59"/>
      <c r="AI809" s="57"/>
      <c r="AJ809" s="59"/>
      <c r="AK809" s="65"/>
      <c r="AL809" s="66"/>
      <c r="AM809" s="67">
        <f t="shared" si="62"/>
        <v>0</v>
      </c>
      <c r="AN809" s="72"/>
      <c r="AO809" s="67">
        <f t="shared" si="63"/>
        <v>0</v>
      </c>
      <c r="AP809" s="59"/>
      <c r="AQ809" s="57"/>
      <c r="AR809" s="61">
        <f t="shared" ca="1" si="64"/>
        <v>120</v>
      </c>
      <c r="AS809" s="75" t="str">
        <f ca="1">IF('База данных'!$AR809&gt;=18,"соверш.","несовер.")</f>
        <v>соверш.</v>
      </c>
      <c r="AT80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09" s="2"/>
      <c r="AV809" s="2"/>
    </row>
    <row r="810" spans="2:48" ht="13.5" customHeight="1">
      <c r="B810" s="90">
        <f>IF(D809&lt;&gt;D810,MAX($B$4:B809)+1,B809)</f>
        <v>324</v>
      </c>
      <c r="C810" s="58"/>
      <c r="D810" s="57"/>
      <c r="E810" s="59"/>
      <c r="F810" s="60"/>
      <c r="G810" s="59"/>
      <c r="H810" s="59"/>
      <c r="I810" s="57" t="str">
        <f t="shared" si="60"/>
        <v>324/00</v>
      </c>
      <c r="J810" s="61" t="str">
        <f t="shared" si="61"/>
        <v>324/00-/</v>
      </c>
      <c r="K810" s="62"/>
      <c r="L810" s="62"/>
      <c r="M810" s="57"/>
      <c r="N810" s="62"/>
      <c r="O810" s="59"/>
      <c r="P810" s="62"/>
      <c r="Q810" s="62"/>
      <c r="R810" s="57"/>
      <c r="S810" s="64"/>
      <c r="T810" s="59"/>
      <c r="U810" s="62"/>
      <c r="V810" s="57"/>
      <c r="W810" s="57"/>
      <c r="X810" s="57"/>
      <c r="Y810" s="62"/>
      <c r="Z810" s="57"/>
      <c r="AA810" s="71"/>
      <c r="AB810" s="59"/>
      <c r="AC810" s="63"/>
      <c r="AD810" s="62"/>
      <c r="AE810" s="62"/>
      <c r="AF810" s="62"/>
      <c r="AG810" s="64"/>
      <c r="AH810" s="59"/>
      <c r="AI810" s="57"/>
      <c r="AJ810" s="59"/>
      <c r="AK810" s="65"/>
      <c r="AL810" s="66"/>
      <c r="AM810" s="67">
        <f t="shared" si="62"/>
        <v>0</v>
      </c>
      <c r="AN810" s="72"/>
      <c r="AO810" s="67">
        <f t="shared" si="63"/>
        <v>0</v>
      </c>
      <c r="AP810" s="59"/>
      <c r="AQ810" s="57"/>
      <c r="AR810" s="69">
        <f t="shared" ca="1" si="64"/>
        <v>120</v>
      </c>
      <c r="AS810" s="76" t="str">
        <f ca="1">IF('База данных'!$AR810&gt;=18,"соверш.","несовер.")</f>
        <v>соверш.</v>
      </c>
      <c r="AT81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10" s="2"/>
      <c r="AV810" s="2"/>
    </row>
    <row r="811" spans="2:48" ht="13.5" customHeight="1">
      <c r="B811" s="90">
        <f>IF(D810&lt;&gt;D811,MAX($B$4:B810)+1,B810)</f>
        <v>324</v>
      </c>
      <c r="C811" s="58"/>
      <c r="D811" s="57"/>
      <c r="E811" s="59"/>
      <c r="F811" s="70"/>
      <c r="G811" s="59"/>
      <c r="H811" s="59"/>
      <c r="I811" s="57" t="str">
        <f t="shared" si="60"/>
        <v>324/00</v>
      </c>
      <c r="J811" s="61" t="str">
        <f t="shared" si="61"/>
        <v>324/00-/</v>
      </c>
      <c r="K811" s="62"/>
      <c r="L811" s="62"/>
      <c r="M811" s="57"/>
      <c r="N811" s="62"/>
      <c r="O811" s="59"/>
      <c r="P811" s="62"/>
      <c r="Q811" s="62"/>
      <c r="R811" s="57"/>
      <c r="S811" s="64"/>
      <c r="T811" s="59"/>
      <c r="U811" s="62"/>
      <c r="V811" s="57"/>
      <c r="W811" s="57"/>
      <c r="X811" s="57"/>
      <c r="Y811" s="62"/>
      <c r="Z811" s="57"/>
      <c r="AA811" s="71"/>
      <c r="AB811" s="59"/>
      <c r="AC811" s="63"/>
      <c r="AD811" s="62"/>
      <c r="AE811" s="62"/>
      <c r="AF811" s="62"/>
      <c r="AG811" s="64"/>
      <c r="AH811" s="59"/>
      <c r="AI811" s="57"/>
      <c r="AJ811" s="59"/>
      <c r="AK811" s="65"/>
      <c r="AL811" s="66"/>
      <c r="AM811" s="67">
        <f t="shared" si="62"/>
        <v>0</v>
      </c>
      <c r="AN811" s="72"/>
      <c r="AO811" s="67">
        <f t="shared" si="63"/>
        <v>0</v>
      </c>
      <c r="AP811" s="59"/>
      <c r="AQ811" s="57"/>
      <c r="AR811" s="61">
        <f t="shared" ca="1" si="64"/>
        <v>120</v>
      </c>
      <c r="AS811" s="75" t="str">
        <f ca="1">IF('База данных'!$AR811&gt;=18,"соверш.","несовер.")</f>
        <v>соверш.</v>
      </c>
      <c r="AT81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11" s="2"/>
      <c r="AV811" s="2"/>
    </row>
    <row r="812" spans="2:48" ht="13.5" customHeight="1">
      <c r="B812" s="90">
        <f>IF(D811&lt;&gt;D812,MAX($B$4:B811)+1,B811)</f>
        <v>324</v>
      </c>
      <c r="C812" s="58"/>
      <c r="D812" s="57"/>
      <c r="E812" s="59"/>
      <c r="F812" s="60"/>
      <c r="G812" s="59"/>
      <c r="H812" s="59"/>
      <c r="I812" s="57" t="str">
        <f t="shared" si="60"/>
        <v>324/00</v>
      </c>
      <c r="J812" s="61" t="str">
        <f t="shared" si="61"/>
        <v>324/00-/</v>
      </c>
      <c r="K812" s="62"/>
      <c r="L812" s="62"/>
      <c r="M812" s="57"/>
      <c r="N812" s="62"/>
      <c r="O812" s="59"/>
      <c r="P812" s="62"/>
      <c r="Q812" s="62"/>
      <c r="R812" s="57"/>
      <c r="S812" s="64"/>
      <c r="T812" s="59"/>
      <c r="U812" s="62"/>
      <c r="V812" s="57"/>
      <c r="W812" s="57"/>
      <c r="X812" s="57"/>
      <c r="Y812" s="62"/>
      <c r="Z812" s="57"/>
      <c r="AA812" s="71"/>
      <c r="AB812" s="59"/>
      <c r="AC812" s="63"/>
      <c r="AD812" s="62"/>
      <c r="AE812" s="62"/>
      <c r="AF812" s="62"/>
      <c r="AG812" s="64"/>
      <c r="AH812" s="59"/>
      <c r="AI812" s="57"/>
      <c r="AJ812" s="59"/>
      <c r="AK812" s="65"/>
      <c r="AL812" s="66"/>
      <c r="AM812" s="67">
        <f t="shared" si="62"/>
        <v>0</v>
      </c>
      <c r="AN812" s="72"/>
      <c r="AO812" s="67">
        <f t="shared" si="63"/>
        <v>0</v>
      </c>
      <c r="AP812" s="59"/>
      <c r="AQ812" s="57"/>
      <c r="AR812" s="69">
        <f t="shared" ca="1" si="64"/>
        <v>120</v>
      </c>
      <c r="AS812" s="76" t="str">
        <f ca="1">IF('База данных'!$AR812&gt;=18,"соверш.","несовер.")</f>
        <v>соверш.</v>
      </c>
      <c r="AT81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12" s="2"/>
      <c r="AV812" s="2"/>
    </row>
    <row r="813" spans="2:48" ht="13.5" customHeight="1">
      <c r="B813" s="90">
        <f>IF(D812&lt;&gt;D813,MAX($B$4:B812)+1,B812)</f>
        <v>324</v>
      </c>
      <c r="C813" s="58"/>
      <c r="D813" s="57"/>
      <c r="E813" s="59"/>
      <c r="F813" s="70"/>
      <c r="G813" s="59"/>
      <c r="H813" s="59"/>
      <c r="I813" s="57" t="str">
        <f t="shared" si="60"/>
        <v>324/00</v>
      </c>
      <c r="J813" s="61" t="str">
        <f t="shared" si="61"/>
        <v>324/00-/</v>
      </c>
      <c r="K813" s="62"/>
      <c r="L813" s="62"/>
      <c r="M813" s="57"/>
      <c r="N813" s="62"/>
      <c r="O813" s="59"/>
      <c r="P813" s="62"/>
      <c r="Q813" s="62"/>
      <c r="R813" s="57"/>
      <c r="S813" s="64"/>
      <c r="T813" s="59"/>
      <c r="U813" s="62"/>
      <c r="V813" s="57"/>
      <c r="W813" s="57"/>
      <c r="X813" s="57"/>
      <c r="Y813" s="62"/>
      <c r="Z813" s="57"/>
      <c r="AA813" s="71"/>
      <c r="AB813" s="59"/>
      <c r="AC813" s="63"/>
      <c r="AD813" s="62"/>
      <c r="AE813" s="62"/>
      <c r="AF813" s="62"/>
      <c r="AG813" s="64"/>
      <c r="AH813" s="59"/>
      <c r="AI813" s="57"/>
      <c r="AJ813" s="59"/>
      <c r="AK813" s="65"/>
      <c r="AL813" s="66"/>
      <c r="AM813" s="67">
        <f t="shared" si="62"/>
        <v>0</v>
      </c>
      <c r="AN813" s="72"/>
      <c r="AO813" s="67">
        <f t="shared" si="63"/>
        <v>0</v>
      </c>
      <c r="AP813" s="59"/>
      <c r="AQ813" s="57"/>
      <c r="AR813" s="61">
        <f t="shared" ca="1" si="64"/>
        <v>120</v>
      </c>
      <c r="AS813" s="75" t="str">
        <f ca="1">IF('База данных'!$AR813&gt;=18,"соверш.","несовер.")</f>
        <v>соверш.</v>
      </c>
      <c r="AT81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13" s="2"/>
      <c r="AV813" s="2"/>
    </row>
    <row r="814" spans="2:48" ht="13.5" customHeight="1">
      <c r="B814" s="90">
        <f>IF(D813&lt;&gt;D814,MAX($B$4:B813)+1,B813)</f>
        <v>324</v>
      </c>
      <c r="C814" s="58"/>
      <c r="D814" s="57"/>
      <c r="E814" s="59"/>
      <c r="F814" s="60"/>
      <c r="G814" s="59"/>
      <c r="H814" s="59"/>
      <c r="I814" s="57" t="str">
        <f t="shared" si="60"/>
        <v>324/00</v>
      </c>
      <c r="J814" s="61" t="str">
        <f t="shared" si="61"/>
        <v>324/00-/</v>
      </c>
      <c r="K814" s="62"/>
      <c r="L814" s="62"/>
      <c r="M814" s="57"/>
      <c r="N814" s="62"/>
      <c r="O814" s="59"/>
      <c r="P814" s="62"/>
      <c r="Q814" s="62"/>
      <c r="R814" s="57"/>
      <c r="S814" s="64"/>
      <c r="T814" s="59"/>
      <c r="U814" s="62"/>
      <c r="V814" s="57"/>
      <c r="W814" s="57"/>
      <c r="X814" s="57"/>
      <c r="Y814" s="62"/>
      <c r="Z814" s="57"/>
      <c r="AA814" s="71"/>
      <c r="AB814" s="59"/>
      <c r="AC814" s="63"/>
      <c r="AD814" s="62"/>
      <c r="AE814" s="62"/>
      <c r="AF814" s="62"/>
      <c r="AG814" s="64"/>
      <c r="AH814" s="59"/>
      <c r="AI814" s="57"/>
      <c r="AJ814" s="59"/>
      <c r="AK814" s="65"/>
      <c r="AL814" s="66"/>
      <c r="AM814" s="67">
        <f t="shared" si="62"/>
        <v>0</v>
      </c>
      <c r="AN814" s="72"/>
      <c r="AO814" s="67">
        <f t="shared" si="63"/>
        <v>0</v>
      </c>
      <c r="AP814" s="59"/>
      <c r="AQ814" s="57"/>
      <c r="AR814" s="69">
        <f t="shared" ca="1" si="64"/>
        <v>120</v>
      </c>
      <c r="AS814" s="76" t="str">
        <f ca="1">IF('База данных'!$AR814&gt;=18,"соверш.","несовер.")</f>
        <v>соверш.</v>
      </c>
      <c r="AT81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14" s="2"/>
      <c r="AV814" s="2"/>
    </row>
    <row r="815" spans="2:48" ht="13.5" customHeight="1">
      <c r="B815" s="90">
        <f>IF(D814&lt;&gt;D815,MAX($B$4:B814)+1,B814)</f>
        <v>324</v>
      </c>
      <c r="C815" s="58"/>
      <c r="D815" s="57"/>
      <c r="E815" s="59"/>
      <c r="F815" s="70"/>
      <c r="G815" s="59"/>
      <c r="H815" s="59"/>
      <c r="I815" s="57" t="str">
        <f t="shared" si="60"/>
        <v>324/00</v>
      </c>
      <c r="J815" s="61" t="str">
        <f t="shared" si="61"/>
        <v>324/00-/</v>
      </c>
      <c r="K815" s="62"/>
      <c r="L815" s="62"/>
      <c r="M815" s="57"/>
      <c r="N815" s="62"/>
      <c r="O815" s="59"/>
      <c r="P815" s="62"/>
      <c r="Q815" s="62"/>
      <c r="R815" s="57"/>
      <c r="S815" s="64"/>
      <c r="T815" s="59"/>
      <c r="U815" s="62"/>
      <c r="V815" s="57"/>
      <c r="W815" s="57"/>
      <c r="X815" s="57"/>
      <c r="Y815" s="62"/>
      <c r="Z815" s="57"/>
      <c r="AA815" s="71"/>
      <c r="AB815" s="59"/>
      <c r="AC815" s="63"/>
      <c r="AD815" s="62"/>
      <c r="AE815" s="62"/>
      <c r="AF815" s="62"/>
      <c r="AG815" s="64"/>
      <c r="AH815" s="59"/>
      <c r="AI815" s="57"/>
      <c r="AJ815" s="59"/>
      <c r="AK815" s="65"/>
      <c r="AL815" s="66"/>
      <c r="AM815" s="67">
        <f t="shared" si="62"/>
        <v>0</v>
      </c>
      <c r="AN815" s="72"/>
      <c r="AO815" s="67">
        <f t="shared" si="63"/>
        <v>0</v>
      </c>
      <c r="AP815" s="59"/>
      <c r="AQ815" s="57"/>
      <c r="AR815" s="61">
        <f t="shared" ca="1" si="64"/>
        <v>120</v>
      </c>
      <c r="AS815" s="75" t="str">
        <f ca="1">IF('База данных'!$AR815&gt;=18,"соверш.","несовер.")</f>
        <v>соверш.</v>
      </c>
      <c r="AT81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15" s="2"/>
      <c r="AV815" s="2"/>
    </row>
    <row r="816" spans="2:48" ht="13.5" customHeight="1">
      <c r="B816" s="90">
        <f>IF(D815&lt;&gt;D816,MAX($B$4:B815)+1,B815)</f>
        <v>324</v>
      </c>
      <c r="C816" s="58"/>
      <c r="D816" s="57"/>
      <c r="E816" s="59"/>
      <c r="F816" s="60"/>
      <c r="G816" s="59"/>
      <c r="H816" s="59"/>
      <c r="I816" s="57" t="str">
        <f t="shared" si="60"/>
        <v>324/00</v>
      </c>
      <c r="J816" s="61" t="str">
        <f t="shared" si="61"/>
        <v>324/00-/</v>
      </c>
      <c r="K816" s="62"/>
      <c r="L816" s="62"/>
      <c r="M816" s="57"/>
      <c r="N816" s="62"/>
      <c r="O816" s="59"/>
      <c r="P816" s="62"/>
      <c r="Q816" s="62"/>
      <c r="R816" s="57"/>
      <c r="S816" s="64"/>
      <c r="T816" s="59"/>
      <c r="U816" s="62"/>
      <c r="V816" s="57"/>
      <c r="W816" s="57"/>
      <c r="X816" s="57"/>
      <c r="Y816" s="62"/>
      <c r="Z816" s="57"/>
      <c r="AA816" s="71"/>
      <c r="AB816" s="59"/>
      <c r="AC816" s="63"/>
      <c r="AD816" s="62"/>
      <c r="AE816" s="62"/>
      <c r="AF816" s="62"/>
      <c r="AG816" s="64"/>
      <c r="AH816" s="59"/>
      <c r="AI816" s="57"/>
      <c r="AJ816" s="59"/>
      <c r="AK816" s="65"/>
      <c r="AL816" s="66"/>
      <c r="AM816" s="67">
        <f t="shared" si="62"/>
        <v>0</v>
      </c>
      <c r="AN816" s="72"/>
      <c r="AO816" s="67">
        <f t="shared" si="63"/>
        <v>0</v>
      </c>
      <c r="AP816" s="59"/>
      <c r="AQ816" s="57"/>
      <c r="AR816" s="69">
        <f t="shared" ca="1" si="64"/>
        <v>120</v>
      </c>
      <c r="AS816" s="76" t="str">
        <f ca="1">IF('База данных'!$AR816&gt;=18,"соверш.","несовер.")</f>
        <v>соверш.</v>
      </c>
      <c r="AT81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16" s="2"/>
      <c r="AV816" s="2"/>
    </row>
    <row r="817" spans="2:48" ht="13.5" customHeight="1">
      <c r="B817" s="90">
        <f>IF(D816&lt;&gt;D817,MAX($B$4:B816)+1,B816)</f>
        <v>324</v>
      </c>
      <c r="C817" s="58"/>
      <c r="D817" s="57"/>
      <c r="E817" s="59"/>
      <c r="F817" s="70"/>
      <c r="G817" s="59"/>
      <c r="H817" s="59"/>
      <c r="I817" s="57" t="str">
        <f t="shared" si="60"/>
        <v>324/00</v>
      </c>
      <c r="J817" s="61" t="str">
        <f t="shared" si="61"/>
        <v>324/00-/</v>
      </c>
      <c r="K817" s="62"/>
      <c r="L817" s="62"/>
      <c r="M817" s="57"/>
      <c r="N817" s="62"/>
      <c r="O817" s="59"/>
      <c r="P817" s="62"/>
      <c r="Q817" s="62"/>
      <c r="R817" s="57"/>
      <c r="S817" s="64"/>
      <c r="T817" s="59"/>
      <c r="U817" s="62"/>
      <c r="V817" s="57"/>
      <c r="W817" s="57"/>
      <c r="X817" s="57"/>
      <c r="Y817" s="62"/>
      <c r="Z817" s="57"/>
      <c r="AA817" s="71"/>
      <c r="AB817" s="59"/>
      <c r="AC817" s="63"/>
      <c r="AD817" s="62"/>
      <c r="AE817" s="62"/>
      <c r="AF817" s="62"/>
      <c r="AG817" s="64"/>
      <c r="AH817" s="59"/>
      <c r="AI817" s="57"/>
      <c r="AJ817" s="59"/>
      <c r="AK817" s="65"/>
      <c r="AL817" s="66"/>
      <c r="AM817" s="67">
        <f t="shared" si="62"/>
        <v>0</v>
      </c>
      <c r="AN817" s="72"/>
      <c r="AO817" s="67">
        <f t="shared" si="63"/>
        <v>0</v>
      </c>
      <c r="AP817" s="59"/>
      <c r="AQ817" s="57"/>
      <c r="AR817" s="61">
        <f t="shared" ca="1" si="64"/>
        <v>120</v>
      </c>
      <c r="AS817" s="75" t="str">
        <f ca="1">IF('База данных'!$AR817&gt;=18,"соверш.","несовер.")</f>
        <v>соверш.</v>
      </c>
      <c r="AT81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17" s="2"/>
      <c r="AV817" s="2"/>
    </row>
    <row r="818" spans="2:48" ht="13.5" customHeight="1">
      <c r="B818" s="90">
        <f>IF(D817&lt;&gt;D818,MAX($B$4:B817)+1,B817)</f>
        <v>324</v>
      </c>
      <c r="C818" s="58"/>
      <c r="D818" s="57"/>
      <c r="E818" s="59"/>
      <c r="F818" s="60"/>
      <c r="G818" s="59"/>
      <c r="H818" s="59"/>
      <c r="I818" s="57" t="str">
        <f t="shared" si="60"/>
        <v>324/00</v>
      </c>
      <c r="J818" s="61" t="str">
        <f t="shared" si="61"/>
        <v>324/00-/</v>
      </c>
      <c r="K818" s="62"/>
      <c r="L818" s="62"/>
      <c r="M818" s="57"/>
      <c r="N818" s="62"/>
      <c r="O818" s="59"/>
      <c r="P818" s="62"/>
      <c r="Q818" s="62"/>
      <c r="R818" s="57"/>
      <c r="S818" s="64"/>
      <c r="T818" s="59"/>
      <c r="U818" s="62"/>
      <c r="V818" s="57"/>
      <c r="W818" s="57"/>
      <c r="X818" s="57"/>
      <c r="Y818" s="62"/>
      <c r="Z818" s="57"/>
      <c r="AA818" s="71"/>
      <c r="AB818" s="59"/>
      <c r="AC818" s="63"/>
      <c r="AD818" s="62"/>
      <c r="AE818" s="62"/>
      <c r="AF818" s="62"/>
      <c r="AG818" s="64"/>
      <c r="AH818" s="59"/>
      <c r="AI818" s="57"/>
      <c r="AJ818" s="59"/>
      <c r="AK818" s="65"/>
      <c r="AL818" s="66"/>
      <c r="AM818" s="67">
        <f t="shared" si="62"/>
        <v>0</v>
      </c>
      <c r="AN818" s="72"/>
      <c r="AO818" s="67">
        <f t="shared" si="63"/>
        <v>0</v>
      </c>
      <c r="AP818" s="59"/>
      <c r="AQ818" s="57"/>
      <c r="AR818" s="69">
        <f t="shared" ca="1" si="64"/>
        <v>120</v>
      </c>
      <c r="AS818" s="76" t="str">
        <f ca="1">IF('База данных'!$AR818&gt;=18,"соверш.","несовер.")</f>
        <v>соверш.</v>
      </c>
      <c r="AT81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18" s="2"/>
      <c r="AV818" s="2"/>
    </row>
    <row r="819" spans="2:48" ht="13.5" customHeight="1">
      <c r="B819" s="90">
        <f>IF(D818&lt;&gt;D819,MAX($B$4:B818)+1,B818)</f>
        <v>324</v>
      </c>
      <c r="C819" s="58"/>
      <c r="D819" s="57"/>
      <c r="E819" s="59"/>
      <c r="F819" s="70"/>
      <c r="G819" s="59"/>
      <c r="H819" s="59"/>
      <c r="I819" s="57" t="str">
        <f t="shared" si="60"/>
        <v>324/00</v>
      </c>
      <c r="J819" s="61" t="str">
        <f t="shared" si="61"/>
        <v>324/00-/</v>
      </c>
      <c r="K819" s="62"/>
      <c r="L819" s="62"/>
      <c r="M819" s="57"/>
      <c r="N819" s="62"/>
      <c r="O819" s="59"/>
      <c r="P819" s="62"/>
      <c r="Q819" s="62"/>
      <c r="R819" s="57"/>
      <c r="S819" s="64"/>
      <c r="T819" s="59"/>
      <c r="U819" s="62"/>
      <c r="V819" s="57"/>
      <c r="W819" s="57"/>
      <c r="X819" s="57"/>
      <c r="Y819" s="62"/>
      <c r="Z819" s="57"/>
      <c r="AA819" s="71"/>
      <c r="AB819" s="59"/>
      <c r="AC819" s="63"/>
      <c r="AD819" s="62"/>
      <c r="AE819" s="62"/>
      <c r="AF819" s="62"/>
      <c r="AG819" s="64"/>
      <c r="AH819" s="59"/>
      <c r="AI819" s="57"/>
      <c r="AJ819" s="59"/>
      <c r="AK819" s="65"/>
      <c r="AL819" s="66"/>
      <c r="AM819" s="67">
        <f t="shared" si="62"/>
        <v>0</v>
      </c>
      <c r="AN819" s="72"/>
      <c r="AO819" s="67">
        <f t="shared" si="63"/>
        <v>0</v>
      </c>
      <c r="AP819" s="59"/>
      <c r="AQ819" s="57"/>
      <c r="AR819" s="61">
        <f t="shared" ca="1" si="64"/>
        <v>120</v>
      </c>
      <c r="AS819" s="75" t="str">
        <f ca="1">IF('База данных'!$AR819&gt;=18,"соверш.","несовер.")</f>
        <v>соверш.</v>
      </c>
      <c r="AT81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19" s="2"/>
      <c r="AV819" s="2"/>
    </row>
    <row r="820" spans="2:48" ht="13.5" customHeight="1">
      <c r="B820" s="90">
        <f>IF(D819&lt;&gt;D820,MAX($B$4:B819)+1,B819)</f>
        <v>324</v>
      </c>
      <c r="C820" s="58"/>
      <c r="D820" s="57"/>
      <c r="E820" s="59"/>
      <c r="F820" s="60"/>
      <c r="G820" s="59"/>
      <c r="H820" s="59"/>
      <c r="I820" s="57" t="str">
        <f t="shared" si="60"/>
        <v>324/00</v>
      </c>
      <c r="J820" s="61" t="str">
        <f t="shared" si="61"/>
        <v>324/00-/</v>
      </c>
      <c r="K820" s="62"/>
      <c r="L820" s="62"/>
      <c r="M820" s="57"/>
      <c r="N820" s="62"/>
      <c r="O820" s="59"/>
      <c r="P820" s="62"/>
      <c r="Q820" s="62"/>
      <c r="R820" s="57"/>
      <c r="S820" s="64"/>
      <c r="T820" s="59"/>
      <c r="U820" s="62"/>
      <c r="V820" s="57"/>
      <c r="W820" s="57"/>
      <c r="X820" s="57"/>
      <c r="Y820" s="62"/>
      <c r="Z820" s="57"/>
      <c r="AA820" s="71"/>
      <c r="AB820" s="59"/>
      <c r="AC820" s="63"/>
      <c r="AD820" s="62"/>
      <c r="AE820" s="62"/>
      <c r="AF820" s="62"/>
      <c r="AG820" s="64"/>
      <c r="AH820" s="59"/>
      <c r="AI820" s="57"/>
      <c r="AJ820" s="59"/>
      <c r="AK820" s="65"/>
      <c r="AL820" s="66"/>
      <c r="AM820" s="67">
        <f t="shared" si="62"/>
        <v>0</v>
      </c>
      <c r="AN820" s="72"/>
      <c r="AO820" s="67">
        <f t="shared" si="63"/>
        <v>0</v>
      </c>
      <c r="AP820" s="59"/>
      <c r="AQ820" s="57"/>
      <c r="AR820" s="69">
        <f t="shared" ca="1" si="64"/>
        <v>120</v>
      </c>
      <c r="AS820" s="76" t="str">
        <f ca="1">IF('База данных'!$AR820&gt;=18,"соверш.","несовер.")</f>
        <v>соверш.</v>
      </c>
      <c r="AT82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20" s="2"/>
      <c r="AV820" s="2"/>
    </row>
    <row r="821" spans="2:48" ht="13.5" customHeight="1">
      <c r="B821" s="90">
        <f>IF(D820&lt;&gt;D821,MAX($B$4:B820)+1,B820)</f>
        <v>324</v>
      </c>
      <c r="C821" s="58"/>
      <c r="D821" s="57"/>
      <c r="E821" s="59"/>
      <c r="F821" s="70"/>
      <c r="G821" s="59"/>
      <c r="H821" s="59"/>
      <c r="I821" s="57" t="str">
        <f t="shared" si="60"/>
        <v>324/00</v>
      </c>
      <c r="J821" s="61" t="str">
        <f t="shared" si="61"/>
        <v>324/00-/</v>
      </c>
      <c r="K821" s="62"/>
      <c r="L821" s="62"/>
      <c r="M821" s="57"/>
      <c r="N821" s="62"/>
      <c r="O821" s="59"/>
      <c r="P821" s="62"/>
      <c r="Q821" s="62"/>
      <c r="R821" s="57"/>
      <c r="S821" s="64"/>
      <c r="T821" s="59"/>
      <c r="U821" s="62"/>
      <c r="V821" s="57"/>
      <c r="W821" s="57"/>
      <c r="X821" s="57"/>
      <c r="Y821" s="62"/>
      <c r="Z821" s="57"/>
      <c r="AA821" s="71"/>
      <c r="AB821" s="59"/>
      <c r="AC821" s="63"/>
      <c r="AD821" s="62"/>
      <c r="AE821" s="62"/>
      <c r="AF821" s="62"/>
      <c r="AG821" s="64"/>
      <c r="AH821" s="59"/>
      <c r="AI821" s="57"/>
      <c r="AJ821" s="59"/>
      <c r="AK821" s="65"/>
      <c r="AL821" s="66"/>
      <c r="AM821" s="67">
        <f t="shared" si="62"/>
        <v>0</v>
      </c>
      <c r="AN821" s="72"/>
      <c r="AO821" s="67">
        <f t="shared" si="63"/>
        <v>0</v>
      </c>
      <c r="AP821" s="59"/>
      <c r="AQ821" s="57"/>
      <c r="AR821" s="61">
        <f t="shared" ca="1" si="64"/>
        <v>120</v>
      </c>
      <c r="AS821" s="75" t="str">
        <f ca="1">IF('База данных'!$AR821&gt;=18,"соверш.","несовер.")</f>
        <v>соверш.</v>
      </c>
      <c r="AT82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21" s="2"/>
      <c r="AV821" s="2"/>
    </row>
    <row r="822" spans="2:48" ht="13.5" customHeight="1">
      <c r="B822" s="90">
        <f>IF(D821&lt;&gt;D822,MAX($B$4:B821)+1,B821)</f>
        <v>324</v>
      </c>
      <c r="C822" s="58"/>
      <c r="D822" s="57"/>
      <c r="E822" s="59"/>
      <c r="F822" s="60"/>
      <c r="G822" s="59"/>
      <c r="H822" s="59"/>
      <c r="I822" s="57" t="str">
        <f t="shared" si="60"/>
        <v>324/00</v>
      </c>
      <c r="J822" s="61" t="str">
        <f t="shared" si="61"/>
        <v>324/00-/</v>
      </c>
      <c r="K822" s="62"/>
      <c r="L822" s="62"/>
      <c r="M822" s="57"/>
      <c r="N822" s="62"/>
      <c r="O822" s="59"/>
      <c r="P822" s="62"/>
      <c r="Q822" s="62"/>
      <c r="R822" s="57"/>
      <c r="S822" s="64"/>
      <c r="T822" s="59"/>
      <c r="U822" s="62"/>
      <c r="V822" s="57"/>
      <c r="W822" s="57"/>
      <c r="X822" s="57"/>
      <c r="Y822" s="62"/>
      <c r="Z822" s="57"/>
      <c r="AA822" s="71"/>
      <c r="AB822" s="59"/>
      <c r="AC822" s="63"/>
      <c r="AD822" s="62"/>
      <c r="AE822" s="62"/>
      <c r="AF822" s="62"/>
      <c r="AG822" s="64"/>
      <c r="AH822" s="59"/>
      <c r="AI822" s="57"/>
      <c r="AJ822" s="59"/>
      <c r="AK822" s="65"/>
      <c r="AL822" s="66"/>
      <c r="AM822" s="67">
        <f t="shared" si="62"/>
        <v>0</v>
      </c>
      <c r="AN822" s="72"/>
      <c r="AO822" s="67">
        <f t="shared" si="63"/>
        <v>0</v>
      </c>
      <c r="AP822" s="59"/>
      <c r="AQ822" s="57"/>
      <c r="AR822" s="69">
        <f t="shared" ca="1" si="64"/>
        <v>120</v>
      </c>
      <c r="AS822" s="76" t="str">
        <f ca="1">IF('База данных'!$AR822&gt;=18,"соверш.","несовер.")</f>
        <v>соверш.</v>
      </c>
      <c r="AT82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22" s="2"/>
      <c r="AV822" s="2"/>
    </row>
    <row r="823" spans="2:48" ht="13.5" customHeight="1">
      <c r="B823" s="90">
        <f>IF(D822&lt;&gt;D823,MAX($B$4:B822)+1,B822)</f>
        <v>324</v>
      </c>
      <c r="C823" s="58"/>
      <c r="D823" s="57"/>
      <c r="E823" s="59"/>
      <c r="F823" s="70"/>
      <c r="G823" s="59"/>
      <c r="H823" s="59"/>
      <c r="I823" s="57" t="str">
        <f t="shared" si="60"/>
        <v>324/00</v>
      </c>
      <c r="J823" s="61" t="str">
        <f t="shared" si="61"/>
        <v>324/00-/</v>
      </c>
      <c r="K823" s="62"/>
      <c r="L823" s="62"/>
      <c r="M823" s="57"/>
      <c r="N823" s="62"/>
      <c r="O823" s="59"/>
      <c r="P823" s="62"/>
      <c r="Q823" s="62"/>
      <c r="R823" s="57"/>
      <c r="S823" s="64"/>
      <c r="T823" s="59"/>
      <c r="U823" s="62"/>
      <c r="V823" s="57"/>
      <c r="W823" s="57"/>
      <c r="X823" s="57"/>
      <c r="Y823" s="62"/>
      <c r="Z823" s="57"/>
      <c r="AA823" s="71"/>
      <c r="AB823" s="59"/>
      <c r="AC823" s="63"/>
      <c r="AD823" s="62"/>
      <c r="AE823" s="62"/>
      <c r="AF823" s="62"/>
      <c r="AG823" s="64"/>
      <c r="AH823" s="59"/>
      <c r="AI823" s="57"/>
      <c r="AJ823" s="59"/>
      <c r="AK823" s="65"/>
      <c r="AL823" s="66"/>
      <c r="AM823" s="67">
        <f t="shared" si="62"/>
        <v>0</v>
      </c>
      <c r="AN823" s="72"/>
      <c r="AO823" s="67">
        <f t="shared" si="63"/>
        <v>0</v>
      </c>
      <c r="AP823" s="59"/>
      <c r="AQ823" s="57"/>
      <c r="AR823" s="61">
        <f t="shared" ca="1" si="64"/>
        <v>120</v>
      </c>
      <c r="AS823" s="75" t="str">
        <f ca="1">IF('База данных'!$AR823&gt;=18,"соверш.","несовер.")</f>
        <v>соверш.</v>
      </c>
      <c r="AT82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23" s="2"/>
      <c r="AV823" s="2"/>
    </row>
    <row r="824" spans="2:48" ht="13.5" customHeight="1">
      <c r="B824" s="90">
        <f>IF(D823&lt;&gt;D824,MAX($B$4:B823)+1,B823)</f>
        <v>324</v>
      </c>
      <c r="C824" s="58"/>
      <c r="D824" s="57"/>
      <c r="E824" s="59"/>
      <c r="F824" s="60"/>
      <c r="G824" s="59"/>
      <c r="H824" s="59"/>
      <c r="I824" s="57" t="str">
        <f t="shared" si="60"/>
        <v>324/00</v>
      </c>
      <c r="J824" s="61" t="str">
        <f t="shared" si="61"/>
        <v>324/00-/</v>
      </c>
      <c r="K824" s="62"/>
      <c r="L824" s="62"/>
      <c r="M824" s="57"/>
      <c r="N824" s="62"/>
      <c r="O824" s="59"/>
      <c r="P824" s="62"/>
      <c r="Q824" s="62"/>
      <c r="R824" s="57"/>
      <c r="S824" s="64"/>
      <c r="T824" s="59"/>
      <c r="U824" s="62"/>
      <c r="V824" s="57"/>
      <c r="W824" s="57"/>
      <c r="X824" s="57"/>
      <c r="Y824" s="62"/>
      <c r="Z824" s="57"/>
      <c r="AA824" s="71"/>
      <c r="AB824" s="59"/>
      <c r="AC824" s="63"/>
      <c r="AD824" s="62"/>
      <c r="AE824" s="62"/>
      <c r="AF824" s="62"/>
      <c r="AG824" s="64"/>
      <c r="AH824" s="59"/>
      <c r="AI824" s="57"/>
      <c r="AJ824" s="59"/>
      <c r="AK824" s="65"/>
      <c r="AL824" s="66"/>
      <c r="AM824" s="67">
        <f t="shared" si="62"/>
        <v>0</v>
      </c>
      <c r="AN824" s="72"/>
      <c r="AO824" s="67">
        <f t="shared" si="63"/>
        <v>0</v>
      </c>
      <c r="AP824" s="59"/>
      <c r="AQ824" s="57"/>
      <c r="AR824" s="69">
        <f t="shared" ca="1" si="64"/>
        <v>120</v>
      </c>
      <c r="AS824" s="76" t="str">
        <f ca="1">IF('База данных'!$AR824&gt;=18,"соверш.","несовер.")</f>
        <v>соверш.</v>
      </c>
      <c r="AT82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24" s="2"/>
      <c r="AV824" s="2"/>
    </row>
    <row r="825" spans="2:48" ht="13.5" customHeight="1">
      <c r="B825" s="90">
        <f>IF(D824&lt;&gt;D825,MAX($B$4:B824)+1,B824)</f>
        <v>324</v>
      </c>
      <c r="C825" s="58"/>
      <c r="D825" s="57"/>
      <c r="E825" s="59"/>
      <c r="F825" s="70"/>
      <c r="G825" s="59"/>
      <c r="H825" s="59"/>
      <c r="I825" s="57" t="str">
        <f t="shared" si="60"/>
        <v>324/00</v>
      </c>
      <c r="J825" s="61" t="str">
        <f t="shared" si="61"/>
        <v>324/00-/</v>
      </c>
      <c r="K825" s="62"/>
      <c r="L825" s="62"/>
      <c r="M825" s="57"/>
      <c r="N825" s="62"/>
      <c r="O825" s="59"/>
      <c r="P825" s="62"/>
      <c r="Q825" s="62"/>
      <c r="R825" s="57"/>
      <c r="S825" s="64"/>
      <c r="T825" s="59"/>
      <c r="U825" s="62"/>
      <c r="V825" s="57"/>
      <c r="W825" s="57"/>
      <c r="X825" s="57"/>
      <c r="Y825" s="62"/>
      <c r="Z825" s="57"/>
      <c r="AA825" s="71"/>
      <c r="AB825" s="59"/>
      <c r="AC825" s="63"/>
      <c r="AD825" s="62"/>
      <c r="AE825" s="62"/>
      <c r="AF825" s="62"/>
      <c r="AG825" s="64"/>
      <c r="AH825" s="59"/>
      <c r="AI825" s="57"/>
      <c r="AJ825" s="59"/>
      <c r="AK825" s="65"/>
      <c r="AL825" s="66"/>
      <c r="AM825" s="67">
        <f t="shared" si="62"/>
        <v>0</v>
      </c>
      <c r="AN825" s="72"/>
      <c r="AO825" s="67">
        <f t="shared" si="63"/>
        <v>0</v>
      </c>
      <c r="AP825" s="59"/>
      <c r="AQ825" s="57"/>
      <c r="AR825" s="61">
        <f t="shared" ca="1" si="64"/>
        <v>120</v>
      </c>
      <c r="AS825" s="75" t="str">
        <f ca="1">IF('База данных'!$AR825&gt;=18,"соверш.","несовер.")</f>
        <v>соверш.</v>
      </c>
      <c r="AT82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25" s="2"/>
      <c r="AV825" s="2"/>
    </row>
    <row r="826" spans="2:48" ht="13.5" customHeight="1">
      <c r="B826" s="90">
        <f>IF(D825&lt;&gt;D826,MAX($B$4:B825)+1,B825)</f>
        <v>324</v>
      </c>
      <c r="C826" s="58"/>
      <c r="D826" s="57"/>
      <c r="E826" s="59"/>
      <c r="F826" s="60"/>
      <c r="G826" s="59"/>
      <c r="H826" s="59"/>
      <c r="I826" s="57" t="str">
        <f t="shared" si="60"/>
        <v>324/00</v>
      </c>
      <c r="J826" s="61" t="str">
        <f t="shared" si="61"/>
        <v>324/00-/</v>
      </c>
      <c r="K826" s="62"/>
      <c r="L826" s="62"/>
      <c r="M826" s="57"/>
      <c r="N826" s="62"/>
      <c r="O826" s="59"/>
      <c r="P826" s="62"/>
      <c r="Q826" s="62"/>
      <c r="R826" s="57"/>
      <c r="S826" s="64"/>
      <c r="T826" s="59"/>
      <c r="U826" s="62"/>
      <c r="V826" s="57"/>
      <c r="W826" s="57"/>
      <c r="X826" s="57"/>
      <c r="Y826" s="62"/>
      <c r="Z826" s="57"/>
      <c r="AA826" s="71"/>
      <c r="AB826" s="59"/>
      <c r="AC826" s="63"/>
      <c r="AD826" s="62"/>
      <c r="AE826" s="62"/>
      <c r="AF826" s="62"/>
      <c r="AG826" s="64"/>
      <c r="AH826" s="59"/>
      <c r="AI826" s="57"/>
      <c r="AJ826" s="59"/>
      <c r="AK826" s="65"/>
      <c r="AL826" s="66"/>
      <c r="AM826" s="67">
        <f t="shared" si="62"/>
        <v>0</v>
      </c>
      <c r="AN826" s="72"/>
      <c r="AO826" s="67">
        <f t="shared" si="63"/>
        <v>0</v>
      </c>
      <c r="AP826" s="59"/>
      <c r="AQ826" s="57"/>
      <c r="AR826" s="69">
        <f t="shared" ca="1" si="64"/>
        <v>120</v>
      </c>
      <c r="AS826" s="76" t="str">
        <f ca="1">IF('База данных'!$AR826&gt;=18,"соверш.","несовер.")</f>
        <v>соверш.</v>
      </c>
      <c r="AT82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26" s="2"/>
      <c r="AV826" s="2"/>
    </row>
    <row r="827" spans="2:48" ht="13.5" customHeight="1">
      <c r="B827" s="90">
        <f>IF(D826&lt;&gt;D827,MAX($B$4:B826)+1,B826)</f>
        <v>324</v>
      </c>
      <c r="C827" s="58"/>
      <c r="D827" s="57"/>
      <c r="E827" s="59"/>
      <c r="F827" s="70"/>
      <c r="G827" s="59"/>
      <c r="H827" s="59"/>
      <c r="I827" s="57" t="str">
        <f t="shared" si="60"/>
        <v>324/00</v>
      </c>
      <c r="J827" s="61" t="str">
        <f t="shared" si="61"/>
        <v>324/00-/</v>
      </c>
      <c r="K827" s="62"/>
      <c r="L827" s="62"/>
      <c r="M827" s="57"/>
      <c r="N827" s="62"/>
      <c r="O827" s="59"/>
      <c r="P827" s="62"/>
      <c r="Q827" s="62"/>
      <c r="R827" s="57"/>
      <c r="S827" s="64"/>
      <c r="T827" s="59"/>
      <c r="U827" s="62"/>
      <c r="V827" s="57"/>
      <c r="W827" s="57"/>
      <c r="X827" s="57"/>
      <c r="Y827" s="62"/>
      <c r="Z827" s="57"/>
      <c r="AA827" s="71"/>
      <c r="AB827" s="59"/>
      <c r="AC827" s="63"/>
      <c r="AD827" s="62"/>
      <c r="AE827" s="62"/>
      <c r="AF827" s="62"/>
      <c r="AG827" s="64"/>
      <c r="AH827" s="59"/>
      <c r="AI827" s="57"/>
      <c r="AJ827" s="59"/>
      <c r="AK827" s="65"/>
      <c r="AL827" s="66"/>
      <c r="AM827" s="67">
        <f t="shared" si="62"/>
        <v>0</v>
      </c>
      <c r="AN827" s="72"/>
      <c r="AO827" s="67">
        <f t="shared" si="63"/>
        <v>0</v>
      </c>
      <c r="AP827" s="59"/>
      <c r="AQ827" s="57"/>
      <c r="AR827" s="61">
        <f t="shared" ca="1" si="64"/>
        <v>120</v>
      </c>
      <c r="AS827" s="75" t="str">
        <f ca="1">IF('База данных'!$AR827&gt;=18,"соверш.","несовер.")</f>
        <v>соверш.</v>
      </c>
      <c r="AT82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27" s="2"/>
      <c r="AV827" s="2"/>
    </row>
    <row r="828" spans="2:48" ht="13.5" customHeight="1">
      <c r="B828" s="90">
        <f>IF(D827&lt;&gt;D828,MAX($B$4:B827)+1,B827)</f>
        <v>324</v>
      </c>
      <c r="C828" s="58"/>
      <c r="D828" s="57"/>
      <c r="E828" s="59"/>
      <c r="F828" s="60"/>
      <c r="G828" s="59"/>
      <c r="H828" s="59"/>
      <c r="I828" s="57" t="str">
        <f t="shared" si="60"/>
        <v>324/00</v>
      </c>
      <c r="J828" s="61" t="str">
        <f t="shared" si="61"/>
        <v>324/00-/</v>
      </c>
      <c r="K828" s="62"/>
      <c r="L828" s="62"/>
      <c r="M828" s="57"/>
      <c r="N828" s="62"/>
      <c r="O828" s="59"/>
      <c r="P828" s="62"/>
      <c r="Q828" s="62"/>
      <c r="R828" s="57"/>
      <c r="S828" s="64"/>
      <c r="T828" s="59"/>
      <c r="U828" s="62"/>
      <c r="V828" s="57"/>
      <c r="W828" s="57"/>
      <c r="X828" s="57"/>
      <c r="Y828" s="62"/>
      <c r="Z828" s="57"/>
      <c r="AA828" s="71"/>
      <c r="AB828" s="59"/>
      <c r="AC828" s="63"/>
      <c r="AD828" s="62"/>
      <c r="AE828" s="62"/>
      <c r="AF828" s="62"/>
      <c r="AG828" s="64"/>
      <c r="AH828" s="59"/>
      <c r="AI828" s="57"/>
      <c r="AJ828" s="59"/>
      <c r="AK828" s="65"/>
      <c r="AL828" s="66"/>
      <c r="AM828" s="67">
        <f t="shared" si="62"/>
        <v>0</v>
      </c>
      <c r="AN828" s="72"/>
      <c r="AO828" s="67">
        <f t="shared" si="63"/>
        <v>0</v>
      </c>
      <c r="AP828" s="59"/>
      <c r="AQ828" s="57"/>
      <c r="AR828" s="69">
        <f t="shared" ca="1" si="64"/>
        <v>120</v>
      </c>
      <c r="AS828" s="76" t="str">
        <f ca="1">IF('База данных'!$AR828&gt;=18,"соверш.","несовер.")</f>
        <v>соверш.</v>
      </c>
      <c r="AT82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28" s="2"/>
      <c r="AV828" s="2"/>
    </row>
    <row r="829" spans="2:48" ht="13.5" customHeight="1">
      <c r="B829" s="90">
        <f>IF(D828&lt;&gt;D829,MAX($B$4:B828)+1,B828)</f>
        <v>324</v>
      </c>
      <c r="C829" s="58"/>
      <c r="D829" s="57"/>
      <c r="E829" s="59"/>
      <c r="F829" s="70"/>
      <c r="G829" s="59"/>
      <c r="H829" s="59"/>
      <c r="I829" s="57" t="str">
        <f t="shared" si="60"/>
        <v>324/00</v>
      </c>
      <c r="J829" s="61" t="str">
        <f t="shared" si="61"/>
        <v>324/00-/</v>
      </c>
      <c r="K829" s="62"/>
      <c r="L829" s="62"/>
      <c r="M829" s="57"/>
      <c r="N829" s="62"/>
      <c r="O829" s="59"/>
      <c r="P829" s="62"/>
      <c r="Q829" s="62"/>
      <c r="R829" s="57"/>
      <c r="S829" s="64"/>
      <c r="T829" s="59"/>
      <c r="U829" s="62"/>
      <c r="V829" s="57"/>
      <c r="W829" s="57"/>
      <c r="X829" s="57"/>
      <c r="Y829" s="62"/>
      <c r="Z829" s="57"/>
      <c r="AA829" s="71"/>
      <c r="AB829" s="59"/>
      <c r="AC829" s="63"/>
      <c r="AD829" s="62"/>
      <c r="AE829" s="62"/>
      <c r="AF829" s="62"/>
      <c r="AG829" s="64"/>
      <c r="AH829" s="59"/>
      <c r="AI829" s="57"/>
      <c r="AJ829" s="59"/>
      <c r="AK829" s="65"/>
      <c r="AL829" s="66"/>
      <c r="AM829" s="67">
        <f t="shared" si="62"/>
        <v>0</v>
      </c>
      <c r="AN829" s="72"/>
      <c r="AO829" s="67">
        <f t="shared" si="63"/>
        <v>0</v>
      </c>
      <c r="AP829" s="59"/>
      <c r="AQ829" s="57"/>
      <c r="AR829" s="61">
        <f t="shared" ca="1" si="64"/>
        <v>120</v>
      </c>
      <c r="AS829" s="75" t="str">
        <f ca="1">IF('База данных'!$AR829&gt;=18,"соверш.","несовер.")</f>
        <v>соверш.</v>
      </c>
      <c r="AT82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29" s="2"/>
      <c r="AV829" s="2"/>
    </row>
    <row r="830" spans="2:48" ht="13.5" customHeight="1">
      <c r="B830" s="90">
        <f>IF(D829&lt;&gt;D830,MAX($B$4:B829)+1,B829)</f>
        <v>324</v>
      </c>
      <c r="C830" s="58"/>
      <c r="D830" s="57"/>
      <c r="E830" s="59"/>
      <c r="F830" s="60"/>
      <c r="G830" s="59"/>
      <c r="H830" s="59"/>
      <c r="I830" s="57" t="str">
        <f t="shared" si="60"/>
        <v>324/00</v>
      </c>
      <c r="J830" s="61" t="str">
        <f t="shared" si="61"/>
        <v>324/00-/</v>
      </c>
      <c r="K830" s="62"/>
      <c r="L830" s="62"/>
      <c r="M830" s="57"/>
      <c r="N830" s="62"/>
      <c r="O830" s="59"/>
      <c r="P830" s="62"/>
      <c r="Q830" s="62"/>
      <c r="R830" s="57"/>
      <c r="S830" s="64"/>
      <c r="T830" s="59"/>
      <c r="U830" s="62"/>
      <c r="V830" s="57"/>
      <c r="W830" s="57"/>
      <c r="X830" s="57"/>
      <c r="Y830" s="62"/>
      <c r="Z830" s="57"/>
      <c r="AA830" s="71"/>
      <c r="AB830" s="59"/>
      <c r="AC830" s="63"/>
      <c r="AD830" s="62"/>
      <c r="AE830" s="62"/>
      <c r="AF830" s="62"/>
      <c r="AG830" s="64"/>
      <c r="AH830" s="59"/>
      <c r="AI830" s="57"/>
      <c r="AJ830" s="59"/>
      <c r="AK830" s="65"/>
      <c r="AL830" s="66"/>
      <c r="AM830" s="67">
        <f t="shared" si="62"/>
        <v>0</v>
      </c>
      <c r="AN830" s="72"/>
      <c r="AO830" s="67">
        <f t="shared" si="63"/>
        <v>0</v>
      </c>
      <c r="AP830" s="59"/>
      <c r="AQ830" s="57"/>
      <c r="AR830" s="69">
        <f t="shared" ca="1" si="64"/>
        <v>120</v>
      </c>
      <c r="AS830" s="76" t="str">
        <f ca="1">IF('База данных'!$AR830&gt;=18,"соверш.","несовер.")</f>
        <v>соверш.</v>
      </c>
      <c r="AT83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30" s="2"/>
      <c r="AV830" s="2"/>
    </row>
    <row r="831" spans="2:48" ht="13.5" customHeight="1">
      <c r="B831" s="90">
        <f>IF(D830&lt;&gt;D831,MAX($B$4:B830)+1,B830)</f>
        <v>324</v>
      </c>
      <c r="C831" s="58"/>
      <c r="D831" s="57"/>
      <c r="E831" s="59"/>
      <c r="F831" s="70"/>
      <c r="G831" s="59"/>
      <c r="H831" s="59"/>
      <c r="I831" s="57" t="str">
        <f t="shared" si="60"/>
        <v>324/00</v>
      </c>
      <c r="J831" s="61" t="str">
        <f t="shared" si="61"/>
        <v>324/00-/</v>
      </c>
      <c r="K831" s="62"/>
      <c r="L831" s="62"/>
      <c r="M831" s="57"/>
      <c r="N831" s="62"/>
      <c r="O831" s="59"/>
      <c r="P831" s="62"/>
      <c r="Q831" s="62"/>
      <c r="R831" s="57"/>
      <c r="S831" s="64"/>
      <c r="T831" s="59"/>
      <c r="U831" s="62"/>
      <c r="V831" s="57"/>
      <c r="W831" s="57"/>
      <c r="X831" s="57"/>
      <c r="Y831" s="62"/>
      <c r="Z831" s="57"/>
      <c r="AA831" s="71"/>
      <c r="AB831" s="59"/>
      <c r="AC831" s="63"/>
      <c r="AD831" s="62"/>
      <c r="AE831" s="62"/>
      <c r="AF831" s="62"/>
      <c r="AG831" s="64"/>
      <c r="AH831" s="59"/>
      <c r="AI831" s="57"/>
      <c r="AJ831" s="59"/>
      <c r="AK831" s="65"/>
      <c r="AL831" s="66"/>
      <c r="AM831" s="67">
        <f t="shared" si="62"/>
        <v>0</v>
      </c>
      <c r="AN831" s="72"/>
      <c r="AO831" s="67">
        <f t="shared" si="63"/>
        <v>0</v>
      </c>
      <c r="AP831" s="59"/>
      <c r="AQ831" s="57"/>
      <c r="AR831" s="61">
        <f t="shared" ca="1" si="64"/>
        <v>120</v>
      </c>
      <c r="AS831" s="75" t="str">
        <f ca="1">IF('База данных'!$AR831&gt;=18,"соверш.","несовер.")</f>
        <v>соверш.</v>
      </c>
      <c r="AT83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31" s="2"/>
      <c r="AV831" s="2"/>
    </row>
    <row r="832" spans="2:48" ht="13.5" customHeight="1">
      <c r="B832" s="90">
        <f>IF(D831&lt;&gt;D832,MAX($B$4:B831)+1,B831)</f>
        <v>324</v>
      </c>
      <c r="C832" s="58"/>
      <c r="D832" s="57"/>
      <c r="E832" s="59"/>
      <c r="F832" s="60"/>
      <c r="G832" s="59"/>
      <c r="H832" s="59"/>
      <c r="I832" s="57" t="str">
        <f t="shared" si="60"/>
        <v>324/00</v>
      </c>
      <c r="J832" s="61" t="str">
        <f t="shared" si="61"/>
        <v>324/00-/</v>
      </c>
      <c r="K832" s="62"/>
      <c r="L832" s="62"/>
      <c r="M832" s="57"/>
      <c r="N832" s="62"/>
      <c r="O832" s="59"/>
      <c r="P832" s="62"/>
      <c r="Q832" s="62"/>
      <c r="R832" s="57"/>
      <c r="S832" s="64"/>
      <c r="T832" s="59"/>
      <c r="U832" s="62"/>
      <c r="V832" s="57"/>
      <c r="W832" s="57"/>
      <c r="X832" s="57"/>
      <c r="Y832" s="62"/>
      <c r="Z832" s="57"/>
      <c r="AA832" s="71"/>
      <c r="AB832" s="59"/>
      <c r="AC832" s="63"/>
      <c r="AD832" s="62"/>
      <c r="AE832" s="62"/>
      <c r="AF832" s="62"/>
      <c r="AG832" s="64"/>
      <c r="AH832" s="59"/>
      <c r="AI832" s="57"/>
      <c r="AJ832" s="59"/>
      <c r="AK832" s="65"/>
      <c r="AL832" s="66"/>
      <c r="AM832" s="67">
        <f t="shared" si="62"/>
        <v>0</v>
      </c>
      <c r="AN832" s="72"/>
      <c r="AO832" s="67">
        <f t="shared" si="63"/>
        <v>0</v>
      </c>
      <c r="AP832" s="59"/>
      <c r="AQ832" s="57"/>
      <c r="AR832" s="69">
        <f t="shared" ca="1" si="64"/>
        <v>120</v>
      </c>
      <c r="AS832" s="76" t="str">
        <f ca="1">IF('База данных'!$AR832&gt;=18,"соверш.","несовер.")</f>
        <v>соверш.</v>
      </c>
      <c r="AT83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32" s="2"/>
      <c r="AV832" s="2"/>
    </row>
    <row r="833" spans="2:48" ht="13.5" customHeight="1">
      <c r="B833" s="90">
        <f>IF(D832&lt;&gt;D833,MAX($B$4:B832)+1,B832)</f>
        <v>324</v>
      </c>
      <c r="C833" s="58"/>
      <c r="D833" s="57"/>
      <c r="E833" s="59"/>
      <c r="F833" s="70"/>
      <c r="G833" s="59"/>
      <c r="H833" s="59"/>
      <c r="I833" s="57" t="str">
        <f t="shared" si="60"/>
        <v>324/00</v>
      </c>
      <c r="J833" s="61" t="str">
        <f t="shared" si="61"/>
        <v>324/00-/</v>
      </c>
      <c r="K833" s="62"/>
      <c r="L833" s="62"/>
      <c r="M833" s="57"/>
      <c r="N833" s="62"/>
      <c r="O833" s="59"/>
      <c r="P833" s="62"/>
      <c r="Q833" s="62"/>
      <c r="R833" s="57"/>
      <c r="S833" s="64"/>
      <c r="T833" s="59"/>
      <c r="U833" s="62"/>
      <c r="V833" s="57"/>
      <c r="W833" s="57"/>
      <c r="X833" s="57"/>
      <c r="Y833" s="62"/>
      <c r="Z833" s="57"/>
      <c r="AA833" s="71"/>
      <c r="AB833" s="59"/>
      <c r="AC833" s="63"/>
      <c r="AD833" s="62"/>
      <c r="AE833" s="62"/>
      <c r="AF833" s="62"/>
      <c r="AG833" s="64"/>
      <c r="AH833" s="59"/>
      <c r="AI833" s="57"/>
      <c r="AJ833" s="59"/>
      <c r="AK833" s="65"/>
      <c r="AL833" s="66"/>
      <c r="AM833" s="67">
        <f t="shared" si="62"/>
        <v>0</v>
      </c>
      <c r="AN833" s="72"/>
      <c r="AO833" s="67">
        <f t="shared" si="63"/>
        <v>0</v>
      </c>
      <c r="AP833" s="59"/>
      <c r="AQ833" s="57"/>
      <c r="AR833" s="61">
        <f t="shared" ca="1" si="64"/>
        <v>120</v>
      </c>
      <c r="AS833" s="75" t="str">
        <f ca="1">IF('База данных'!$AR833&gt;=18,"соверш.","несовер.")</f>
        <v>соверш.</v>
      </c>
      <c r="AT83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33" s="2"/>
      <c r="AV833" s="2"/>
    </row>
    <row r="834" spans="2:48" ht="13.5" customHeight="1">
      <c r="B834" s="90">
        <f>IF(D833&lt;&gt;D834,MAX($B$4:B833)+1,B833)</f>
        <v>324</v>
      </c>
      <c r="C834" s="58"/>
      <c r="D834" s="57"/>
      <c r="E834" s="59"/>
      <c r="F834" s="60"/>
      <c r="G834" s="59"/>
      <c r="H834" s="59"/>
      <c r="I834" s="57" t="str">
        <f t="shared" si="60"/>
        <v>324/00</v>
      </c>
      <c r="J834" s="61" t="str">
        <f t="shared" si="61"/>
        <v>324/00-/</v>
      </c>
      <c r="K834" s="62"/>
      <c r="L834" s="62"/>
      <c r="M834" s="57"/>
      <c r="N834" s="62"/>
      <c r="O834" s="59"/>
      <c r="P834" s="62"/>
      <c r="Q834" s="62"/>
      <c r="R834" s="57"/>
      <c r="S834" s="64"/>
      <c r="T834" s="59"/>
      <c r="U834" s="62"/>
      <c r="V834" s="57"/>
      <c r="W834" s="57"/>
      <c r="X834" s="57"/>
      <c r="Y834" s="62"/>
      <c r="Z834" s="57"/>
      <c r="AA834" s="71"/>
      <c r="AB834" s="59"/>
      <c r="AC834" s="63"/>
      <c r="AD834" s="62"/>
      <c r="AE834" s="62"/>
      <c r="AF834" s="62"/>
      <c r="AG834" s="64"/>
      <c r="AH834" s="59"/>
      <c r="AI834" s="57"/>
      <c r="AJ834" s="59"/>
      <c r="AK834" s="65"/>
      <c r="AL834" s="66"/>
      <c r="AM834" s="67">
        <f t="shared" si="62"/>
        <v>0</v>
      </c>
      <c r="AN834" s="72"/>
      <c r="AO834" s="67">
        <f t="shared" si="63"/>
        <v>0</v>
      </c>
      <c r="AP834" s="59"/>
      <c r="AQ834" s="57"/>
      <c r="AR834" s="69">
        <f t="shared" ca="1" si="64"/>
        <v>120</v>
      </c>
      <c r="AS834" s="76" t="str">
        <f ca="1">IF('База данных'!$AR834&gt;=18,"соверш.","несовер.")</f>
        <v>соверш.</v>
      </c>
      <c r="AT83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34" s="2"/>
      <c r="AV834" s="2"/>
    </row>
    <row r="835" spans="2:48" ht="13.5" customHeight="1">
      <c r="B835" s="90">
        <f>IF(D834&lt;&gt;D835,MAX($B$4:B834)+1,B834)</f>
        <v>324</v>
      </c>
      <c r="C835" s="58"/>
      <c r="D835" s="57"/>
      <c r="E835" s="59"/>
      <c r="F835" s="70"/>
      <c r="G835" s="59"/>
      <c r="H835" s="59"/>
      <c r="I835" s="57" t="str">
        <f t="shared" si="60"/>
        <v>324/00</v>
      </c>
      <c r="J835" s="61" t="str">
        <f t="shared" si="61"/>
        <v>324/00-/</v>
      </c>
      <c r="K835" s="62"/>
      <c r="L835" s="62"/>
      <c r="M835" s="57"/>
      <c r="N835" s="62"/>
      <c r="O835" s="59"/>
      <c r="P835" s="62"/>
      <c r="Q835" s="62"/>
      <c r="R835" s="57"/>
      <c r="S835" s="64"/>
      <c r="T835" s="59"/>
      <c r="U835" s="62"/>
      <c r="V835" s="57"/>
      <c r="W835" s="57"/>
      <c r="X835" s="57"/>
      <c r="Y835" s="62"/>
      <c r="Z835" s="57"/>
      <c r="AA835" s="71"/>
      <c r="AB835" s="59"/>
      <c r="AC835" s="63"/>
      <c r="AD835" s="62"/>
      <c r="AE835" s="62"/>
      <c r="AF835" s="62"/>
      <c r="AG835" s="64"/>
      <c r="AH835" s="59"/>
      <c r="AI835" s="57"/>
      <c r="AJ835" s="59"/>
      <c r="AK835" s="65"/>
      <c r="AL835" s="66"/>
      <c r="AM835" s="67">
        <f t="shared" si="62"/>
        <v>0</v>
      </c>
      <c r="AN835" s="72"/>
      <c r="AO835" s="67">
        <f t="shared" si="63"/>
        <v>0</v>
      </c>
      <c r="AP835" s="59"/>
      <c r="AQ835" s="57"/>
      <c r="AR835" s="61">
        <f t="shared" ca="1" si="64"/>
        <v>120</v>
      </c>
      <c r="AS835" s="75" t="str">
        <f ca="1">IF('База данных'!$AR835&gt;=18,"соверш.","несовер.")</f>
        <v>соверш.</v>
      </c>
      <c r="AT83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35" s="2"/>
      <c r="AV835" s="2"/>
    </row>
    <row r="836" spans="2:48" ht="13.5" customHeight="1">
      <c r="B836" s="90">
        <f>IF(D835&lt;&gt;D836,MAX($B$4:B835)+1,B835)</f>
        <v>324</v>
      </c>
      <c r="C836" s="58"/>
      <c r="D836" s="57"/>
      <c r="E836" s="59"/>
      <c r="F836" s="60"/>
      <c r="G836" s="59"/>
      <c r="H836" s="59"/>
      <c r="I836" s="57" t="str">
        <f t="shared" si="60"/>
        <v>324/00</v>
      </c>
      <c r="J836" s="61" t="str">
        <f t="shared" si="61"/>
        <v>324/00-/</v>
      </c>
      <c r="K836" s="62"/>
      <c r="L836" s="62"/>
      <c r="M836" s="57"/>
      <c r="N836" s="62"/>
      <c r="O836" s="59"/>
      <c r="P836" s="62"/>
      <c r="Q836" s="62"/>
      <c r="R836" s="57"/>
      <c r="S836" s="64"/>
      <c r="T836" s="59"/>
      <c r="U836" s="62"/>
      <c r="V836" s="57"/>
      <c r="W836" s="57"/>
      <c r="X836" s="57"/>
      <c r="Y836" s="62"/>
      <c r="Z836" s="57"/>
      <c r="AA836" s="71"/>
      <c r="AB836" s="59"/>
      <c r="AC836" s="63"/>
      <c r="AD836" s="62"/>
      <c r="AE836" s="62"/>
      <c r="AF836" s="62"/>
      <c r="AG836" s="64"/>
      <c r="AH836" s="59"/>
      <c r="AI836" s="57"/>
      <c r="AJ836" s="59"/>
      <c r="AK836" s="65"/>
      <c r="AL836" s="66"/>
      <c r="AM836" s="67">
        <f t="shared" si="62"/>
        <v>0</v>
      </c>
      <c r="AN836" s="72"/>
      <c r="AO836" s="67">
        <f t="shared" si="63"/>
        <v>0</v>
      </c>
      <c r="AP836" s="59"/>
      <c r="AQ836" s="57"/>
      <c r="AR836" s="69">
        <f t="shared" ca="1" si="64"/>
        <v>120</v>
      </c>
      <c r="AS836" s="76" t="str">
        <f ca="1">IF('База данных'!$AR836&gt;=18,"соверш.","несовер.")</f>
        <v>соверш.</v>
      </c>
      <c r="AT83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36" s="2"/>
      <c r="AV836" s="2"/>
    </row>
    <row r="837" spans="2:48" ht="13.5" customHeight="1">
      <c r="B837" s="90">
        <f>IF(D836&lt;&gt;D837,MAX($B$4:B836)+1,B836)</f>
        <v>324</v>
      </c>
      <c r="C837" s="58"/>
      <c r="D837" s="57"/>
      <c r="E837" s="59"/>
      <c r="F837" s="70"/>
      <c r="G837" s="59"/>
      <c r="H837" s="59"/>
      <c r="I837" s="57" t="str">
        <f t="shared" ref="I837:I862" si="65">B837&amp;"/"&amp;RIGHT(YEAR(C837),2)</f>
        <v>324/00</v>
      </c>
      <c r="J837" s="61" t="str">
        <f t="shared" ref="J837:J862" si="66">B837&amp;"/"&amp;RIGHT(YEAR(C837),2)&amp;"-"&amp;G837&amp;"/"&amp;H837</f>
        <v>324/00-/</v>
      </c>
      <c r="K837" s="62"/>
      <c r="L837" s="62"/>
      <c r="M837" s="57"/>
      <c r="N837" s="62"/>
      <c r="O837" s="59"/>
      <c r="P837" s="62"/>
      <c r="Q837" s="62"/>
      <c r="R837" s="57"/>
      <c r="S837" s="64"/>
      <c r="T837" s="59"/>
      <c r="U837" s="62"/>
      <c r="V837" s="57"/>
      <c r="W837" s="57"/>
      <c r="X837" s="57"/>
      <c r="Y837" s="62"/>
      <c r="Z837" s="57"/>
      <c r="AA837" s="71"/>
      <c r="AB837" s="59"/>
      <c r="AC837" s="63"/>
      <c r="AD837" s="62"/>
      <c r="AE837" s="62"/>
      <c r="AF837" s="62"/>
      <c r="AG837" s="64"/>
      <c r="AH837" s="59"/>
      <c r="AI837" s="57"/>
      <c r="AJ837" s="59"/>
      <c r="AK837" s="65"/>
      <c r="AL837" s="66"/>
      <c r="AM837" s="67">
        <f t="shared" ref="AM837:AM860" si="67">AK837+AL837</f>
        <v>0</v>
      </c>
      <c r="AN837" s="72"/>
      <c r="AO837" s="67">
        <f t="shared" ref="AO837:AO861" si="68">AK837+AL837+AN837</f>
        <v>0</v>
      </c>
      <c r="AP837" s="59"/>
      <c r="AQ837" s="57"/>
      <c r="AR837" s="61">
        <f t="shared" ref="AR837:AR861" ca="1" si="69">DATEDIF(N837,$AV$4,"Y")</f>
        <v>120</v>
      </c>
      <c r="AS837" s="75" t="str">
        <f ca="1">IF('База данных'!$AR837&gt;=18,"соверш.","несовер.")</f>
        <v>соверш.</v>
      </c>
      <c r="AT83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37" s="2"/>
      <c r="AV837" s="2"/>
    </row>
    <row r="838" spans="2:48" ht="13.5" customHeight="1">
      <c r="B838" s="90">
        <f>IF(D837&lt;&gt;D838,MAX($B$4:B837)+1,B837)</f>
        <v>324</v>
      </c>
      <c r="C838" s="58"/>
      <c r="D838" s="57"/>
      <c r="E838" s="59"/>
      <c r="F838" s="60"/>
      <c r="G838" s="59"/>
      <c r="H838" s="59"/>
      <c r="I838" s="57" t="str">
        <f t="shared" si="65"/>
        <v>324/00</v>
      </c>
      <c r="J838" s="61" t="str">
        <f t="shared" si="66"/>
        <v>324/00-/</v>
      </c>
      <c r="K838" s="62"/>
      <c r="L838" s="62"/>
      <c r="M838" s="57"/>
      <c r="N838" s="62"/>
      <c r="O838" s="59"/>
      <c r="P838" s="62"/>
      <c r="Q838" s="62"/>
      <c r="R838" s="57"/>
      <c r="S838" s="64"/>
      <c r="T838" s="59"/>
      <c r="U838" s="62"/>
      <c r="V838" s="57"/>
      <c r="W838" s="57"/>
      <c r="X838" s="57"/>
      <c r="Y838" s="62"/>
      <c r="Z838" s="57"/>
      <c r="AA838" s="71"/>
      <c r="AB838" s="59"/>
      <c r="AC838" s="63"/>
      <c r="AD838" s="62"/>
      <c r="AE838" s="62"/>
      <c r="AF838" s="62"/>
      <c r="AG838" s="64"/>
      <c r="AH838" s="59"/>
      <c r="AI838" s="57"/>
      <c r="AJ838" s="59"/>
      <c r="AK838" s="65"/>
      <c r="AL838" s="66"/>
      <c r="AM838" s="67">
        <f t="shared" si="67"/>
        <v>0</v>
      </c>
      <c r="AN838" s="72"/>
      <c r="AO838" s="67">
        <f t="shared" si="68"/>
        <v>0</v>
      </c>
      <c r="AP838" s="59"/>
      <c r="AQ838" s="57"/>
      <c r="AR838" s="69">
        <f t="shared" ca="1" si="69"/>
        <v>120</v>
      </c>
      <c r="AS838" s="76" t="str">
        <f ca="1">IF('База данных'!$AR838&gt;=18,"соверш.","несовер.")</f>
        <v>соверш.</v>
      </c>
      <c r="AT83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38" s="2"/>
      <c r="AV838" s="2"/>
    </row>
    <row r="839" spans="2:48" ht="13.5" customHeight="1">
      <c r="B839" s="90">
        <f>IF(D838&lt;&gt;D839,MAX($B$4:B838)+1,B838)</f>
        <v>324</v>
      </c>
      <c r="C839" s="58"/>
      <c r="D839" s="57"/>
      <c r="E839" s="59"/>
      <c r="F839" s="70"/>
      <c r="G839" s="59"/>
      <c r="H839" s="59"/>
      <c r="I839" s="57" t="str">
        <f t="shared" si="65"/>
        <v>324/00</v>
      </c>
      <c r="J839" s="61" t="str">
        <f t="shared" si="66"/>
        <v>324/00-/</v>
      </c>
      <c r="K839" s="62"/>
      <c r="L839" s="62"/>
      <c r="M839" s="57"/>
      <c r="N839" s="62"/>
      <c r="O839" s="59"/>
      <c r="P839" s="62"/>
      <c r="Q839" s="62"/>
      <c r="R839" s="57"/>
      <c r="S839" s="64"/>
      <c r="T839" s="59"/>
      <c r="U839" s="62"/>
      <c r="V839" s="57"/>
      <c r="W839" s="57"/>
      <c r="X839" s="57"/>
      <c r="Y839" s="62"/>
      <c r="Z839" s="57"/>
      <c r="AA839" s="71"/>
      <c r="AB839" s="59"/>
      <c r="AC839" s="63"/>
      <c r="AD839" s="62"/>
      <c r="AE839" s="62"/>
      <c r="AF839" s="62"/>
      <c r="AG839" s="64"/>
      <c r="AH839" s="59"/>
      <c r="AI839" s="57"/>
      <c r="AJ839" s="59"/>
      <c r="AK839" s="65"/>
      <c r="AL839" s="66"/>
      <c r="AM839" s="67">
        <f t="shared" si="67"/>
        <v>0</v>
      </c>
      <c r="AN839" s="72"/>
      <c r="AO839" s="67">
        <f t="shared" si="68"/>
        <v>0</v>
      </c>
      <c r="AP839" s="59"/>
      <c r="AQ839" s="57"/>
      <c r="AR839" s="61">
        <f t="shared" ca="1" si="69"/>
        <v>120</v>
      </c>
      <c r="AS839" s="75" t="str">
        <f ca="1">IF('База данных'!$AR839&gt;=18,"соверш.","несовер.")</f>
        <v>соверш.</v>
      </c>
      <c r="AT83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39" s="2"/>
      <c r="AV839" s="2"/>
    </row>
    <row r="840" spans="2:48" ht="13.5" customHeight="1">
      <c r="B840" s="90">
        <f>IF(D839&lt;&gt;D840,MAX($B$4:B839)+1,B839)</f>
        <v>324</v>
      </c>
      <c r="C840" s="58"/>
      <c r="D840" s="57"/>
      <c r="E840" s="59"/>
      <c r="F840" s="60"/>
      <c r="G840" s="59"/>
      <c r="H840" s="59"/>
      <c r="I840" s="57" t="str">
        <f t="shared" si="65"/>
        <v>324/00</v>
      </c>
      <c r="J840" s="61" t="str">
        <f t="shared" si="66"/>
        <v>324/00-/</v>
      </c>
      <c r="K840" s="62"/>
      <c r="L840" s="62"/>
      <c r="M840" s="57"/>
      <c r="N840" s="62"/>
      <c r="O840" s="59"/>
      <c r="P840" s="62"/>
      <c r="Q840" s="62"/>
      <c r="R840" s="57"/>
      <c r="S840" s="64"/>
      <c r="T840" s="59"/>
      <c r="U840" s="62"/>
      <c r="V840" s="57"/>
      <c r="W840" s="57"/>
      <c r="X840" s="57"/>
      <c r="Y840" s="62"/>
      <c r="Z840" s="57"/>
      <c r="AA840" s="71"/>
      <c r="AB840" s="59"/>
      <c r="AC840" s="63"/>
      <c r="AD840" s="62"/>
      <c r="AE840" s="62"/>
      <c r="AF840" s="62"/>
      <c r="AG840" s="64"/>
      <c r="AH840" s="59"/>
      <c r="AI840" s="57"/>
      <c r="AJ840" s="59"/>
      <c r="AK840" s="65"/>
      <c r="AL840" s="66"/>
      <c r="AM840" s="67">
        <f t="shared" si="67"/>
        <v>0</v>
      </c>
      <c r="AN840" s="72"/>
      <c r="AO840" s="67">
        <f t="shared" si="68"/>
        <v>0</v>
      </c>
      <c r="AP840" s="59"/>
      <c r="AQ840" s="57"/>
      <c r="AR840" s="69">
        <f t="shared" ca="1" si="69"/>
        <v>120</v>
      </c>
      <c r="AS840" s="76" t="str">
        <f ca="1">IF('База данных'!$AR840&gt;=18,"соверш.","несовер.")</f>
        <v>соверш.</v>
      </c>
      <c r="AT84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40" s="2"/>
      <c r="AV840" s="2"/>
    </row>
    <row r="841" spans="2:48" ht="13.5" customHeight="1">
      <c r="B841" s="90">
        <f>IF(D840&lt;&gt;D841,MAX($B$4:B840)+1,B840)</f>
        <v>324</v>
      </c>
      <c r="C841" s="58"/>
      <c r="D841" s="57"/>
      <c r="E841" s="59"/>
      <c r="F841" s="70"/>
      <c r="G841" s="59"/>
      <c r="H841" s="59"/>
      <c r="I841" s="57" t="str">
        <f t="shared" si="65"/>
        <v>324/00</v>
      </c>
      <c r="J841" s="61" t="str">
        <f t="shared" si="66"/>
        <v>324/00-/</v>
      </c>
      <c r="K841" s="62"/>
      <c r="L841" s="62"/>
      <c r="M841" s="57"/>
      <c r="N841" s="62"/>
      <c r="O841" s="59"/>
      <c r="P841" s="62"/>
      <c r="Q841" s="62"/>
      <c r="R841" s="57"/>
      <c r="S841" s="64"/>
      <c r="T841" s="59"/>
      <c r="U841" s="62"/>
      <c r="V841" s="57"/>
      <c r="W841" s="57"/>
      <c r="X841" s="57"/>
      <c r="Y841" s="62"/>
      <c r="Z841" s="57"/>
      <c r="AA841" s="71"/>
      <c r="AB841" s="59"/>
      <c r="AC841" s="63"/>
      <c r="AD841" s="62"/>
      <c r="AE841" s="62"/>
      <c r="AF841" s="62"/>
      <c r="AG841" s="64"/>
      <c r="AH841" s="59"/>
      <c r="AI841" s="57"/>
      <c r="AJ841" s="59"/>
      <c r="AK841" s="65"/>
      <c r="AL841" s="66"/>
      <c r="AM841" s="67">
        <f t="shared" si="67"/>
        <v>0</v>
      </c>
      <c r="AN841" s="72"/>
      <c r="AO841" s="67">
        <f t="shared" si="68"/>
        <v>0</v>
      </c>
      <c r="AP841" s="59"/>
      <c r="AQ841" s="57"/>
      <c r="AR841" s="61">
        <f t="shared" ca="1" si="69"/>
        <v>120</v>
      </c>
      <c r="AS841" s="75" t="str">
        <f ca="1">IF('База данных'!$AR841&gt;=18,"соверш.","несовер.")</f>
        <v>соверш.</v>
      </c>
      <c r="AT84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41" s="2"/>
      <c r="AV841" s="2"/>
    </row>
    <row r="842" spans="2:48" ht="13.5" customHeight="1">
      <c r="B842" s="90">
        <f>IF(D841&lt;&gt;D842,MAX($B$4:B841)+1,B841)</f>
        <v>324</v>
      </c>
      <c r="C842" s="58"/>
      <c r="D842" s="57"/>
      <c r="E842" s="59"/>
      <c r="F842" s="60"/>
      <c r="G842" s="59"/>
      <c r="H842" s="59"/>
      <c r="I842" s="57" t="str">
        <f t="shared" si="65"/>
        <v>324/00</v>
      </c>
      <c r="J842" s="61" t="str">
        <f t="shared" si="66"/>
        <v>324/00-/</v>
      </c>
      <c r="K842" s="62"/>
      <c r="L842" s="62"/>
      <c r="M842" s="57"/>
      <c r="N842" s="62"/>
      <c r="O842" s="59"/>
      <c r="P842" s="62"/>
      <c r="Q842" s="62"/>
      <c r="R842" s="57"/>
      <c r="S842" s="64"/>
      <c r="T842" s="59"/>
      <c r="U842" s="62"/>
      <c r="V842" s="57"/>
      <c r="W842" s="57"/>
      <c r="X842" s="57"/>
      <c r="Y842" s="62"/>
      <c r="Z842" s="57"/>
      <c r="AA842" s="71"/>
      <c r="AB842" s="59"/>
      <c r="AC842" s="63"/>
      <c r="AD842" s="62"/>
      <c r="AE842" s="62"/>
      <c r="AF842" s="62"/>
      <c r="AG842" s="64"/>
      <c r="AH842" s="59"/>
      <c r="AI842" s="57"/>
      <c r="AJ842" s="59"/>
      <c r="AK842" s="65"/>
      <c r="AL842" s="66"/>
      <c r="AM842" s="67">
        <f t="shared" si="67"/>
        <v>0</v>
      </c>
      <c r="AN842" s="72"/>
      <c r="AO842" s="67">
        <f t="shared" si="68"/>
        <v>0</v>
      </c>
      <c r="AP842" s="59"/>
      <c r="AQ842" s="57"/>
      <c r="AR842" s="69">
        <f t="shared" ca="1" si="69"/>
        <v>120</v>
      </c>
      <c r="AS842" s="76" t="str">
        <f ca="1">IF('База данных'!$AR842&gt;=18,"соверш.","несовер.")</f>
        <v>соверш.</v>
      </c>
      <c r="AT84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42" s="2"/>
      <c r="AV842" s="2"/>
    </row>
    <row r="843" spans="2:48" ht="13.5" customHeight="1">
      <c r="B843" s="90">
        <f>IF(D842&lt;&gt;D843,MAX($B$4:B842)+1,B842)</f>
        <v>324</v>
      </c>
      <c r="C843" s="58"/>
      <c r="D843" s="57"/>
      <c r="E843" s="59"/>
      <c r="F843" s="70"/>
      <c r="G843" s="59"/>
      <c r="H843" s="59"/>
      <c r="I843" s="57" t="str">
        <f t="shared" si="65"/>
        <v>324/00</v>
      </c>
      <c r="J843" s="61" t="str">
        <f t="shared" si="66"/>
        <v>324/00-/</v>
      </c>
      <c r="K843" s="62"/>
      <c r="L843" s="62"/>
      <c r="M843" s="57"/>
      <c r="N843" s="62"/>
      <c r="O843" s="59"/>
      <c r="P843" s="62"/>
      <c r="Q843" s="62"/>
      <c r="R843" s="57"/>
      <c r="S843" s="64"/>
      <c r="T843" s="59"/>
      <c r="U843" s="62"/>
      <c r="V843" s="57"/>
      <c r="W843" s="57"/>
      <c r="X843" s="57"/>
      <c r="Y843" s="62"/>
      <c r="Z843" s="57"/>
      <c r="AA843" s="71"/>
      <c r="AB843" s="59"/>
      <c r="AC843" s="63"/>
      <c r="AD843" s="62"/>
      <c r="AE843" s="62"/>
      <c r="AF843" s="62"/>
      <c r="AG843" s="64"/>
      <c r="AH843" s="59"/>
      <c r="AI843" s="57"/>
      <c r="AJ843" s="59"/>
      <c r="AK843" s="65"/>
      <c r="AL843" s="66"/>
      <c r="AM843" s="67">
        <f t="shared" si="67"/>
        <v>0</v>
      </c>
      <c r="AN843" s="72"/>
      <c r="AO843" s="67">
        <f t="shared" si="68"/>
        <v>0</v>
      </c>
      <c r="AP843" s="59"/>
      <c r="AQ843" s="57"/>
      <c r="AR843" s="61">
        <f t="shared" ca="1" si="69"/>
        <v>120</v>
      </c>
      <c r="AS843" s="75" t="str">
        <f ca="1">IF('База данных'!$AR843&gt;=18,"соверш.","несовер.")</f>
        <v>соверш.</v>
      </c>
      <c r="AT84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43" s="2"/>
      <c r="AV843" s="2"/>
    </row>
    <row r="844" spans="2:48" ht="13.5" customHeight="1">
      <c r="B844" s="90">
        <f>IF(D843&lt;&gt;D844,MAX($B$4:B843)+1,B843)</f>
        <v>324</v>
      </c>
      <c r="C844" s="58"/>
      <c r="D844" s="57"/>
      <c r="E844" s="59"/>
      <c r="F844" s="60"/>
      <c r="G844" s="59"/>
      <c r="H844" s="59"/>
      <c r="I844" s="57" t="str">
        <f t="shared" si="65"/>
        <v>324/00</v>
      </c>
      <c r="J844" s="61" t="str">
        <f t="shared" si="66"/>
        <v>324/00-/</v>
      </c>
      <c r="K844" s="62"/>
      <c r="L844" s="62"/>
      <c r="M844" s="57"/>
      <c r="N844" s="62"/>
      <c r="O844" s="59"/>
      <c r="P844" s="62"/>
      <c r="Q844" s="62"/>
      <c r="R844" s="57"/>
      <c r="S844" s="64"/>
      <c r="T844" s="59"/>
      <c r="U844" s="62"/>
      <c r="V844" s="57"/>
      <c r="W844" s="57"/>
      <c r="X844" s="57"/>
      <c r="Y844" s="62"/>
      <c r="Z844" s="57"/>
      <c r="AA844" s="71"/>
      <c r="AB844" s="59"/>
      <c r="AC844" s="63"/>
      <c r="AD844" s="62"/>
      <c r="AE844" s="62"/>
      <c r="AF844" s="62"/>
      <c r="AG844" s="64"/>
      <c r="AH844" s="59"/>
      <c r="AI844" s="57"/>
      <c r="AJ844" s="59"/>
      <c r="AK844" s="65"/>
      <c r="AL844" s="66"/>
      <c r="AM844" s="67">
        <f t="shared" si="67"/>
        <v>0</v>
      </c>
      <c r="AN844" s="72"/>
      <c r="AO844" s="67">
        <f t="shared" si="68"/>
        <v>0</v>
      </c>
      <c r="AP844" s="59"/>
      <c r="AQ844" s="57"/>
      <c r="AR844" s="69">
        <f t="shared" ca="1" si="69"/>
        <v>120</v>
      </c>
      <c r="AS844" s="76" t="str">
        <f ca="1">IF('База данных'!$AR844&gt;=18,"соверш.","несовер.")</f>
        <v>соверш.</v>
      </c>
      <c r="AT84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44" s="2"/>
      <c r="AV844" s="2"/>
    </row>
    <row r="845" spans="2:48" ht="13.5" customHeight="1">
      <c r="B845" s="90">
        <f>IF(D844&lt;&gt;D845,MAX($B$4:B844)+1,B844)</f>
        <v>324</v>
      </c>
      <c r="C845" s="58"/>
      <c r="D845" s="57"/>
      <c r="E845" s="59"/>
      <c r="F845" s="70"/>
      <c r="G845" s="59"/>
      <c r="H845" s="59"/>
      <c r="I845" s="57" t="str">
        <f t="shared" si="65"/>
        <v>324/00</v>
      </c>
      <c r="J845" s="61" t="str">
        <f t="shared" si="66"/>
        <v>324/00-/</v>
      </c>
      <c r="K845" s="62"/>
      <c r="L845" s="62"/>
      <c r="M845" s="57"/>
      <c r="N845" s="62"/>
      <c r="O845" s="59"/>
      <c r="P845" s="62"/>
      <c r="Q845" s="62"/>
      <c r="R845" s="57"/>
      <c r="S845" s="64"/>
      <c r="T845" s="59"/>
      <c r="U845" s="62"/>
      <c r="V845" s="57"/>
      <c r="W845" s="57"/>
      <c r="X845" s="57"/>
      <c r="Y845" s="62"/>
      <c r="Z845" s="57"/>
      <c r="AA845" s="71"/>
      <c r="AB845" s="59"/>
      <c r="AC845" s="63"/>
      <c r="AD845" s="62"/>
      <c r="AE845" s="62"/>
      <c r="AF845" s="62"/>
      <c r="AG845" s="64"/>
      <c r="AH845" s="59"/>
      <c r="AI845" s="57"/>
      <c r="AJ845" s="59"/>
      <c r="AK845" s="65"/>
      <c r="AL845" s="66"/>
      <c r="AM845" s="67">
        <f t="shared" si="67"/>
        <v>0</v>
      </c>
      <c r="AN845" s="72"/>
      <c r="AO845" s="67">
        <f t="shared" si="68"/>
        <v>0</v>
      </c>
      <c r="AP845" s="59"/>
      <c r="AQ845" s="57"/>
      <c r="AR845" s="61">
        <f t="shared" ca="1" si="69"/>
        <v>120</v>
      </c>
      <c r="AS845" s="75" t="str">
        <f ca="1">IF('База данных'!$AR845&gt;=18,"соверш.","несовер.")</f>
        <v>соверш.</v>
      </c>
      <c r="AT84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45" s="2"/>
      <c r="AV845" s="2"/>
    </row>
    <row r="846" spans="2:48" ht="13.5" customHeight="1">
      <c r="B846" s="90">
        <f>IF(D845&lt;&gt;D846,MAX($B$4:B845)+1,B845)</f>
        <v>324</v>
      </c>
      <c r="C846" s="58"/>
      <c r="D846" s="57"/>
      <c r="E846" s="59"/>
      <c r="F846" s="60"/>
      <c r="G846" s="59"/>
      <c r="H846" s="59"/>
      <c r="I846" s="57" t="str">
        <f t="shared" si="65"/>
        <v>324/00</v>
      </c>
      <c r="J846" s="61" t="str">
        <f t="shared" si="66"/>
        <v>324/00-/</v>
      </c>
      <c r="K846" s="62"/>
      <c r="L846" s="62"/>
      <c r="M846" s="57"/>
      <c r="N846" s="62"/>
      <c r="O846" s="59"/>
      <c r="P846" s="62"/>
      <c r="Q846" s="62"/>
      <c r="R846" s="57"/>
      <c r="S846" s="64"/>
      <c r="T846" s="59"/>
      <c r="U846" s="62"/>
      <c r="V846" s="57"/>
      <c r="W846" s="57"/>
      <c r="X846" s="57"/>
      <c r="Y846" s="62"/>
      <c r="Z846" s="57"/>
      <c r="AA846" s="71"/>
      <c r="AB846" s="59"/>
      <c r="AC846" s="63"/>
      <c r="AD846" s="62"/>
      <c r="AE846" s="62"/>
      <c r="AF846" s="62"/>
      <c r="AG846" s="64"/>
      <c r="AH846" s="59"/>
      <c r="AI846" s="57"/>
      <c r="AJ846" s="59"/>
      <c r="AK846" s="65"/>
      <c r="AL846" s="66"/>
      <c r="AM846" s="67">
        <f t="shared" si="67"/>
        <v>0</v>
      </c>
      <c r="AN846" s="72"/>
      <c r="AO846" s="67">
        <f t="shared" si="68"/>
        <v>0</v>
      </c>
      <c r="AP846" s="59"/>
      <c r="AQ846" s="57"/>
      <c r="AR846" s="69">
        <f t="shared" ca="1" si="69"/>
        <v>120</v>
      </c>
      <c r="AS846" s="76" t="str">
        <f ca="1">IF('База данных'!$AR846&gt;=18,"соверш.","несовер.")</f>
        <v>соверш.</v>
      </c>
      <c r="AT84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46" s="2"/>
      <c r="AV846" s="2"/>
    </row>
    <row r="847" spans="2:48" ht="13.5" customHeight="1">
      <c r="B847" s="90">
        <f>IF(D846&lt;&gt;D847,MAX($B$4:B846)+1,B846)</f>
        <v>324</v>
      </c>
      <c r="C847" s="58"/>
      <c r="D847" s="57"/>
      <c r="E847" s="59"/>
      <c r="F847" s="70"/>
      <c r="G847" s="59"/>
      <c r="H847" s="59"/>
      <c r="I847" s="57" t="str">
        <f t="shared" si="65"/>
        <v>324/00</v>
      </c>
      <c r="J847" s="61" t="str">
        <f t="shared" si="66"/>
        <v>324/00-/</v>
      </c>
      <c r="K847" s="62"/>
      <c r="L847" s="62"/>
      <c r="M847" s="57"/>
      <c r="N847" s="62"/>
      <c r="O847" s="59"/>
      <c r="P847" s="62"/>
      <c r="Q847" s="62"/>
      <c r="R847" s="57"/>
      <c r="S847" s="64"/>
      <c r="T847" s="59"/>
      <c r="U847" s="62"/>
      <c r="V847" s="57"/>
      <c r="W847" s="57"/>
      <c r="X847" s="57"/>
      <c r="Y847" s="62"/>
      <c r="Z847" s="57"/>
      <c r="AA847" s="71"/>
      <c r="AB847" s="59"/>
      <c r="AC847" s="63"/>
      <c r="AD847" s="62"/>
      <c r="AE847" s="62"/>
      <c r="AF847" s="62"/>
      <c r="AG847" s="64"/>
      <c r="AH847" s="59"/>
      <c r="AI847" s="57"/>
      <c r="AJ847" s="59"/>
      <c r="AK847" s="65"/>
      <c r="AL847" s="66"/>
      <c r="AM847" s="67">
        <f t="shared" si="67"/>
        <v>0</v>
      </c>
      <c r="AN847" s="72"/>
      <c r="AO847" s="67">
        <f t="shared" si="68"/>
        <v>0</v>
      </c>
      <c r="AP847" s="59"/>
      <c r="AQ847" s="57"/>
      <c r="AR847" s="61">
        <f t="shared" ca="1" si="69"/>
        <v>120</v>
      </c>
      <c r="AS847" s="75" t="str">
        <f ca="1">IF('База данных'!$AR847&gt;=18,"соверш.","несовер.")</f>
        <v>соверш.</v>
      </c>
      <c r="AT84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47" s="2"/>
      <c r="AV847" s="2"/>
    </row>
    <row r="848" spans="2:48" ht="13.5" customHeight="1">
      <c r="B848" s="90">
        <f>IF(D847&lt;&gt;D848,MAX($B$4:B847)+1,B847)</f>
        <v>324</v>
      </c>
      <c r="C848" s="58"/>
      <c r="D848" s="57"/>
      <c r="E848" s="59"/>
      <c r="F848" s="60"/>
      <c r="G848" s="59"/>
      <c r="H848" s="59"/>
      <c r="I848" s="57" t="str">
        <f t="shared" si="65"/>
        <v>324/00</v>
      </c>
      <c r="J848" s="61" t="str">
        <f t="shared" si="66"/>
        <v>324/00-/</v>
      </c>
      <c r="K848" s="62"/>
      <c r="L848" s="62"/>
      <c r="M848" s="57"/>
      <c r="N848" s="62"/>
      <c r="O848" s="59"/>
      <c r="P848" s="62"/>
      <c r="Q848" s="62"/>
      <c r="R848" s="57"/>
      <c r="S848" s="64"/>
      <c r="T848" s="59"/>
      <c r="U848" s="62"/>
      <c r="V848" s="57"/>
      <c r="W848" s="57"/>
      <c r="X848" s="57"/>
      <c r="Y848" s="62"/>
      <c r="Z848" s="57"/>
      <c r="AA848" s="71"/>
      <c r="AB848" s="59"/>
      <c r="AC848" s="63"/>
      <c r="AD848" s="62"/>
      <c r="AE848" s="62"/>
      <c r="AF848" s="62"/>
      <c r="AG848" s="64"/>
      <c r="AH848" s="59"/>
      <c r="AI848" s="57"/>
      <c r="AJ848" s="59"/>
      <c r="AK848" s="65"/>
      <c r="AL848" s="66"/>
      <c r="AM848" s="67">
        <f t="shared" si="67"/>
        <v>0</v>
      </c>
      <c r="AN848" s="72"/>
      <c r="AO848" s="67">
        <f t="shared" si="68"/>
        <v>0</v>
      </c>
      <c r="AP848" s="59"/>
      <c r="AQ848" s="57"/>
      <c r="AR848" s="69">
        <f t="shared" ca="1" si="69"/>
        <v>120</v>
      </c>
      <c r="AS848" s="76" t="str">
        <f ca="1">IF('База данных'!$AR848&gt;=18,"соверш.","несовер.")</f>
        <v>соверш.</v>
      </c>
      <c r="AT84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48" s="2"/>
      <c r="AV848" s="2"/>
    </row>
    <row r="849" spans="2:48" ht="13.5" customHeight="1">
      <c r="B849" s="90">
        <f>IF(D848&lt;&gt;D849,MAX($B$4:B848)+1,B848)</f>
        <v>324</v>
      </c>
      <c r="C849" s="58"/>
      <c r="D849" s="57"/>
      <c r="E849" s="59"/>
      <c r="F849" s="70"/>
      <c r="G849" s="59"/>
      <c r="H849" s="59"/>
      <c r="I849" s="57" t="str">
        <f t="shared" si="65"/>
        <v>324/00</v>
      </c>
      <c r="J849" s="61" t="str">
        <f t="shared" si="66"/>
        <v>324/00-/</v>
      </c>
      <c r="K849" s="62"/>
      <c r="L849" s="62"/>
      <c r="M849" s="57"/>
      <c r="N849" s="62"/>
      <c r="O849" s="59"/>
      <c r="P849" s="62"/>
      <c r="Q849" s="62"/>
      <c r="R849" s="57"/>
      <c r="S849" s="64"/>
      <c r="T849" s="59"/>
      <c r="U849" s="62"/>
      <c r="V849" s="57"/>
      <c r="W849" s="57"/>
      <c r="X849" s="57"/>
      <c r="Y849" s="62"/>
      <c r="Z849" s="57"/>
      <c r="AA849" s="71"/>
      <c r="AB849" s="59"/>
      <c r="AC849" s="63"/>
      <c r="AD849" s="62"/>
      <c r="AE849" s="62"/>
      <c r="AF849" s="62"/>
      <c r="AG849" s="64"/>
      <c r="AH849" s="59"/>
      <c r="AI849" s="57"/>
      <c r="AJ849" s="59"/>
      <c r="AK849" s="65"/>
      <c r="AL849" s="66"/>
      <c r="AM849" s="67">
        <f t="shared" si="67"/>
        <v>0</v>
      </c>
      <c r="AN849" s="72"/>
      <c r="AO849" s="67">
        <f t="shared" si="68"/>
        <v>0</v>
      </c>
      <c r="AP849" s="59"/>
      <c r="AQ849" s="57"/>
      <c r="AR849" s="61">
        <f t="shared" ca="1" si="69"/>
        <v>120</v>
      </c>
      <c r="AS849" s="75" t="str">
        <f ca="1">IF('База данных'!$AR849&gt;=18,"соверш.","несовер.")</f>
        <v>соверш.</v>
      </c>
      <c r="AT84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49" s="2"/>
      <c r="AV849" s="2"/>
    </row>
    <row r="850" spans="2:48" ht="13.5" customHeight="1">
      <c r="B850" s="90">
        <f>IF(D849&lt;&gt;D850,MAX($B$4:B849)+1,B849)</f>
        <v>324</v>
      </c>
      <c r="C850" s="58"/>
      <c r="D850" s="57"/>
      <c r="E850" s="59"/>
      <c r="F850" s="60"/>
      <c r="G850" s="59"/>
      <c r="H850" s="59"/>
      <c r="I850" s="57" t="str">
        <f t="shared" si="65"/>
        <v>324/00</v>
      </c>
      <c r="J850" s="61" t="str">
        <f t="shared" si="66"/>
        <v>324/00-/</v>
      </c>
      <c r="K850" s="62"/>
      <c r="L850" s="62"/>
      <c r="M850" s="57"/>
      <c r="N850" s="62"/>
      <c r="O850" s="59"/>
      <c r="P850" s="62"/>
      <c r="Q850" s="62"/>
      <c r="R850" s="57"/>
      <c r="S850" s="64"/>
      <c r="T850" s="59"/>
      <c r="U850" s="62"/>
      <c r="V850" s="57"/>
      <c r="W850" s="57"/>
      <c r="X850" s="57"/>
      <c r="Y850" s="62"/>
      <c r="Z850" s="57"/>
      <c r="AA850" s="71"/>
      <c r="AB850" s="59"/>
      <c r="AC850" s="63"/>
      <c r="AD850" s="62"/>
      <c r="AE850" s="62"/>
      <c r="AF850" s="62"/>
      <c r="AG850" s="64"/>
      <c r="AH850" s="59"/>
      <c r="AI850" s="57"/>
      <c r="AJ850" s="59"/>
      <c r="AK850" s="65"/>
      <c r="AL850" s="66"/>
      <c r="AM850" s="67">
        <f t="shared" si="67"/>
        <v>0</v>
      </c>
      <c r="AN850" s="72"/>
      <c r="AO850" s="67">
        <f t="shared" si="68"/>
        <v>0</v>
      </c>
      <c r="AP850" s="59"/>
      <c r="AQ850" s="57"/>
      <c r="AR850" s="69">
        <f t="shared" ca="1" si="69"/>
        <v>120</v>
      </c>
      <c r="AS850" s="76" t="str">
        <f ca="1">IF('База данных'!$AR850&gt;=18,"соверш.","несовер.")</f>
        <v>соверш.</v>
      </c>
      <c r="AT85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50" s="2"/>
      <c r="AV850" s="2"/>
    </row>
    <row r="851" spans="2:48" ht="13.5" customHeight="1">
      <c r="B851" s="90">
        <f>IF(D850&lt;&gt;D851,MAX($B$4:B850)+1,B850)</f>
        <v>324</v>
      </c>
      <c r="C851" s="58"/>
      <c r="D851" s="57"/>
      <c r="E851" s="59"/>
      <c r="F851" s="70"/>
      <c r="G851" s="59"/>
      <c r="H851" s="59"/>
      <c r="I851" s="57" t="str">
        <f t="shared" si="65"/>
        <v>324/00</v>
      </c>
      <c r="J851" s="61" t="str">
        <f t="shared" si="66"/>
        <v>324/00-/</v>
      </c>
      <c r="K851" s="62"/>
      <c r="L851" s="62"/>
      <c r="M851" s="57"/>
      <c r="N851" s="62"/>
      <c r="O851" s="59"/>
      <c r="P851" s="62"/>
      <c r="Q851" s="62"/>
      <c r="R851" s="57"/>
      <c r="S851" s="64"/>
      <c r="T851" s="59"/>
      <c r="U851" s="62"/>
      <c r="V851" s="57"/>
      <c r="W851" s="57"/>
      <c r="X851" s="57"/>
      <c r="Y851" s="62"/>
      <c r="Z851" s="57"/>
      <c r="AA851" s="71"/>
      <c r="AB851" s="59"/>
      <c r="AC851" s="63"/>
      <c r="AD851" s="62"/>
      <c r="AE851" s="62"/>
      <c r="AF851" s="62"/>
      <c r="AG851" s="64"/>
      <c r="AH851" s="59"/>
      <c r="AI851" s="57"/>
      <c r="AJ851" s="59"/>
      <c r="AK851" s="65"/>
      <c r="AL851" s="66"/>
      <c r="AM851" s="67">
        <f t="shared" si="67"/>
        <v>0</v>
      </c>
      <c r="AN851" s="72"/>
      <c r="AO851" s="67">
        <f t="shared" si="68"/>
        <v>0</v>
      </c>
      <c r="AP851" s="59"/>
      <c r="AQ851" s="57"/>
      <c r="AR851" s="61">
        <f t="shared" ca="1" si="69"/>
        <v>120</v>
      </c>
      <c r="AS851" s="75" t="str">
        <f ca="1">IF('База данных'!$AR851&gt;=18,"соверш.","несовер.")</f>
        <v>соверш.</v>
      </c>
      <c r="AT85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51" s="2"/>
      <c r="AV851" s="2"/>
    </row>
    <row r="852" spans="2:48" ht="13.5" customHeight="1">
      <c r="B852" s="90">
        <f>IF(D851&lt;&gt;D852,MAX($B$4:B851)+1,B851)</f>
        <v>324</v>
      </c>
      <c r="C852" s="58"/>
      <c r="D852" s="57"/>
      <c r="E852" s="59"/>
      <c r="F852" s="60"/>
      <c r="G852" s="59"/>
      <c r="H852" s="59"/>
      <c r="I852" s="57" t="str">
        <f t="shared" si="65"/>
        <v>324/00</v>
      </c>
      <c r="J852" s="61" t="str">
        <f t="shared" si="66"/>
        <v>324/00-/</v>
      </c>
      <c r="K852" s="62"/>
      <c r="L852" s="62"/>
      <c r="M852" s="57"/>
      <c r="N852" s="62"/>
      <c r="O852" s="59"/>
      <c r="P852" s="62"/>
      <c r="Q852" s="62"/>
      <c r="R852" s="57"/>
      <c r="S852" s="64"/>
      <c r="T852" s="59"/>
      <c r="U852" s="62"/>
      <c r="V852" s="57"/>
      <c r="W852" s="57"/>
      <c r="X852" s="57"/>
      <c r="Y852" s="62"/>
      <c r="Z852" s="57"/>
      <c r="AA852" s="71"/>
      <c r="AB852" s="59"/>
      <c r="AC852" s="63"/>
      <c r="AD852" s="62"/>
      <c r="AE852" s="62"/>
      <c r="AF852" s="62"/>
      <c r="AG852" s="64"/>
      <c r="AH852" s="59"/>
      <c r="AI852" s="57"/>
      <c r="AJ852" s="59"/>
      <c r="AK852" s="65"/>
      <c r="AL852" s="66"/>
      <c r="AM852" s="67">
        <f t="shared" si="67"/>
        <v>0</v>
      </c>
      <c r="AN852" s="72"/>
      <c r="AO852" s="67">
        <f t="shared" si="68"/>
        <v>0</v>
      </c>
      <c r="AP852" s="59"/>
      <c r="AQ852" s="57"/>
      <c r="AR852" s="69">
        <f t="shared" ca="1" si="69"/>
        <v>120</v>
      </c>
      <c r="AS852" s="76" t="str">
        <f ca="1">IF('База данных'!$AR852&gt;=18,"соверш.","несовер.")</f>
        <v>соверш.</v>
      </c>
      <c r="AT852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52" s="2"/>
      <c r="AV852" s="2"/>
    </row>
    <row r="853" spans="2:48" ht="13.5" customHeight="1">
      <c r="B853" s="90">
        <f>IF(D852&lt;&gt;D853,MAX($B$4:B852)+1,B852)</f>
        <v>324</v>
      </c>
      <c r="C853" s="58"/>
      <c r="D853" s="57"/>
      <c r="E853" s="59"/>
      <c r="F853" s="70"/>
      <c r="G853" s="59"/>
      <c r="H853" s="59"/>
      <c r="I853" s="57" t="str">
        <f t="shared" si="65"/>
        <v>324/00</v>
      </c>
      <c r="J853" s="61" t="str">
        <f t="shared" si="66"/>
        <v>324/00-/</v>
      </c>
      <c r="K853" s="62"/>
      <c r="L853" s="62"/>
      <c r="M853" s="57"/>
      <c r="N853" s="62"/>
      <c r="O853" s="59"/>
      <c r="P853" s="62"/>
      <c r="Q853" s="62"/>
      <c r="R853" s="57"/>
      <c r="S853" s="64"/>
      <c r="T853" s="59"/>
      <c r="U853" s="62"/>
      <c r="V853" s="57"/>
      <c r="W853" s="57"/>
      <c r="X853" s="57"/>
      <c r="Y853" s="62"/>
      <c r="Z853" s="57"/>
      <c r="AA853" s="71"/>
      <c r="AB853" s="59"/>
      <c r="AC853" s="63"/>
      <c r="AD853" s="62"/>
      <c r="AE853" s="62"/>
      <c r="AF853" s="62"/>
      <c r="AG853" s="64"/>
      <c r="AH853" s="59"/>
      <c r="AI853" s="57"/>
      <c r="AJ853" s="59"/>
      <c r="AK853" s="65"/>
      <c r="AL853" s="66"/>
      <c r="AM853" s="67">
        <f t="shared" si="67"/>
        <v>0</v>
      </c>
      <c r="AN853" s="72"/>
      <c r="AO853" s="67">
        <f t="shared" si="68"/>
        <v>0</v>
      </c>
      <c r="AP853" s="59"/>
      <c r="AQ853" s="57"/>
      <c r="AR853" s="61">
        <f t="shared" ca="1" si="69"/>
        <v>120</v>
      </c>
      <c r="AS853" s="75" t="str">
        <f ca="1">IF('База данных'!$AR853&gt;=18,"соверш.","несовер.")</f>
        <v>соверш.</v>
      </c>
      <c r="AT853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53" s="2"/>
      <c r="AV853" s="2"/>
    </row>
    <row r="854" spans="2:48" ht="13.5" customHeight="1">
      <c r="B854" s="90">
        <f>IF(D853&lt;&gt;D854,MAX($B$4:B853)+1,B853)</f>
        <v>324</v>
      </c>
      <c r="C854" s="58"/>
      <c r="D854" s="57"/>
      <c r="E854" s="59"/>
      <c r="F854" s="60"/>
      <c r="G854" s="59"/>
      <c r="H854" s="59"/>
      <c r="I854" s="57" t="str">
        <f t="shared" si="65"/>
        <v>324/00</v>
      </c>
      <c r="J854" s="61" t="str">
        <f t="shared" si="66"/>
        <v>324/00-/</v>
      </c>
      <c r="K854" s="62"/>
      <c r="L854" s="62"/>
      <c r="M854" s="57"/>
      <c r="N854" s="62"/>
      <c r="O854" s="59"/>
      <c r="P854" s="62"/>
      <c r="Q854" s="62"/>
      <c r="R854" s="57"/>
      <c r="S854" s="64"/>
      <c r="T854" s="59"/>
      <c r="U854" s="62"/>
      <c r="V854" s="57"/>
      <c r="W854" s="57"/>
      <c r="X854" s="57"/>
      <c r="Y854" s="62"/>
      <c r="Z854" s="57"/>
      <c r="AA854" s="71"/>
      <c r="AB854" s="59"/>
      <c r="AC854" s="63"/>
      <c r="AD854" s="62"/>
      <c r="AE854" s="62"/>
      <c r="AF854" s="62"/>
      <c r="AG854" s="64"/>
      <c r="AH854" s="59"/>
      <c r="AI854" s="57"/>
      <c r="AJ854" s="59"/>
      <c r="AK854" s="65"/>
      <c r="AL854" s="66"/>
      <c r="AM854" s="67">
        <f t="shared" si="67"/>
        <v>0</v>
      </c>
      <c r="AN854" s="72"/>
      <c r="AO854" s="67">
        <f t="shared" si="68"/>
        <v>0</v>
      </c>
      <c r="AP854" s="59"/>
      <c r="AQ854" s="57"/>
      <c r="AR854" s="69">
        <f t="shared" ca="1" si="69"/>
        <v>120</v>
      </c>
      <c r="AS854" s="76" t="str">
        <f ca="1">IF('База данных'!$AR854&gt;=18,"соверш.","несовер.")</f>
        <v>соверш.</v>
      </c>
      <c r="AT854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54" s="2"/>
      <c r="AV854" s="2"/>
    </row>
    <row r="855" spans="2:48" ht="13.5" customHeight="1">
      <c r="B855" s="90">
        <f>IF(D854&lt;&gt;D855,MAX($B$4:B854)+1,B854)</f>
        <v>324</v>
      </c>
      <c r="C855" s="58"/>
      <c r="D855" s="57"/>
      <c r="E855" s="59"/>
      <c r="F855" s="70"/>
      <c r="G855" s="59"/>
      <c r="H855" s="59"/>
      <c r="I855" s="57" t="str">
        <f t="shared" si="65"/>
        <v>324/00</v>
      </c>
      <c r="J855" s="61" t="str">
        <f t="shared" si="66"/>
        <v>324/00-/</v>
      </c>
      <c r="K855" s="62"/>
      <c r="L855" s="62"/>
      <c r="M855" s="57"/>
      <c r="N855" s="62"/>
      <c r="O855" s="59"/>
      <c r="P855" s="62"/>
      <c r="Q855" s="62"/>
      <c r="R855" s="57"/>
      <c r="S855" s="64"/>
      <c r="T855" s="59"/>
      <c r="U855" s="62"/>
      <c r="V855" s="57"/>
      <c r="W855" s="57"/>
      <c r="X855" s="57"/>
      <c r="Y855" s="62"/>
      <c r="Z855" s="57"/>
      <c r="AA855" s="71"/>
      <c r="AB855" s="59"/>
      <c r="AC855" s="63"/>
      <c r="AD855" s="62"/>
      <c r="AE855" s="62"/>
      <c r="AF855" s="62"/>
      <c r="AG855" s="64"/>
      <c r="AH855" s="59"/>
      <c r="AI855" s="57"/>
      <c r="AJ855" s="59"/>
      <c r="AK855" s="65"/>
      <c r="AL855" s="66"/>
      <c r="AM855" s="67">
        <f t="shared" si="67"/>
        <v>0</v>
      </c>
      <c r="AN855" s="72"/>
      <c r="AO855" s="67">
        <f t="shared" si="68"/>
        <v>0</v>
      </c>
      <c r="AP855" s="59"/>
      <c r="AQ855" s="57"/>
      <c r="AR855" s="61">
        <f t="shared" ca="1" si="69"/>
        <v>120</v>
      </c>
      <c r="AS855" s="75" t="str">
        <f ca="1">IF('База данных'!$AR855&gt;=18,"соверш.","несовер.")</f>
        <v>соверш.</v>
      </c>
      <c r="AT855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55" s="2"/>
      <c r="AV855" s="2"/>
    </row>
    <row r="856" spans="2:48" ht="13.5" customHeight="1">
      <c r="B856" s="90">
        <f>IF(D855&lt;&gt;D856,MAX($B$4:B855)+1,B855)</f>
        <v>324</v>
      </c>
      <c r="C856" s="58"/>
      <c r="D856" s="57"/>
      <c r="E856" s="59"/>
      <c r="F856" s="60"/>
      <c r="G856" s="59"/>
      <c r="H856" s="59"/>
      <c r="I856" s="57" t="str">
        <f t="shared" si="65"/>
        <v>324/00</v>
      </c>
      <c r="J856" s="61" t="str">
        <f t="shared" si="66"/>
        <v>324/00-/</v>
      </c>
      <c r="K856" s="62"/>
      <c r="L856" s="62"/>
      <c r="M856" s="57"/>
      <c r="N856" s="62"/>
      <c r="O856" s="59"/>
      <c r="P856" s="62"/>
      <c r="Q856" s="62"/>
      <c r="R856" s="57"/>
      <c r="S856" s="64"/>
      <c r="T856" s="59"/>
      <c r="U856" s="62"/>
      <c r="V856" s="57"/>
      <c r="W856" s="57"/>
      <c r="X856" s="57"/>
      <c r="Y856" s="62"/>
      <c r="Z856" s="57"/>
      <c r="AA856" s="71"/>
      <c r="AB856" s="59"/>
      <c r="AC856" s="63"/>
      <c r="AD856" s="62"/>
      <c r="AE856" s="62"/>
      <c r="AF856" s="62"/>
      <c r="AG856" s="64"/>
      <c r="AH856" s="59"/>
      <c r="AI856" s="57"/>
      <c r="AJ856" s="59"/>
      <c r="AK856" s="65"/>
      <c r="AL856" s="66"/>
      <c r="AM856" s="67">
        <f t="shared" si="67"/>
        <v>0</v>
      </c>
      <c r="AN856" s="72"/>
      <c r="AO856" s="67">
        <f t="shared" si="68"/>
        <v>0</v>
      </c>
      <c r="AP856" s="59"/>
      <c r="AQ856" s="57"/>
      <c r="AR856" s="69">
        <f t="shared" ca="1" si="69"/>
        <v>120</v>
      </c>
      <c r="AS856" s="76" t="str">
        <f ca="1">IF('База данных'!$AR856&gt;=18,"соверш.","несовер.")</f>
        <v>соверш.</v>
      </c>
      <c r="AT856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56" s="2"/>
      <c r="AV856" s="2"/>
    </row>
    <row r="857" spans="2:48" ht="13.5" customHeight="1">
      <c r="B857" s="90">
        <f>IF(D856&lt;&gt;D857,MAX($B$4:B856)+1,B856)</f>
        <v>324</v>
      </c>
      <c r="C857" s="58"/>
      <c r="D857" s="57"/>
      <c r="E857" s="59"/>
      <c r="F857" s="70"/>
      <c r="G857" s="59"/>
      <c r="H857" s="59"/>
      <c r="I857" s="57" t="str">
        <f t="shared" si="65"/>
        <v>324/00</v>
      </c>
      <c r="J857" s="61" t="str">
        <f t="shared" si="66"/>
        <v>324/00-/</v>
      </c>
      <c r="K857" s="62"/>
      <c r="L857" s="62"/>
      <c r="M857" s="57"/>
      <c r="N857" s="62"/>
      <c r="O857" s="59"/>
      <c r="P857" s="62"/>
      <c r="Q857" s="62"/>
      <c r="R857" s="57"/>
      <c r="S857" s="64"/>
      <c r="T857" s="59"/>
      <c r="U857" s="62"/>
      <c r="V857" s="57"/>
      <c r="W857" s="57"/>
      <c r="X857" s="57"/>
      <c r="Y857" s="62"/>
      <c r="Z857" s="57"/>
      <c r="AA857" s="71"/>
      <c r="AB857" s="59"/>
      <c r="AC857" s="63"/>
      <c r="AD857" s="62"/>
      <c r="AE857" s="62"/>
      <c r="AF857" s="62"/>
      <c r="AG857" s="64"/>
      <c r="AH857" s="59"/>
      <c r="AI857" s="57"/>
      <c r="AJ857" s="59"/>
      <c r="AK857" s="65"/>
      <c r="AL857" s="66"/>
      <c r="AM857" s="67">
        <f t="shared" si="67"/>
        <v>0</v>
      </c>
      <c r="AN857" s="72"/>
      <c r="AO857" s="67">
        <f t="shared" si="68"/>
        <v>0</v>
      </c>
      <c r="AP857" s="59"/>
      <c r="AQ857" s="57"/>
      <c r="AR857" s="61">
        <f t="shared" ca="1" si="69"/>
        <v>120</v>
      </c>
      <c r="AS857" s="75" t="str">
        <f ca="1">IF('База данных'!$AR857&gt;=18,"соверш.","несовер.")</f>
        <v>соверш.</v>
      </c>
      <c r="AT857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57" s="2"/>
      <c r="AV857" s="2"/>
    </row>
    <row r="858" spans="2:48" ht="13.5" customHeight="1">
      <c r="B858" s="90">
        <f>IF(D857&lt;&gt;D858,MAX($B$4:B857)+1,B857)</f>
        <v>324</v>
      </c>
      <c r="C858" s="58"/>
      <c r="D858" s="57"/>
      <c r="E858" s="59"/>
      <c r="F858" s="60"/>
      <c r="G858" s="59"/>
      <c r="H858" s="59"/>
      <c r="I858" s="57" t="str">
        <f t="shared" si="65"/>
        <v>324/00</v>
      </c>
      <c r="J858" s="61" t="str">
        <f t="shared" si="66"/>
        <v>324/00-/</v>
      </c>
      <c r="K858" s="62"/>
      <c r="L858" s="62"/>
      <c r="M858" s="57"/>
      <c r="N858" s="62"/>
      <c r="O858" s="59"/>
      <c r="P858" s="62"/>
      <c r="Q858" s="62"/>
      <c r="R858" s="57"/>
      <c r="S858" s="64"/>
      <c r="T858" s="59"/>
      <c r="U858" s="62"/>
      <c r="V858" s="57"/>
      <c r="W858" s="57"/>
      <c r="X858" s="57"/>
      <c r="Y858" s="62"/>
      <c r="Z858" s="57"/>
      <c r="AA858" s="71"/>
      <c r="AB858" s="59"/>
      <c r="AC858" s="63"/>
      <c r="AD858" s="62"/>
      <c r="AE858" s="62"/>
      <c r="AF858" s="62"/>
      <c r="AG858" s="64"/>
      <c r="AH858" s="59"/>
      <c r="AI858" s="57"/>
      <c r="AJ858" s="59"/>
      <c r="AK858" s="65"/>
      <c r="AL858" s="66"/>
      <c r="AM858" s="67">
        <f t="shared" si="67"/>
        <v>0</v>
      </c>
      <c r="AN858" s="72"/>
      <c r="AO858" s="67">
        <f t="shared" si="68"/>
        <v>0</v>
      </c>
      <c r="AP858" s="59"/>
      <c r="AQ858" s="57"/>
      <c r="AR858" s="69">
        <f t="shared" ca="1" si="69"/>
        <v>120</v>
      </c>
      <c r="AS858" s="76" t="str">
        <f ca="1">IF('База данных'!$AR858&gt;=18,"соверш.","несовер.")</f>
        <v>соверш.</v>
      </c>
      <c r="AT858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58" s="2"/>
      <c r="AV858" s="2"/>
    </row>
    <row r="859" spans="2:48" ht="13.5" customHeight="1">
      <c r="B859" s="90">
        <f>IF(D858&lt;&gt;D859,MAX($B$4:B858)+1,B858)</f>
        <v>324</v>
      </c>
      <c r="C859" s="58"/>
      <c r="D859" s="57"/>
      <c r="E859" s="59"/>
      <c r="F859" s="70"/>
      <c r="G859" s="59"/>
      <c r="H859" s="59"/>
      <c r="I859" s="57" t="str">
        <f t="shared" si="65"/>
        <v>324/00</v>
      </c>
      <c r="J859" s="61" t="str">
        <f t="shared" si="66"/>
        <v>324/00-/</v>
      </c>
      <c r="K859" s="62"/>
      <c r="L859" s="62"/>
      <c r="M859" s="57"/>
      <c r="N859" s="62"/>
      <c r="O859" s="59"/>
      <c r="P859" s="62"/>
      <c r="Q859" s="62"/>
      <c r="R859" s="57"/>
      <c r="S859" s="64"/>
      <c r="T859" s="59"/>
      <c r="U859" s="62"/>
      <c r="V859" s="57"/>
      <c r="W859" s="57"/>
      <c r="X859" s="57"/>
      <c r="Y859" s="62"/>
      <c r="Z859" s="57"/>
      <c r="AA859" s="71"/>
      <c r="AB859" s="59"/>
      <c r="AC859" s="63"/>
      <c r="AD859" s="62"/>
      <c r="AE859" s="62"/>
      <c r="AF859" s="62"/>
      <c r="AG859" s="64"/>
      <c r="AH859" s="59"/>
      <c r="AI859" s="57"/>
      <c r="AJ859" s="59"/>
      <c r="AK859" s="65"/>
      <c r="AL859" s="66"/>
      <c r="AM859" s="67">
        <f t="shared" si="67"/>
        <v>0</v>
      </c>
      <c r="AN859" s="72"/>
      <c r="AO859" s="67">
        <f t="shared" si="68"/>
        <v>0</v>
      </c>
      <c r="AP859" s="59"/>
      <c r="AQ859" s="57"/>
      <c r="AR859" s="61">
        <f t="shared" ca="1" si="69"/>
        <v>120</v>
      </c>
      <c r="AS859" s="75" t="str">
        <f ca="1">IF('База данных'!$AR859&gt;=18,"соверш.","несовер.")</f>
        <v>соверш.</v>
      </c>
      <c r="AT859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59" s="2"/>
      <c r="AV859" s="2"/>
    </row>
    <row r="860" spans="2:48" ht="13.5" customHeight="1">
      <c r="B860" s="90">
        <f>IF(D859&lt;&gt;D860,MAX($B$4:B859)+1,B859)</f>
        <v>324</v>
      </c>
      <c r="C860" s="58"/>
      <c r="D860" s="57"/>
      <c r="E860" s="59"/>
      <c r="F860" s="60"/>
      <c r="G860" s="59"/>
      <c r="H860" s="59"/>
      <c r="I860" s="57" t="str">
        <f t="shared" si="65"/>
        <v>324/00</v>
      </c>
      <c r="J860" s="61" t="str">
        <f t="shared" si="66"/>
        <v>324/00-/</v>
      </c>
      <c r="K860" s="62"/>
      <c r="L860" s="62"/>
      <c r="M860" s="57"/>
      <c r="N860" s="62"/>
      <c r="O860" s="59"/>
      <c r="P860" s="62"/>
      <c r="Q860" s="62"/>
      <c r="R860" s="57"/>
      <c r="S860" s="64"/>
      <c r="T860" s="59"/>
      <c r="U860" s="62"/>
      <c r="V860" s="57"/>
      <c r="W860" s="57"/>
      <c r="X860" s="57"/>
      <c r="Y860" s="62"/>
      <c r="Z860" s="57"/>
      <c r="AA860" s="71"/>
      <c r="AB860" s="59"/>
      <c r="AC860" s="63"/>
      <c r="AD860" s="62"/>
      <c r="AE860" s="62"/>
      <c r="AF860" s="62"/>
      <c r="AG860" s="64"/>
      <c r="AH860" s="59"/>
      <c r="AI860" s="57"/>
      <c r="AJ860" s="59"/>
      <c r="AK860" s="65"/>
      <c r="AL860" s="66"/>
      <c r="AM860" s="67">
        <f t="shared" si="67"/>
        <v>0</v>
      </c>
      <c r="AN860" s="72"/>
      <c r="AO860" s="67">
        <f t="shared" si="68"/>
        <v>0</v>
      </c>
      <c r="AP860" s="59"/>
      <c r="AQ860" s="57"/>
      <c r="AR860" s="69">
        <f t="shared" ca="1" si="69"/>
        <v>120</v>
      </c>
      <c r="AS860" s="76" t="str">
        <f ca="1">IF('База данных'!$AR860&gt;=18,"соверш.","несовер.")</f>
        <v>соверш.</v>
      </c>
      <c r="AT860" s="118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  <c r="AU860" s="2"/>
      <c r="AV860" s="2"/>
    </row>
    <row r="861" spans="2:48" ht="12.95" customHeight="1">
      <c r="B861" s="91">
        <f>IF(D860&lt;&gt;D861,MAX($B$4:B860)+1,B860)</f>
        <v>324</v>
      </c>
      <c r="C861" s="78"/>
      <c r="D861" s="77"/>
      <c r="E861" s="79"/>
      <c r="F861" s="80"/>
      <c r="G861" s="79"/>
      <c r="H861" s="79"/>
      <c r="I861" s="77" t="str">
        <f t="shared" si="65"/>
        <v>324/00</v>
      </c>
      <c r="J861" s="81" t="str">
        <f t="shared" si="66"/>
        <v>324/00-/</v>
      </c>
      <c r="K861" s="82"/>
      <c r="L861" s="83"/>
      <c r="M861" s="84"/>
      <c r="N861" s="83"/>
      <c r="O861" s="83"/>
      <c r="P861" s="83"/>
      <c r="Q861" s="83"/>
      <c r="R861" s="84"/>
      <c r="S861" s="84"/>
      <c r="T861" s="83"/>
      <c r="U861" s="83"/>
      <c r="V861" s="77"/>
      <c r="W861" s="77"/>
      <c r="X861" s="77"/>
      <c r="Y861" s="84"/>
      <c r="Z861" s="77"/>
      <c r="AA861" s="82"/>
      <c r="AB861" s="82"/>
      <c r="AC861" s="85"/>
      <c r="AD861" s="83"/>
      <c r="AE861" s="83"/>
      <c r="AF861" s="83"/>
      <c r="AG861" s="84"/>
      <c r="AH861" s="83"/>
      <c r="AI861" s="77"/>
      <c r="AJ861" s="79"/>
      <c r="AK861" s="86"/>
      <c r="AL861" s="87"/>
      <c r="AM861" s="88"/>
      <c r="AN861" s="89"/>
      <c r="AO861" s="113">
        <f t="shared" si="68"/>
        <v>0</v>
      </c>
      <c r="AP861" s="79"/>
      <c r="AQ861" s="77"/>
      <c r="AR861" s="61">
        <f t="shared" ca="1" si="69"/>
        <v>120</v>
      </c>
      <c r="AS861" s="75" t="str">
        <f ca="1">IF('База данных'!$AR861&gt;=18,"соверш.","несовер.")</f>
        <v>соверш.</v>
      </c>
      <c r="AT861" s="119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</row>
    <row r="862" spans="2:48" ht="12.95" customHeight="1">
      <c r="B862" s="108">
        <f>IF(D861&lt;&gt;D862,MAX($B$4:B861)+1,B861)</f>
        <v>324</v>
      </c>
      <c r="C862" s="109"/>
      <c r="D862" s="109"/>
      <c r="E862" s="109"/>
      <c r="F862" s="109"/>
      <c r="G862" s="109"/>
      <c r="H862" s="109"/>
      <c r="I862" s="109" t="str">
        <f t="shared" si="65"/>
        <v>324/00</v>
      </c>
      <c r="J862" s="109" t="str">
        <f t="shared" si="66"/>
        <v>324/00-/</v>
      </c>
      <c r="K862" s="110"/>
      <c r="L862" s="110"/>
      <c r="M862" s="110"/>
      <c r="N862" s="110"/>
      <c r="O862" s="110"/>
      <c r="P862" s="110"/>
      <c r="Q862" s="110"/>
      <c r="R862" s="110"/>
      <c r="S862" s="110"/>
      <c r="T862" s="110"/>
      <c r="U862" s="110"/>
      <c r="V862" s="109"/>
      <c r="W862" s="109"/>
      <c r="X862" s="109"/>
      <c r="Y862" s="110"/>
      <c r="Z862" s="109"/>
      <c r="AA862" s="110"/>
      <c r="AB862" s="110"/>
      <c r="AC862" s="109"/>
      <c r="AD862" s="110"/>
      <c r="AE862" s="110"/>
      <c r="AF862" s="110"/>
      <c r="AG862" s="110"/>
      <c r="AH862" s="110"/>
      <c r="AI862" s="109"/>
      <c r="AJ862" s="109"/>
      <c r="AK862" s="111"/>
      <c r="AL862" s="112"/>
      <c r="AM862" s="112"/>
      <c r="AN862" s="112"/>
      <c r="AO862" s="112"/>
      <c r="AP862" s="109"/>
      <c r="AQ862" s="109"/>
      <c r="AR862" s="115"/>
      <c r="AS862" s="116"/>
      <c r="AT862" s="120" t="str">
        <f>CONCATENATE(База[[#This Row],[Приоритет о выборе специальности / вида (от 1 до 3)]],"; ",База[[#This Row],[Вид]],"; ",База[[#This Row],[Оригинал документа об образовании]])</f>
        <v xml:space="preserve">; ; </v>
      </c>
    </row>
  </sheetData>
  <sheetProtection formatCells="0" selectLockedCells="1" selectUnlockedCells="1"/>
  <phoneticPr fontId="2" type="noConversion"/>
  <dataValidations count="19">
    <dataValidation type="list" allowBlank="1" showInputMessage="1" showErrorMessage="1" sqref="L5:L861" xr:uid="{00000000-0002-0000-0300-000000000000}">
      <formula1>INDIRECT("общага[общага]")</formula1>
    </dataValidation>
    <dataValidation type="list" allowBlank="1" showInputMessage="1" showErrorMessage="1" sqref="O5:O861" xr:uid="{00000000-0002-0000-0300-000001000000}">
      <formula1>INDIRECT("гражданство[гражданство]")</formula1>
    </dataValidation>
    <dataValidation type="list" allowBlank="1" showInputMessage="1" showErrorMessage="1" sqref="M5:M861" xr:uid="{00000000-0002-0000-0300-000002000000}">
      <formula1>INDIRECT("пол[пол]")</formula1>
    </dataValidation>
    <dataValidation type="list" allowBlank="1" showInputMessage="1" showErrorMessage="1" sqref="AD5:AD861" xr:uid="{00000000-0002-0000-0300-000003000000}">
      <formula1>INDIRECT("паспорт[паспорт]")</formula1>
    </dataValidation>
    <dataValidation type="list" allowBlank="1" showInputMessage="1" showErrorMessage="1" sqref="K5:K861" xr:uid="{00000000-0002-0000-0300-000004000000}">
      <formula1>INDIRECT("основа[основа]")</formula1>
    </dataValidation>
    <dataValidation type="list" allowBlank="1" showInputMessage="1" showErrorMessage="1" sqref="U5:U861" xr:uid="{00000000-0002-0000-0300-000005000000}">
      <formula1>INDIRECT("спо[спо]")</formula1>
    </dataValidation>
    <dataValidation type="list" allowBlank="1" showInputMessage="1" showErrorMessage="1" sqref="AE5:AE861" xr:uid="{00000000-0002-0000-0300-000006000000}">
      <formula1>INDIRECT("документ[документ]")</formula1>
    </dataValidation>
    <dataValidation type="list" allowBlank="1" showInputMessage="1" showErrorMessage="1" sqref="Z5:Z861" xr:uid="{00000000-0002-0000-0300-000007000000}">
      <formula1>INDIRECT("успехи[успехи]")</formula1>
    </dataValidation>
    <dataValidation type="list" allowBlank="1" showInputMessage="1" showErrorMessage="1" sqref="AC5:AC861" xr:uid="{00000000-0002-0000-0300-000008000000}">
      <formula1>INDIRECT("оригинал[оригинал]")</formula1>
    </dataValidation>
    <dataValidation type="list" allowBlank="1" showInputMessage="1" showErrorMessage="1" sqref="Y5:Y861" xr:uid="{00000000-0002-0000-0300-000009000000}">
      <formula1>INDIRECT("язык[язык]")</formula1>
    </dataValidation>
    <dataValidation type="list" allowBlank="1" showInputMessage="1" showErrorMessage="1" sqref="AF5:AF861" xr:uid="{00000000-0002-0000-0300-00000A000000}">
      <formula1>INDIRECT("справка[справка]")</formula1>
    </dataValidation>
    <dataValidation type="list" allowBlank="1" showInputMessage="1" showErrorMessage="1" sqref="E5:E861" xr:uid="{00000000-0002-0000-0300-00000B000000}">
      <formula1>INDIRECT("форма[форма]")</formula1>
    </dataValidation>
    <dataValidation type="list" allowBlank="1" showInputMessage="1" showErrorMessage="1" sqref="F5:F861" xr:uid="{00000000-0002-0000-0300-00000C000000}">
      <formula1>INDIRECT("специальность[#Заголовки]")</formula1>
    </dataValidation>
    <dataValidation type="list" allowBlank="1" showInputMessage="1" showErrorMessage="1" sqref="G5:G861" xr:uid="{00000000-0002-0000-0300-00000D000000}">
      <formula1>INDIRECT("специальность["&amp;$F5&amp;"]")</formula1>
    </dataValidation>
    <dataValidation type="list" allowBlank="1" showInputMessage="1" showErrorMessage="1" sqref="V5:V861" xr:uid="{00000000-0002-0000-0300-00000E000000}">
      <formula1>INDIRECT("уровень[уровень]")</formula1>
    </dataValidation>
    <dataValidation type="list" allowBlank="1" showInputMessage="1" showErrorMessage="1" sqref="AA5:AA861" xr:uid="{00000000-0002-0000-0300-00000F000000}">
      <formula1>INDIRECT("ДШИ[ДШИ]")</formula1>
    </dataValidation>
    <dataValidation type="list" allowBlank="1" showInputMessage="1" showErrorMessage="1" sqref="AP5:AP861" xr:uid="{00000000-0002-0000-0300-000010000000}">
      <formula1>INDIRECT("решение[решение]")</formula1>
    </dataValidation>
    <dataValidation type="list" allowBlank="1" showInputMessage="1" showErrorMessage="1" sqref="H5:H861" xr:uid="{00000000-0002-0000-0300-000011000000}">
      <formula1>INDIRECT("приоритет[приоритет]")</formula1>
    </dataValidation>
    <dataValidation type="list" allowBlank="1" showInputMessage="1" showErrorMessage="1" sqref="T5:T860" xr:uid="{00000000-0002-0000-0300-000012000000}">
      <formula1>INDIRECT("категория[категория]")</formula1>
    </dataValidation>
  </dataValidations>
  <pageMargins left="0.78740157480314965" right="0.19685039370078741" top="0" bottom="0" header="0.19685039370078741" footer="0.19685039370078741"/>
  <pageSetup paperSize="9" orientation="landscape" r:id="rId1"/>
  <headerFooter alignWithMargins="0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21">
    <tabColor theme="7" tint="-0.249977111117893"/>
  </sheetPr>
  <dimension ref="A1:AF263"/>
  <sheetViews>
    <sheetView zoomScale="37" zoomScaleNormal="37" zoomScaleSheetLayoutView="37" workbookViewId="0"/>
  </sheetViews>
  <sheetFormatPr defaultRowHeight="12.75" customHeight="1"/>
  <cols>
    <col min="1" max="1" width="28.31640625" customWidth="1"/>
    <col min="2" max="2" width="35.46484375" customWidth="1"/>
    <col min="3" max="3" width="36.2734375" customWidth="1"/>
    <col min="4" max="4" width="26.4296875" customWidth="1"/>
    <col min="5" max="5" width="25.21484375" customWidth="1"/>
    <col min="6" max="6" width="22.65234375" customWidth="1"/>
    <col min="7" max="7" width="29.66796875" customWidth="1"/>
    <col min="8" max="8" width="30.33984375" customWidth="1"/>
    <col min="9" max="9" width="23.05859375" customWidth="1"/>
    <col min="10" max="12" width="9.16796875" customWidth="1"/>
  </cols>
  <sheetData>
    <row r="1" spans="1:32" ht="34.5" customHeight="1">
      <c r="D1" s="127" t="s">
        <v>195</v>
      </c>
      <c r="E1" s="123"/>
      <c r="F1" s="44"/>
      <c r="G1" s="44"/>
      <c r="P1" s="319" t="s">
        <v>700</v>
      </c>
      <c r="Q1" s="319"/>
      <c r="R1" s="319"/>
      <c r="S1" s="319"/>
      <c r="T1" s="319"/>
      <c r="U1" s="319"/>
      <c r="V1" s="319"/>
      <c r="W1" s="319"/>
      <c r="X1" s="319"/>
      <c r="Y1" s="319"/>
      <c r="Z1" s="319"/>
      <c r="AA1" s="319"/>
      <c r="AB1" s="319"/>
      <c r="AC1" s="319"/>
      <c r="AD1" s="319"/>
      <c r="AE1" s="319"/>
      <c r="AF1" s="319"/>
    </row>
    <row r="2" spans="1:32" ht="67.5" customHeight="1">
      <c r="D2" s="124">
        <f ca="1">TODAY()</f>
        <v>43971</v>
      </c>
      <c r="E2" s="123"/>
      <c r="F2" s="44"/>
      <c r="G2" s="44"/>
      <c r="P2" s="319"/>
      <c r="Q2" s="319"/>
      <c r="R2" s="319"/>
      <c r="S2" s="319"/>
      <c r="T2" s="319"/>
      <c r="U2" s="319"/>
      <c r="V2" s="319"/>
      <c r="W2" s="319"/>
      <c r="X2" s="319"/>
      <c r="Y2" s="319"/>
      <c r="Z2" s="319"/>
      <c r="AA2" s="319"/>
      <c r="AB2" s="319"/>
      <c r="AC2" s="319"/>
      <c r="AD2" s="319"/>
      <c r="AE2" s="319"/>
      <c r="AF2" s="319"/>
    </row>
    <row r="3" spans="1:32" ht="45" customHeight="1">
      <c r="R3" s="210"/>
    </row>
    <row r="4" spans="1:32" hidden="1">
      <c r="A4" s="45"/>
      <c r="B4" s="46"/>
      <c r="C4" s="46"/>
      <c r="D4" s="47" t="s">
        <v>77</v>
      </c>
      <c r="E4" s="46"/>
      <c r="F4" s="46"/>
      <c r="G4" s="48"/>
      <c r="R4" s="210"/>
    </row>
    <row r="5" spans="1:32" ht="213">
      <c r="A5" s="211" t="s">
        <v>1</v>
      </c>
      <c r="B5" s="211" t="s">
        <v>2</v>
      </c>
      <c r="C5" s="211" t="s">
        <v>124</v>
      </c>
      <c r="D5" s="221" t="s">
        <v>80</v>
      </c>
      <c r="E5" s="222" t="s">
        <v>81</v>
      </c>
      <c r="F5" s="222" t="s">
        <v>78</v>
      </c>
      <c r="G5" s="223" t="s">
        <v>79</v>
      </c>
      <c r="H5" s="125" t="s">
        <v>83</v>
      </c>
      <c r="I5" s="126" t="s">
        <v>82</v>
      </c>
      <c r="R5" s="210"/>
      <c r="S5" s="210"/>
      <c r="T5" s="210"/>
      <c r="U5" s="210"/>
      <c r="V5" s="210"/>
      <c r="W5" s="210"/>
      <c r="X5" s="210"/>
      <c r="Y5" s="210"/>
      <c r="Z5" s="210"/>
      <c r="AA5" s="210"/>
      <c r="AB5" s="210"/>
      <c r="AC5" s="210"/>
    </row>
    <row r="6" spans="1:32" ht="30.75">
      <c r="A6" s="311" t="s">
        <v>34</v>
      </c>
      <c r="B6" s="315" t="s">
        <v>119</v>
      </c>
      <c r="C6" s="308" t="s">
        <v>120</v>
      </c>
      <c r="D6" s="212">
        <v>33</v>
      </c>
      <c r="E6" s="213">
        <v>4.1175757575757572</v>
      </c>
      <c r="F6" s="213">
        <v>5</v>
      </c>
      <c r="G6" s="214">
        <v>3.3</v>
      </c>
      <c r="H6" s="142"/>
      <c r="I6" s="143" t="str">
        <f>IFERROR(D6/H6," ")</f>
        <v xml:space="preserve"> </v>
      </c>
    </row>
    <row r="7" spans="1:32" ht="30.75">
      <c r="A7" s="312"/>
      <c r="B7" s="316"/>
      <c r="C7" s="308" t="s">
        <v>121</v>
      </c>
      <c r="D7" s="212">
        <v>47</v>
      </c>
      <c r="E7" s="213">
        <v>3.887234042553191</v>
      </c>
      <c r="F7" s="213">
        <v>4.7300000000000004</v>
      </c>
      <c r="G7" s="214">
        <v>3.17</v>
      </c>
      <c r="H7" s="142"/>
      <c r="I7" s="143" t="str">
        <f t="shared" ref="I7:I70" si="0">IFERROR(D7/H7," ")</f>
        <v xml:space="preserve"> </v>
      </c>
    </row>
    <row r="8" spans="1:32" ht="30.75">
      <c r="A8" s="312"/>
      <c r="B8" s="317" t="s">
        <v>519</v>
      </c>
      <c r="C8" s="318"/>
      <c r="D8" s="215">
        <v>80</v>
      </c>
      <c r="E8" s="216">
        <v>3.9822499999999992</v>
      </c>
      <c r="F8" s="216">
        <v>5</v>
      </c>
      <c r="G8" s="217">
        <v>3.17</v>
      </c>
      <c r="H8" s="144">
        <v>30</v>
      </c>
      <c r="I8" s="145">
        <f t="shared" si="0"/>
        <v>2.6666666666666665</v>
      </c>
    </row>
    <row r="9" spans="1:32" ht="30.75">
      <c r="A9" s="313" t="s">
        <v>516</v>
      </c>
      <c r="B9" s="314"/>
      <c r="C9" s="314"/>
      <c r="D9" s="218">
        <v>80</v>
      </c>
      <c r="E9" s="219">
        <v>3.9822499999999992</v>
      </c>
      <c r="F9" s="219">
        <v>5</v>
      </c>
      <c r="G9" s="220">
        <v>3.17</v>
      </c>
      <c r="H9" s="146"/>
      <c r="I9" s="147" t="str">
        <f t="shared" si="0"/>
        <v xml:space="preserve"> </v>
      </c>
    </row>
    <row r="10" spans="1:32" ht="30.75">
      <c r="A10" s="311" t="s">
        <v>30</v>
      </c>
      <c r="B10" s="308" t="s">
        <v>103</v>
      </c>
      <c r="C10" s="308" t="s">
        <v>104</v>
      </c>
      <c r="D10" s="212">
        <v>68</v>
      </c>
      <c r="E10" s="213">
        <v>4.0485294117647062</v>
      </c>
      <c r="F10" s="213">
        <v>5</v>
      </c>
      <c r="G10" s="214">
        <v>3.17</v>
      </c>
      <c r="H10" s="142"/>
      <c r="I10" s="143" t="str">
        <f t="shared" si="0"/>
        <v xml:space="preserve"> </v>
      </c>
    </row>
    <row r="11" spans="1:32" ht="30.75">
      <c r="A11" s="312"/>
      <c r="B11" s="317" t="s">
        <v>520</v>
      </c>
      <c r="C11" s="318"/>
      <c r="D11" s="215">
        <v>68</v>
      </c>
      <c r="E11" s="216">
        <v>4.0485294117647062</v>
      </c>
      <c r="F11" s="216">
        <v>5</v>
      </c>
      <c r="G11" s="217">
        <v>3.17</v>
      </c>
      <c r="H11" s="144">
        <v>8</v>
      </c>
      <c r="I11" s="145">
        <f t="shared" si="0"/>
        <v>8.5</v>
      </c>
    </row>
    <row r="12" spans="1:32" ht="30.75">
      <c r="A12" s="312"/>
      <c r="B12" s="308" t="s">
        <v>105</v>
      </c>
      <c r="C12" s="308" t="s">
        <v>106</v>
      </c>
      <c r="D12" s="212">
        <v>22</v>
      </c>
      <c r="E12" s="213">
        <v>4.0122727272727268</v>
      </c>
      <c r="F12" s="213">
        <v>4.6399999999999997</v>
      </c>
      <c r="G12" s="214">
        <v>3.55</v>
      </c>
      <c r="H12" s="142"/>
      <c r="I12" s="143" t="str">
        <f t="shared" si="0"/>
        <v xml:space="preserve"> </v>
      </c>
    </row>
    <row r="13" spans="1:32" ht="30.75">
      <c r="A13" s="312"/>
      <c r="B13" s="317" t="s">
        <v>521</v>
      </c>
      <c r="C13" s="318"/>
      <c r="D13" s="215">
        <v>22</v>
      </c>
      <c r="E13" s="216">
        <v>4.0122727272727268</v>
      </c>
      <c r="F13" s="216">
        <v>4.6399999999999997</v>
      </c>
      <c r="G13" s="217">
        <v>3.55</v>
      </c>
      <c r="H13" s="144">
        <v>8</v>
      </c>
      <c r="I13" s="145">
        <f t="shared" si="0"/>
        <v>2.75</v>
      </c>
    </row>
    <row r="14" spans="1:32" ht="30.75">
      <c r="A14" s="312"/>
      <c r="B14" s="308" t="s">
        <v>107</v>
      </c>
      <c r="C14" s="308" t="s">
        <v>108</v>
      </c>
      <c r="D14" s="212">
        <v>33</v>
      </c>
      <c r="E14" s="213">
        <v>4.0848484848484841</v>
      </c>
      <c r="F14" s="213">
        <v>4.88</v>
      </c>
      <c r="G14" s="214">
        <v>3.35</v>
      </c>
      <c r="H14" s="142"/>
      <c r="I14" s="143" t="str">
        <f t="shared" si="0"/>
        <v xml:space="preserve"> </v>
      </c>
    </row>
    <row r="15" spans="1:32" ht="30.75">
      <c r="A15" s="312"/>
      <c r="B15" s="317" t="s">
        <v>522</v>
      </c>
      <c r="C15" s="318"/>
      <c r="D15" s="215">
        <v>33</v>
      </c>
      <c r="E15" s="216">
        <v>4.0848484848484841</v>
      </c>
      <c r="F15" s="216">
        <v>4.88</v>
      </c>
      <c r="G15" s="217">
        <v>3.35</v>
      </c>
      <c r="H15" s="144">
        <v>8</v>
      </c>
      <c r="I15" s="145">
        <f t="shared" si="0"/>
        <v>4.125</v>
      </c>
    </row>
    <row r="16" spans="1:32" ht="30.75">
      <c r="A16" s="312"/>
      <c r="B16" s="308" t="s">
        <v>109</v>
      </c>
      <c r="C16" s="308" t="s">
        <v>110</v>
      </c>
      <c r="D16" s="212">
        <v>9</v>
      </c>
      <c r="E16" s="213">
        <v>4.3099999999999996</v>
      </c>
      <c r="F16" s="213">
        <v>5</v>
      </c>
      <c r="G16" s="214">
        <v>3.6</v>
      </c>
      <c r="H16" s="142"/>
      <c r="I16" s="143" t="str">
        <f t="shared" si="0"/>
        <v xml:space="preserve"> </v>
      </c>
    </row>
    <row r="17" spans="1:9" ht="30.75">
      <c r="A17" s="312"/>
      <c r="B17" s="317" t="s">
        <v>523</v>
      </c>
      <c r="C17" s="318"/>
      <c r="D17" s="215">
        <v>9</v>
      </c>
      <c r="E17" s="216">
        <v>4.3099999999999996</v>
      </c>
      <c r="F17" s="216">
        <v>5</v>
      </c>
      <c r="G17" s="217">
        <v>3.6</v>
      </c>
      <c r="H17" s="144">
        <v>8</v>
      </c>
      <c r="I17" s="145">
        <f t="shared" si="0"/>
        <v>1.125</v>
      </c>
    </row>
    <row r="18" spans="1:9" ht="30.75">
      <c r="A18" s="312"/>
      <c r="B18" s="315" t="s">
        <v>111</v>
      </c>
      <c r="C18" s="308" t="s">
        <v>113</v>
      </c>
      <c r="D18" s="212">
        <v>17</v>
      </c>
      <c r="E18" s="213">
        <v>4.3376470588235287</v>
      </c>
      <c r="F18" s="213">
        <v>5</v>
      </c>
      <c r="G18" s="214">
        <v>3.55</v>
      </c>
      <c r="H18" s="142"/>
      <c r="I18" s="143" t="str">
        <f t="shared" si="0"/>
        <v xml:space="preserve"> </v>
      </c>
    </row>
    <row r="19" spans="1:9" ht="30.75">
      <c r="A19" s="312"/>
      <c r="B19" s="316"/>
      <c r="C19" s="308" t="s">
        <v>112</v>
      </c>
      <c r="D19" s="212">
        <v>37</v>
      </c>
      <c r="E19" s="213">
        <v>4.0237837837837827</v>
      </c>
      <c r="F19" s="213">
        <v>5</v>
      </c>
      <c r="G19" s="214">
        <v>3.33</v>
      </c>
      <c r="H19" s="142"/>
      <c r="I19" s="143" t="str">
        <f t="shared" si="0"/>
        <v xml:space="preserve"> </v>
      </c>
    </row>
    <row r="20" spans="1:9" ht="30.75">
      <c r="A20" s="312"/>
      <c r="B20" s="317" t="s">
        <v>524</v>
      </c>
      <c r="C20" s="318"/>
      <c r="D20" s="215">
        <v>54</v>
      </c>
      <c r="E20" s="216">
        <v>4.1225925925925919</v>
      </c>
      <c r="F20" s="216">
        <v>5</v>
      </c>
      <c r="G20" s="217">
        <v>3.33</v>
      </c>
      <c r="H20" s="144">
        <v>10</v>
      </c>
      <c r="I20" s="145">
        <f t="shared" si="0"/>
        <v>5.4</v>
      </c>
    </row>
    <row r="21" spans="1:9" ht="30.75">
      <c r="A21" s="312"/>
      <c r="B21" s="308" t="s">
        <v>117</v>
      </c>
      <c r="C21" s="308" t="s">
        <v>118</v>
      </c>
      <c r="D21" s="212">
        <v>25</v>
      </c>
      <c r="E21" s="213">
        <v>4.0551999999999992</v>
      </c>
      <c r="F21" s="213">
        <v>5</v>
      </c>
      <c r="G21" s="214">
        <v>3.55</v>
      </c>
      <c r="H21" s="142"/>
      <c r="I21" s="143" t="str">
        <f t="shared" si="0"/>
        <v xml:space="preserve"> </v>
      </c>
    </row>
    <row r="22" spans="1:9" ht="30.75">
      <c r="A22" s="312"/>
      <c r="B22" s="317" t="s">
        <v>525</v>
      </c>
      <c r="C22" s="318"/>
      <c r="D22" s="215">
        <v>25</v>
      </c>
      <c r="E22" s="216">
        <v>4.0551999999999992</v>
      </c>
      <c r="F22" s="216">
        <v>5</v>
      </c>
      <c r="G22" s="217">
        <v>3.55</v>
      </c>
      <c r="H22" s="144">
        <v>7</v>
      </c>
      <c r="I22" s="145">
        <f t="shared" si="0"/>
        <v>3.5714285714285716</v>
      </c>
    </row>
    <row r="23" spans="1:9" ht="30.75">
      <c r="A23" s="312"/>
      <c r="B23" s="315" t="s">
        <v>119</v>
      </c>
      <c r="C23" s="308" t="s">
        <v>120</v>
      </c>
      <c r="D23" s="212">
        <v>70</v>
      </c>
      <c r="E23" s="213">
        <v>4.0675714285714273</v>
      </c>
      <c r="F23" s="213">
        <v>5</v>
      </c>
      <c r="G23" s="214">
        <v>3.33</v>
      </c>
      <c r="H23" s="142"/>
      <c r="I23" s="143" t="str">
        <f t="shared" si="0"/>
        <v xml:space="preserve"> </v>
      </c>
    </row>
    <row r="24" spans="1:9" ht="30.75">
      <c r="A24" s="312"/>
      <c r="B24" s="316"/>
      <c r="C24" s="308" t="s">
        <v>121</v>
      </c>
      <c r="D24" s="212">
        <v>54</v>
      </c>
      <c r="E24" s="213">
        <v>4.0811111111111122</v>
      </c>
      <c r="F24" s="213">
        <v>5</v>
      </c>
      <c r="G24" s="214">
        <v>3.15</v>
      </c>
      <c r="I24" s="143" t="str">
        <f t="shared" si="0"/>
        <v xml:space="preserve"> </v>
      </c>
    </row>
    <row r="25" spans="1:9" ht="30.75">
      <c r="A25" s="312"/>
      <c r="B25" s="317" t="s">
        <v>519</v>
      </c>
      <c r="C25" s="318"/>
      <c r="D25" s="215">
        <v>124</v>
      </c>
      <c r="E25" s="216">
        <v>4.0734677419354828</v>
      </c>
      <c r="F25" s="216">
        <v>5</v>
      </c>
      <c r="G25" s="217">
        <v>3.15</v>
      </c>
      <c r="H25" s="144">
        <v>10</v>
      </c>
      <c r="I25" s="145">
        <f t="shared" si="0"/>
        <v>12.4</v>
      </c>
    </row>
    <row r="26" spans="1:9" ht="30.75">
      <c r="A26" s="312"/>
      <c r="B26" s="315" t="s">
        <v>186</v>
      </c>
      <c r="C26" s="308" t="s">
        <v>115</v>
      </c>
      <c r="D26" s="212">
        <v>62</v>
      </c>
      <c r="E26" s="213">
        <v>4.069516129032257</v>
      </c>
      <c r="F26" s="213">
        <v>5</v>
      </c>
      <c r="G26" s="214">
        <v>3.28</v>
      </c>
      <c r="H26" s="142"/>
      <c r="I26" s="143" t="str">
        <f t="shared" si="0"/>
        <v xml:space="preserve"> </v>
      </c>
    </row>
    <row r="27" spans="1:9" ht="30.75">
      <c r="A27" s="312"/>
      <c r="B27" s="316"/>
      <c r="C27" s="308" t="s">
        <v>190</v>
      </c>
      <c r="D27" s="212">
        <v>50</v>
      </c>
      <c r="E27" s="213">
        <v>4.0955999999999992</v>
      </c>
      <c r="F27" s="213">
        <v>5</v>
      </c>
      <c r="G27" s="214">
        <v>3.17</v>
      </c>
      <c r="H27" s="142"/>
      <c r="I27" s="143" t="str">
        <f t="shared" si="0"/>
        <v xml:space="preserve"> </v>
      </c>
    </row>
    <row r="28" spans="1:9" ht="30.75">
      <c r="A28" s="312"/>
      <c r="B28" s="316"/>
      <c r="C28" s="308" t="s">
        <v>188</v>
      </c>
      <c r="D28" s="212">
        <v>32</v>
      </c>
      <c r="E28" s="213">
        <v>3.9531249999999996</v>
      </c>
      <c r="F28" s="213">
        <v>4.74</v>
      </c>
      <c r="G28" s="214">
        <v>3.33</v>
      </c>
      <c r="H28" s="142"/>
      <c r="I28" s="143" t="str">
        <f t="shared" si="0"/>
        <v xml:space="preserve"> </v>
      </c>
    </row>
    <row r="29" spans="1:9" ht="30.75">
      <c r="A29" s="312"/>
      <c r="B29" s="316"/>
      <c r="C29" s="308" t="s">
        <v>189</v>
      </c>
      <c r="D29" s="212">
        <v>12</v>
      </c>
      <c r="E29" s="213">
        <v>4.1658333333333326</v>
      </c>
      <c r="F29" s="213">
        <v>5</v>
      </c>
      <c r="G29" s="214">
        <v>3.38</v>
      </c>
      <c r="H29" s="142"/>
      <c r="I29" s="143" t="str">
        <f t="shared" si="0"/>
        <v xml:space="preserve"> </v>
      </c>
    </row>
    <row r="30" spans="1:9" ht="30.75">
      <c r="A30" s="312"/>
      <c r="B30" s="317" t="s">
        <v>526</v>
      </c>
      <c r="C30" s="318"/>
      <c r="D30" s="215">
        <v>156</v>
      </c>
      <c r="E30" s="216">
        <v>4.0614102564102588</v>
      </c>
      <c r="F30" s="216">
        <v>5</v>
      </c>
      <c r="G30" s="217">
        <v>3.17</v>
      </c>
      <c r="H30" s="144">
        <v>13</v>
      </c>
      <c r="I30" s="145">
        <f t="shared" si="0"/>
        <v>12</v>
      </c>
    </row>
    <row r="31" spans="1:9" ht="30.75">
      <c r="A31" s="313" t="s">
        <v>517</v>
      </c>
      <c r="B31" s="314"/>
      <c r="C31" s="314"/>
      <c r="D31" s="218">
        <v>491</v>
      </c>
      <c r="E31" s="219">
        <v>4.0730142566191443</v>
      </c>
      <c r="F31" s="219">
        <v>5</v>
      </c>
      <c r="G31" s="220">
        <v>3.15</v>
      </c>
      <c r="H31" s="146"/>
      <c r="I31" s="147" t="str">
        <f t="shared" si="0"/>
        <v xml:space="preserve"> </v>
      </c>
    </row>
    <row r="32" spans="1:9" ht="30.75">
      <c r="A32" s="311" t="s">
        <v>36</v>
      </c>
      <c r="B32" s="308" t="s">
        <v>187</v>
      </c>
      <c r="C32" s="308" t="s">
        <v>114</v>
      </c>
      <c r="D32" s="212">
        <v>11</v>
      </c>
      <c r="E32" s="213">
        <v>4.0099999999999989</v>
      </c>
      <c r="F32" s="213">
        <v>4.5</v>
      </c>
      <c r="G32" s="214">
        <v>3.29</v>
      </c>
      <c r="H32" s="142"/>
      <c r="I32" s="143" t="str">
        <f t="shared" si="0"/>
        <v xml:space="preserve"> </v>
      </c>
    </row>
    <row r="33" spans="1:11" ht="30.75">
      <c r="A33" s="312"/>
      <c r="B33" s="317" t="s">
        <v>527</v>
      </c>
      <c r="C33" s="318"/>
      <c r="D33" s="215">
        <v>11</v>
      </c>
      <c r="E33" s="216">
        <v>4.0099999999999989</v>
      </c>
      <c r="F33" s="216">
        <v>4.5</v>
      </c>
      <c r="G33" s="217">
        <v>3.29</v>
      </c>
      <c r="H33" s="144">
        <v>7</v>
      </c>
      <c r="I33" s="145">
        <f t="shared" si="0"/>
        <v>1.5714285714285714</v>
      </c>
    </row>
    <row r="34" spans="1:11" ht="30.75">
      <c r="A34" s="313" t="s">
        <v>518</v>
      </c>
      <c r="B34" s="314"/>
      <c r="C34" s="314"/>
      <c r="D34" s="218">
        <v>11</v>
      </c>
      <c r="E34" s="219">
        <v>4.0099999999999989</v>
      </c>
      <c r="F34" s="219">
        <v>4.5</v>
      </c>
      <c r="G34" s="220">
        <v>3.29</v>
      </c>
      <c r="H34" s="146"/>
      <c r="I34" s="147" t="str">
        <f t="shared" si="0"/>
        <v xml:space="preserve"> </v>
      </c>
    </row>
    <row r="35" spans="1:11" ht="27.75">
      <c r="H35" s="122"/>
      <c r="I35" t="str">
        <f t="shared" si="0"/>
        <v xml:space="preserve"> </v>
      </c>
      <c r="J35" s="122"/>
      <c r="K35" s="122"/>
    </row>
    <row r="36" spans="1:11" ht="27.75">
      <c r="H36" s="122"/>
      <c r="I36" t="str">
        <f t="shared" si="0"/>
        <v xml:space="preserve"> </v>
      </c>
      <c r="J36" s="122"/>
      <c r="K36" s="122"/>
    </row>
    <row r="37" spans="1:11" ht="12.75" customHeight="1">
      <c r="I37" t="str">
        <f t="shared" si="0"/>
        <v xml:space="preserve"> </v>
      </c>
    </row>
    <row r="38" spans="1:11" ht="12.75" customHeight="1">
      <c r="I38" t="str">
        <f t="shared" si="0"/>
        <v xml:space="preserve"> </v>
      </c>
    </row>
    <row r="39" spans="1:11" ht="12.75" customHeight="1">
      <c r="I39" t="str">
        <f t="shared" si="0"/>
        <v xml:space="preserve"> </v>
      </c>
    </row>
    <row r="40" spans="1:11" ht="12.75" customHeight="1">
      <c r="I40" t="str">
        <f t="shared" si="0"/>
        <v xml:space="preserve"> </v>
      </c>
    </row>
    <row r="41" spans="1:11" ht="12.75" customHeight="1">
      <c r="I41" t="str">
        <f t="shared" si="0"/>
        <v xml:space="preserve"> </v>
      </c>
    </row>
    <row r="42" spans="1:11" ht="12.75" customHeight="1">
      <c r="I42" t="str">
        <f t="shared" si="0"/>
        <v xml:space="preserve"> </v>
      </c>
    </row>
    <row r="43" spans="1:11" ht="12.75" customHeight="1">
      <c r="I43" t="str">
        <f t="shared" si="0"/>
        <v xml:space="preserve"> </v>
      </c>
    </row>
    <row r="44" spans="1:11" ht="12.75" customHeight="1">
      <c r="I44" t="str">
        <f t="shared" si="0"/>
        <v xml:space="preserve"> </v>
      </c>
    </row>
    <row r="45" spans="1:11" ht="12.75" customHeight="1">
      <c r="I45" t="str">
        <f t="shared" si="0"/>
        <v xml:space="preserve"> </v>
      </c>
    </row>
    <row r="46" spans="1:11" ht="12.75" customHeight="1">
      <c r="I46" t="str">
        <f t="shared" si="0"/>
        <v xml:space="preserve"> </v>
      </c>
    </row>
    <row r="47" spans="1:11" ht="12.75" customHeight="1">
      <c r="I47" t="str">
        <f t="shared" si="0"/>
        <v xml:space="preserve"> </v>
      </c>
    </row>
    <row r="48" spans="1:11" ht="12.75" customHeight="1">
      <c r="I48" t="str">
        <f t="shared" si="0"/>
        <v xml:space="preserve"> </v>
      </c>
    </row>
    <row r="49" spans="9:9" ht="12.75" customHeight="1">
      <c r="I49" t="str">
        <f t="shared" si="0"/>
        <v xml:space="preserve"> </v>
      </c>
    </row>
    <row r="50" spans="9:9" ht="12.75" customHeight="1">
      <c r="I50" t="str">
        <f t="shared" si="0"/>
        <v xml:space="preserve"> </v>
      </c>
    </row>
    <row r="51" spans="9:9" ht="12.75" customHeight="1">
      <c r="I51" t="str">
        <f t="shared" si="0"/>
        <v xml:space="preserve"> </v>
      </c>
    </row>
    <row r="52" spans="9:9" ht="12.75" customHeight="1">
      <c r="I52" t="str">
        <f t="shared" si="0"/>
        <v xml:space="preserve"> </v>
      </c>
    </row>
    <row r="53" spans="9:9" ht="12.75" customHeight="1">
      <c r="I53" t="str">
        <f t="shared" si="0"/>
        <v xml:space="preserve"> </v>
      </c>
    </row>
    <row r="54" spans="9:9" ht="12.75" customHeight="1">
      <c r="I54" t="str">
        <f t="shared" si="0"/>
        <v xml:space="preserve"> </v>
      </c>
    </row>
    <row r="55" spans="9:9" ht="12.75" customHeight="1">
      <c r="I55" t="str">
        <f t="shared" si="0"/>
        <v xml:space="preserve"> </v>
      </c>
    </row>
    <row r="56" spans="9:9" ht="12.75" customHeight="1">
      <c r="I56" t="str">
        <f t="shared" si="0"/>
        <v xml:space="preserve"> </v>
      </c>
    </row>
    <row r="57" spans="9:9" ht="12.75" customHeight="1">
      <c r="I57" t="str">
        <f t="shared" si="0"/>
        <v xml:space="preserve"> </v>
      </c>
    </row>
    <row r="58" spans="9:9" ht="12.75" customHeight="1">
      <c r="I58" t="str">
        <f t="shared" si="0"/>
        <v xml:space="preserve"> </v>
      </c>
    </row>
    <row r="59" spans="9:9" ht="12.75" customHeight="1">
      <c r="I59" t="str">
        <f t="shared" si="0"/>
        <v xml:space="preserve"> </v>
      </c>
    </row>
    <row r="60" spans="9:9" ht="12.75" customHeight="1">
      <c r="I60" t="str">
        <f t="shared" si="0"/>
        <v xml:space="preserve"> </v>
      </c>
    </row>
    <row r="61" spans="9:9" ht="12.75" customHeight="1">
      <c r="I61" t="str">
        <f t="shared" si="0"/>
        <v xml:space="preserve"> </v>
      </c>
    </row>
    <row r="62" spans="9:9" ht="12.75" customHeight="1">
      <c r="I62" t="str">
        <f t="shared" si="0"/>
        <v xml:space="preserve"> </v>
      </c>
    </row>
    <row r="63" spans="9:9" ht="12.75" customHeight="1">
      <c r="I63" t="str">
        <f t="shared" si="0"/>
        <v xml:space="preserve"> </v>
      </c>
    </row>
    <row r="64" spans="9:9" ht="12.75" customHeight="1">
      <c r="I64" t="str">
        <f t="shared" si="0"/>
        <v xml:space="preserve"> </v>
      </c>
    </row>
    <row r="65" spans="9:9" ht="12.75" customHeight="1">
      <c r="I65" t="str">
        <f t="shared" si="0"/>
        <v xml:space="preserve"> </v>
      </c>
    </row>
    <row r="66" spans="9:9" ht="12.75" customHeight="1">
      <c r="I66" t="str">
        <f t="shared" si="0"/>
        <v xml:space="preserve"> </v>
      </c>
    </row>
    <row r="67" spans="9:9" ht="12.75" customHeight="1">
      <c r="I67" t="str">
        <f t="shared" si="0"/>
        <v xml:space="preserve"> </v>
      </c>
    </row>
    <row r="68" spans="9:9" ht="12.75" customHeight="1">
      <c r="I68" t="str">
        <f t="shared" si="0"/>
        <v xml:space="preserve"> </v>
      </c>
    </row>
    <row r="69" spans="9:9" ht="12.75" customHeight="1">
      <c r="I69" t="str">
        <f t="shared" si="0"/>
        <v xml:space="preserve"> </v>
      </c>
    </row>
    <row r="70" spans="9:9" ht="12.75" customHeight="1">
      <c r="I70" t="str">
        <f t="shared" si="0"/>
        <v xml:space="preserve"> </v>
      </c>
    </row>
    <row r="71" spans="9:9" ht="12.75" customHeight="1">
      <c r="I71" t="str">
        <f t="shared" ref="I71:I134" si="1">IFERROR(D71/H71," ")</f>
        <v xml:space="preserve"> </v>
      </c>
    </row>
    <row r="72" spans="9:9" ht="12.75" customHeight="1">
      <c r="I72" t="str">
        <f t="shared" si="1"/>
        <v xml:space="preserve"> </v>
      </c>
    </row>
    <row r="73" spans="9:9" ht="12.75" customHeight="1">
      <c r="I73" t="str">
        <f t="shared" si="1"/>
        <v xml:space="preserve"> </v>
      </c>
    </row>
    <row r="74" spans="9:9" ht="12.75" customHeight="1">
      <c r="I74" t="str">
        <f t="shared" si="1"/>
        <v xml:space="preserve"> </v>
      </c>
    </row>
    <row r="75" spans="9:9" ht="12.75" customHeight="1">
      <c r="I75" t="str">
        <f t="shared" si="1"/>
        <v xml:space="preserve"> </v>
      </c>
    </row>
    <row r="76" spans="9:9" ht="12.75" customHeight="1">
      <c r="I76" t="str">
        <f t="shared" si="1"/>
        <v xml:space="preserve"> </v>
      </c>
    </row>
    <row r="77" spans="9:9" ht="12.75" customHeight="1">
      <c r="I77" t="str">
        <f t="shared" si="1"/>
        <v xml:space="preserve"> </v>
      </c>
    </row>
    <row r="78" spans="9:9" ht="12.75" customHeight="1">
      <c r="I78" t="str">
        <f t="shared" si="1"/>
        <v xml:space="preserve"> </v>
      </c>
    </row>
    <row r="79" spans="9:9" ht="12.75" customHeight="1">
      <c r="I79" t="str">
        <f t="shared" si="1"/>
        <v xml:space="preserve"> </v>
      </c>
    </row>
    <row r="80" spans="9:9" ht="12.75" customHeight="1">
      <c r="I80" t="str">
        <f t="shared" si="1"/>
        <v xml:space="preserve"> </v>
      </c>
    </row>
    <row r="81" spans="9:9" ht="12.75" customHeight="1">
      <c r="I81" t="str">
        <f t="shared" si="1"/>
        <v xml:space="preserve"> </v>
      </c>
    </row>
    <row r="82" spans="9:9" ht="12.75" customHeight="1">
      <c r="I82" t="str">
        <f t="shared" si="1"/>
        <v xml:space="preserve"> </v>
      </c>
    </row>
    <row r="83" spans="9:9" ht="12.75" customHeight="1">
      <c r="I83" t="str">
        <f t="shared" si="1"/>
        <v xml:space="preserve"> </v>
      </c>
    </row>
    <row r="84" spans="9:9" ht="12.75" customHeight="1">
      <c r="I84" t="str">
        <f t="shared" si="1"/>
        <v xml:space="preserve"> </v>
      </c>
    </row>
    <row r="85" spans="9:9" ht="12.75" customHeight="1">
      <c r="I85" t="str">
        <f t="shared" si="1"/>
        <v xml:space="preserve"> </v>
      </c>
    </row>
    <row r="86" spans="9:9" ht="12.75" customHeight="1">
      <c r="I86" t="str">
        <f t="shared" si="1"/>
        <v xml:space="preserve"> </v>
      </c>
    </row>
    <row r="87" spans="9:9" ht="12.75" customHeight="1">
      <c r="I87" t="str">
        <f t="shared" si="1"/>
        <v xml:space="preserve"> </v>
      </c>
    </row>
    <row r="88" spans="9:9" ht="12.75" customHeight="1">
      <c r="I88" t="str">
        <f t="shared" si="1"/>
        <v xml:space="preserve"> </v>
      </c>
    </row>
    <row r="89" spans="9:9" ht="12.75" customHeight="1">
      <c r="I89" t="str">
        <f t="shared" si="1"/>
        <v xml:space="preserve"> </v>
      </c>
    </row>
    <row r="90" spans="9:9" ht="12.75" customHeight="1">
      <c r="I90" t="str">
        <f t="shared" si="1"/>
        <v xml:space="preserve"> </v>
      </c>
    </row>
    <row r="91" spans="9:9" ht="12.75" customHeight="1">
      <c r="I91" t="str">
        <f t="shared" si="1"/>
        <v xml:space="preserve"> </v>
      </c>
    </row>
    <row r="92" spans="9:9" ht="12.75" customHeight="1">
      <c r="I92" t="str">
        <f t="shared" si="1"/>
        <v xml:space="preserve"> </v>
      </c>
    </row>
    <row r="93" spans="9:9" ht="12.75" customHeight="1">
      <c r="I93" t="str">
        <f t="shared" si="1"/>
        <v xml:space="preserve"> </v>
      </c>
    </row>
    <row r="94" spans="9:9" ht="12.75" customHeight="1">
      <c r="I94" t="str">
        <f t="shared" si="1"/>
        <v xml:space="preserve"> </v>
      </c>
    </row>
    <row r="95" spans="9:9" ht="12.75" customHeight="1">
      <c r="I95" t="str">
        <f t="shared" si="1"/>
        <v xml:space="preserve"> </v>
      </c>
    </row>
    <row r="96" spans="9:9" ht="12.75" customHeight="1">
      <c r="I96" t="str">
        <f t="shared" si="1"/>
        <v xml:space="preserve"> </v>
      </c>
    </row>
    <row r="97" spans="9:9" ht="12.75" customHeight="1">
      <c r="I97" t="str">
        <f t="shared" si="1"/>
        <v xml:space="preserve"> </v>
      </c>
    </row>
    <row r="98" spans="9:9" ht="12.75" customHeight="1">
      <c r="I98" t="str">
        <f t="shared" si="1"/>
        <v xml:space="preserve"> </v>
      </c>
    </row>
    <row r="99" spans="9:9" ht="12.75" customHeight="1">
      <c r="I99" t="str">
        <f t="shared" si="1"/>
        <v xml:space="preserve"> </v>
      </c>
    </row>
    <row r="100" spans="9:9" ht="12.75" customHeight="1">
      <c r="I100" t="str">
        <f t="shared" si="1"/>
        <v xml:space="preserve"> </v>
      </c>
    </row>
    <row r="101" spans="9:9" ht="12.75" customHeight="1">
      <c r="I101" t="str">
        <f t="shared" si="1"/>
        <v xml:space="preserve"> </v>
      </c>
    </row>
    <row r="102" spans="9:9" ht="12.75" customHeight="1">
      <c r="I102" t="str">
        <f t="shared" si="1"/>
        <v xml:space="preserve"> </v>
      </c>
    </row>
    <row r="103" spans="9:9" ht="12.75" customHeight="1">
      <c r="I103" t="str">
        <f t="shared" si="1"/>
        <v xml:space="preserve"> </v>
      </c>
    </row>
    <row r="104" spans="9:9" ht="12.75" customHeight="1">
      <c r="I104" t="str">
        <f t="shared" si="1"/>
        <v xml:space="preserve"> </v>
      </c>
    </row>
    <row r="105" spans="9:9" ht="12.75" customHeight="1">
      <c r="I105" t="str">
        <f t="shared" si="1"/>
        <v xml:space="preserve"> </v>
      </c>
    </row>
    <row r="106" spans="9:9" ht="12.75" customHeight="1">
      <c r="I106" t="str">
        <f t="shared" si="1"/>
        <v xml:space="preserve"> </v>
      </c>
    </row>
    <row r="107" spans="9:9" ht="12.75" customHeight="1">
      <c r="I107" t="str">
        <f t="shared" si="1"/>
        <v xml:space="preserve"> </v>
      </c>
    </row>
    <row r="108" spans="9:9" ht="12.75" customHeight="1">
      <c r="I108" t="str">
        <f t="shared" si="1"/>
        <v xml:space="preserve"> </v>
      </c>
    </row>
    <row r="109" spans="9:9" ht="12.75" customHeight="1">
      <c r="I109" t="str">
        <f t="shared" si="1"/>
        <v xml:space="preserve"> </v>
      </c>
    </row>
    <row r="110" spans="9:9" ht="12.75" customHeight="1">
      <c r="I110" t="str">
        <f t="shared" si="1"/>
        <v xml:space="preserve"> </v>
      </c>
    </row>
    <row r="111" spans="9:9" ht="12.75" customHeight="1">
      <c r="I111" t="str">
        <f t="shared" si="1"/>
        <v xml:space="preserve"> </v>
      </c>
    </row>
    <row r="112" spans="9:9" ht="12.75" customHeight="1">
      <c r="I112" t="str">
        <f t="shared" si="1"/>
        <v xml:space="preserve"> </v>
      </c>
    </row>
    <row r="113" spans="9:9" ht="12.75" customHeight="1">
      <c r="I113" t="str">
        <f t="shared" si="1"/>
        <v xml:space="preserve"> </v>
      </c>
    </row>
    <row r="114" spans="9:9" ht="12.75" customHeight="1">
      <c r="I114" t="str">
        <f t="shared" si="1"/>
        <v xml:space="preserve"> </v>
      </c>
    </row>
    <row r="115" spans="9:9" ht="12.75" customHeight="1">
      <c r="I115" t="str">
        <f t="shared" si="1"/>
        <v xml:space="preserve"> </v>
      </c>
    </row>
    <row r="116" spans="9:9" ht="12.75" customHeight="1">
      <c r="I116" t="str">
        <f t="shared" si="1"/>
        <v xml:space="preserve"> </v>
      </c>
    </row>
    <row r="117" spans="9:9" ht="12.75" customHeight="1">
      <c r="I117" t="str">
        <f t="shared" si="1"/>
        <v xml:space="preserve"> </v>
      </c>
    </row>
    <row r="118" spans="9:9" ht="12.75" customHeight="1">
      <c r="I118" t="str">
        <f t="shared" si="1"/>
        <v xml:space="preserve"> </v>
      </c>
    </row>
    <row r="119" spans="9:9" ht="12.75" customHeight="1">
      <c r="I119" t="str">
        <f t="shared" si="1"/>
        <v xml:space="preserve"> </v>
      </c>
    </row>
    <row r="120" spans="9:9" ht="12.75" customHeight="1">
      <c r="I120" t="str">
        <f t="shared" si="1"/>
        <v xml:space="preserve"> </v>
      </c>
    </row>
    <row r="121" spans="9:9" ht="12.75" customHeight="1">
      <c r="I121" t="str">
        <f t="shared" si="1"/>
        <v xml:space="preserve"> </v>
      </c>
    </row>
    <row r="122" spans="9:9" ht="12.75" customHeight="1">
      <c r="I122" t="str">
        <f t="shared" si="1"/>
        <v xml:space="preserve"> </v>
      </c>
    </row>
    <row r="123" spans="9:9" ht="12.75" customHeight="1">
      <c r="I123" t="str">
        <f t="shared" si="1"/>
        <v xml:space="preserve"> </v>
      </c>
    </row>
    <row r="124" spans="9:9" ht="12.75" customHeight="1">
      <c r="I124" t="str">
        <f t="shared" si="1"/>
        <v xml:space="preserve"> </v>
      </c>
    </row>
    <row r="125" spans="9:9" ht="12.75" customHeight="1">
      <c r="I125" t="str">
        <f t="shared" si="1"/>
        <v xml:space="preserve"> </v>
      </c>
    </row>
    <row r="126" spans="9:9" ht="12.75" customHeight="1">
      <c r="I126" t="str">
        <f t="shared" si="1"/>
        <v xml:space="preserve"> </v>
      </c>
    </row>
    <row r="127" spans="9:9" ht="12.75" customHeight="1">
      <c r="I127" t="str">
        <f t="shared" si="1"/>
        <v xml:space="preserve"> </v>
      </c>
    </row>
    <row r="128" spans="9:9" ht="12.75" customHeight="1">
      <c r="I128" t="str">
        <f t="shared" si="1"/>
        <v xml:space="preserve"> </v>
      </c>
    </row>
    <row r="129" spans="9:9" ht="12.75" customHeight="1">
      <c r="I129" t="str">
        <f t="shared" si="1"/>
        <v xml:space="preserve"> </v>
      </c>
    </row>
    <row r="130" spans="9:9" ht="12.75" customHeight="1">
      <c r="I130" t="str">
        <f t="shared" si="1"/>
        <v xml:space="preserve"> </v>
      </c>
    </row>
    <row r="131" spans="9:9" ht="12.75" customHeight="1">
      <c r="I131" t="str">
        <f t="shared" si="1"/>
        <v xml:space="preserve"> </v>
      </c>
    </row>
    <row r="132" spans="9:9" ht="12.75" customHeight="1">
      <c r="I132" t="str">
        <f t="shared" si="1"/>
        <v xml:space="preserve"> </v>
      </c>
    </row>
    <row r="133" spans="9:9" ht="12.75" customHeight="1">
      <c r="I133" t="str">
        <f t="shared" si="1"/>
        <v xml:space="preserve"> </v>
      </c>
    </row>
    <row r="134" spans="9:9" ht="12.75" customHeight="1">
      <c r="I134" t="str">
        <f t="shared" si="1"/>
        <v xml:space="preserve"> </v>
      </c>
    </row>
    <row r="135" spans="9:9" ht="12.75" customHeight="1">
      <c r="I135" t="str">
        <f t="shared" ref="I135:I198" si="2">IFERROR(D135/H135," ")</f>
        <v xml:space="preserve"> </v>
      </c>
    </row>
    <row r="136" spans="9:9" ht="12.75" customHeight="1">
      <c r="I136" t="str">
        <f t="shared" si="2"/>
        <v xml:space="preserve"> </v>
      </c>
    </row>
    <row r="137" spans="9:9" ht="12.75" customHeight="1">
      <c r="I137" t="str">
        <f t="shared" si="2"/>
        <v xml:space="preserve"> </v>
      </c>
    </row>
    <row r="138" spans="9:9" ht="12.75" customHeight="1">
      <c r="I138" t="str">
        <f t="shared" si="2"/>
        <v xml:space="preserve"> </v>
      </c>
    </row>
    <row r="139" spans="9:9" ht="12.75" customHeight="1">
      <c r="I139" t="str">
        <f t="shared" si="2"/>
        <v xml:space="preserve"> </v>
      </c>
    </row>
    <row r="140" spans="9:9" ht="12.75" customHeight="1">
      <c r="I140" t="str">
        <f t="shared" si="2"/>
        <v xml:space="preserve"> </v>
      </c>
    </row>
    <row r="141" spans="9:9" ht="12.75" customHeight="1">
      <c r="I141" t="str">
        <f t="shared" si="2"/>
        <v xml:space="preserve"> </v>
      </c>
    </row>
    <row r="142" spans="9:9" ht="12.75" customHeight="1">
      <c r="I142" t="str">
        <f t="shared" si="2"/>
        <v xml:space="preserve"> </v>
      </c>
    </row>
    <row r="143" spans="9:9" ht="12.75" customHeight="1">
      <c r="I143" t="str">
        <f t="shared" si="2"/>
        <v xml:space="preserve"> </v>
      </c>
    </row>
    <row r="144" spans="9:9" ht="12.75" customHeight="1">
      <c r="I144" t="str">
        <f t="shared" si="2"/>
        <v xml:space="preserve"> </v>
      </c>
    </row>
    <row r="145" spans="9:9" ht="12.75" customHeight="1">
      <c r="I145" t="str">
        <f t="shared" si="2"/>
        <v xml:space="preserve"> </v>
      </c>
    </row>
    <row r="146" spans="9:9" ht="12.75" customHeight="1">
      <c r="I146" t="str">
        <f t="shared" si="2"/>
        <v xml:space="preserve"> </v>
      </c>
    </row>
    <row r="147" spans="9:9" ht="12.75" customHeight="1">
      <c r="I147" t="str">
        <f t="shared" si="2"/>
        <v xml:space="preserve"> </v>
      </c>
    </row>
    <row r="148" spans="9:9" ht="12.75" customHeight="1">
      <c r="I148" t="str">
        <f t="shared" si="2"/>
        <v xml:space="preserve"> </v>
      </c>
    </row>
    <row r="149" spans="9:9" ht="12.75" customHeight="1">
      <c r="I149" t="str">
        <f t="shared" si="2"/>
        <v xml:space="preserve"> </v>
      </c>
    </row>
    <row r="150" spans="9:9" ht="12.75" customHeight="1">
      <c r="I150" t="str">
        <f t="shared" si="2"/>
        <v xml:space="preserve"> </v>
      </c>
    </row>
    <row r="151" spans="9:9" ht="12.75" customHeight="1">
      <c r="I151" t="str">
        <f t="shared" si="2"/>
        <v xml:space="preserve"> </v>
      </c>
    </row>
    <row r="152" spans="9:9" ht="12.75" customHeight="1">
      <c r="I152" t="str">
        <f t="shared" si="2"/>
        <v xml:space="preserve"> </v>
      </c>
    </row>
    <row r="153" spans="9:9" ht="12.75" customHeight="1">
      <c r="I153" t="str">
        <f t="shared" si="2"/>
        <v xml:space="preserve"> </v>
      </c>
    </row>
    <row r="154" spans="9:9" ht="12.75" customHeight="1">
      <c r="I154" t="str">
        <f t="shared" si="2"/>
        <v xml:space="preserve"> </v>
      </c>
    </row>
    <row r="155" spans="9:9" ht="12.75" customHeight="1">
      <c r="I155" t="str">
        <f t="shared" si="2"/>
        <v xml:space="preserve"> </v>
      </c>
    </row>
    <row r="156" spans="9:9" ht="12.75" customHeight="1">
      <c r="I156" t="str">
        <f t="shared" si="2"/>
        <v xml:space="preserve"> </v>
      </c>
    </row>
    <row r="157" spans="9:9" ht="12.75" customHeight="1">
      <c r="I157" t="str">
        <f t="shared" si="2"/>
        <v xml:space="preserve"> </v>
      </c>
    </row>
    <row r="158" spans="9:9" ht="12.75" customHeight="1">
      <c r="I158" t="str">
        <f t="shared" si="2"/>
        <v xml:space="preserve"> </v>
      </c>
    </row>
    <row r="159" spans="9:9" ht="12.75" customHeight="1">
      <c r="I159" t="str">
        <f t="shared" si="2"/>
        <v xml:space="preserve"> </v>
      </c>
    </row>
    <row r="160" spans="9:9" ht="12.75" customHeight="1">
      <c r="I160" t="str">
        <f t="shared" si="2"/>
        <v xml:space="preserve"> </v>
      </c>
    </row>
    <row r="161" spans="9:9" ht="12.75" customHeight="1">
      <c r="I161" t="str">
        <f t="shared" si="2"/>
        <v xml:space="preserve"> </v>
      </c>
    </row>
    <row r="162" spans="9:9" ht="12.75" customHeight="1">
      <c r="I162" t="str">
        <f t="shared" si="2"/>
        <v xml:space="preserve"> </v>
      </c>
    </row>
    <row r="163" spans="9:9" ht="12.75" customHeight="1">
      <c r="I163" t="str">
        <f t="shared" si="2"/>
        <v xml:space="preserve"> </v>
      </c>
    </row>
    <row r="164" spans="9:9" ht="12.75" customHeight="1">
      <c r="I164" t="str">
        <f t="shared" si="2"/>
        <v xml:space="preserve"> </v>
      </c>
    </row>
    <row r="165" spans="9:9" ht="12.75" customHeight="1">
      <c r="I165" t="str">
        <f t="shared" si="2"/>
        <v xml:space="preserve"> </v>
      </c>
    </row>
    <row r="166" spans="9:9" ht="12.75" customHeight="1">
      <c r="I166" t="str">
        <f t="shared" si="2"/>
        <v xml:space="preserve"> </v>
      </c>
    </row>
    <row r="167" spans="9:9" ht="12.75" customHeight="1">
      <c r="I167" t="str">
        <f t="shared" si="2"/>
        <v xml:space="preserve"> </v>
      </c>
    </row>
    <row r="168" spans="9:9" ht="12.75" customHeight="1">
      <c r="I168" t="str">
        <f t="shared" si="2"/>
        <v xml:space="preserve"> </v>
      </c>
    </row>
    <row r="169" spans="9:9" ht="12.75" customHeight="1">
      <c r="I169" t="str">
        <f t="shared" si="2"/>
        <v xml:space="preserve"> </v>
      </c>
    </row>
    <row r="170" spans="9:9" ht="12.75" customHeight="1">
      <c r="I170" t="str">
        <f t="shared" si="2"/>
        <v xml:space="preserve"> </v>
      </c>
    </row>
    <row r="171" spans="9:9" ht="12.75" customHeight="1">
      <c r="I171" t="str">
        <f t="shared" si="2"/>
        <v xml:space="preserve"> </v>
      </c>
    </row>
    <row r="172" spans="9:9" ht="12.75" customHeight="1">
      <c r="I172" t="str">
        <f t="shared" si="2"/>
        <v xml:space="preserve"> </v>
      </c>
    </row>
    <row r="173" spans="9:9" ht="12.75" customHeight="1">
      <c r="I173" t="str">
        <f t="shared" si="2"/>
        <v xml:space="preserve"> </v>
      </c>
    </row>
    <row r="174" spans="9:9" ht="12.75" customHeight="1">
      <c r="I174" t="str">
        <f t="shared" si="2"/>
        <v xml:space="preserve"> </v>
      </c>
    </row>
    <row r="175" spans="9:9" ht="12.75" customHeight="1">
      <c r="I175" t="str">
        <f t="shared" si="2"/>
        <v xml:space="preserve"> </v>
      </c>
    </row>
    <row r="176" spans="9:9" ht="12.75" customHeight="1">
      <c r="I176" t="str">
        <f t="shared" si="2"/>
        <v xml:space="preserve"> </v>
      </c>
    </row>
    <row r="177" spans="9:9" ht="12.75" customHeight="1">
      <c r="I177" t="str">
        <f t="shared" si="2"/>
        <v xml:space="preserve"> </v>
      </c>
    </row>
    <row r="178" spans="9:9" ht="12.75" customHeight="1">
      <c r="I178" t="str">
        <f t="shared" si="2"/>
        <v xml:space="preserve"> </v>
      </c>
    </row>
    <row r="179" spans="9:9" ht="12.75" customHeight="1">
      <c r="I179" t="str">
        <f t="shared" si="2"/>
        <v xml:space="preserve"> </v>
      </c>
    </row>
    <row r="180" spans="9:9" ht="12.75" customHeight="1">
      <c r="I180" t="str">
        <f t="shared" si="2"/>
        <v xml:space="preserve"> </v>
      </c>
    </row>
    <row r="181" spans="9:9" ht="12.75" customHeight="1">
      <c r="I181" t="str">
        <f t="shared" si="2"/>
        <v xml:space="preserve"> </v>
      </c>
    </row>
    <row r="182" spans="9:9" ht="12.75" customHeight="1">
      <c r="I182" t="str">
        <f t="shared" si="2"/>
        <v xml:space="preserve"> </v>
      </c>
    </row>
    <row r="183" spans="9:9" ht="12.75" customHeight="1">
      <c r="I183" t="str">
        <f t="shared" si="2"/>
        <v xml:space="preserve"> </v>
      </c>
    </row>
    <row r="184" spans="9:9" ht="12.75" customHeight="1">
      <c r="I184" t="str">
        <f t="shared" si="2"/>
        <v xml:space="preserve"> </v>
      </c>
    </row>
    <row r="185" spans="9:9" ht="12.75" customHeight="1">
      <c r="I185" t="str">
        <f t="shared" si="2"/>
        <v xml:space="preserve"> </v>
      </c>
    </row>
    <row r="186" spans="9:9" ht="12.75" customHeight="1">
      <c r="I186" t="str">
        <f t="shared" si="2"/>
        <v xml:space="preserve"> </v>
      </c>
    </row>
    <row r="187" spans="9:9" ht="12.75" customHeight="1">
      <c r="I187" t="str">
        <f t="shared" si="2"/>
        <v xml:space="preserve"> </v>
      </c>
    </row>
    <row r="188" spans="9:9" ht="12.75" customHeight="1">
      <c r="I188" t="str">
        <f t="shared" si="2"/>
        <v xml:space="preserve"> </v>
      </c>
    </row>
    <row r="189" spans="9:9" ht="12.75" customHeight="1">
      <c r="I189" t="str">
        <f t="shared" si="2"/>
        <v xml:space="preserve"> </v>
      </c>
    </row>
    <row r="190" spans="9:9" ht="12.75" customHeight="1">
      <c r="I190" t="str">
        <f t="shared" si="2"/>
        <v xml:space="preserve"> </v>
      </c>
    </row>
    <row r="191" spans="9:9" ht="12.75" customHeight="1">
      <c r="I191" t="str">
        <f t="shared" si="2"/>
        <v xml:space="preserve"> </v>
      </c>
    </row>
    <row r="192" spans="9:9" ht="12.75" customHeight="1">
      <c r="I192" t="str">
        <f t="shared" si="2"/>
        <v xml:space="preserve"> </v>
      </c>
    </row>
    <row r="193" spans="9:9" ht="12.75" customHeight="1">
      <c r="I193" t="str">
        <f t="shared" si="2"/>
        <v xml:space="preserve"> </v>
      </c>
    </row>
    <row r="194" spans="9:9" ht="12.75" customHeight="1">
      <c r="I194" t="str">
        <f t="shared" si="2"/>
        <v xml:space="preserve"> </v>
      </c>
    </row>
    <row r="195" spans="9:9" ht="12.75" customHeight="1">
      <c r="I195" t="str">
        <f t="shared" si="2"/>
        <v xml:space="preserve"> </v>
      </c>
    </row>
    <row r="196" spans="9:9" ht="12.75" customHeight="1">
      <c r="I196" t="str">
        <f t="shared" si="2"/>
        <v xml:space="preserve"> </v>
      </c>
    </row>
    <row r="197" spans="9:9" ht="12.75" customHeight="1">
      <c r="I197" t="str">
        <f t="shared" si="2"/>
        <v xml:space="preserve"> </v>
      </c>
    </row>
    <row r="198" spans="9:9" ht="12.75" customHeight="1">
      <c r="I198" t="str">
        <f t="shared" si="2"/>
        <v xml:space="preserve"> </v>
      </c>
    </row>
    <row r="199" spans="9:9" ht="12.75" customHeight="1">
      <c r="I199" t="str">
        <f t="shared" ref="I199:I262" si="3">IFERROR(D199/H199," ")</f>
        <v xml:space="preserve"> </v>
      </c>
    </row>
    <row r="200" spans="9:9" ht="12.75" customHeight="1">
      <c r="I200" t="str">
        <f t="shared" si="3"/>
        <v xml:space="preserve"> </v>
      </c>
    </row>
    <row r="201" spans="9:9" ht="12.75" customHeight="1">
      <c r="I201" t="str">
        <f t="shared" si="3"/>
        <v xml:space="preserve"> </v>
      </c>
    </row>
    <row r="202" spans="9:9" ht="12.75" customHeight="1">
      <c r="I202" t="str">
        <f t="shared" si="3"/>
        <v xml:space="preserve"> </v>
      </c>
    </row>
    <row r="203" spans="9:9" ht="12.75" customHeight="1">
      <c r="I203" t="str">
        <f t="shared" si="3"/>
        <v xml:space="preserve"> </v>
      </c>
    </row>
    <row r="204" spans="9:9" ht="12.75" customHeight="1">
      <c r="I204" t="str">
        <f t="shared" si="3"/>
        <v xml:space="preserve"> </v>
      </c>
    </row>
    <row r="205" spans="9:9" ht="12.75" customHeight="1">
      <c r="I205" t="str">
        <f t="shared" si="3"/>
        <v xml:space="preserve"> </v>
      </c>
    </row>
    <row r="206" spans="9:9" ht="12.75" customHeight="1">
      <c r="I206" t="str">
        <f t="shared" si="3"/>
        <v xml:space="preserve"> </v>
      </c>
    </row>
    <row r="207" spans="9:9" ht="12.75" customHeight="1">
      <c r="I207" t="str">
        <f t="shared" si="3"/>
        <v xml:space="preserve"> </v>
      </c>
    </row>
    <row r="208" spans="9:9" ht="12.75" customHeight="1">
      <c r="I208" t="str">
        <f t="shared" si="3"/>
        <v xml:space="preserve"> </v>
      </c>
    </row>
    <row r="209" spans="9:9" ht="12.75" customHeight="1">
      <c r="I209" t="str">
        <f t="shared" si="3"/>
        <v xml:space="preserve"> </v>
      </c>
    </row>
    <row r="210" spans="9:9" ht="12.75" customHeight="1">
      <c r="I210" t="str">
        <f t="shared" si="3"/>
        <v xml:space="preserve"> </v>
      </c>
    </row>
    <row r="211" spans="9:9" ht="12.75" customHeight="1">
      <c r="I211" t="str">
        <f t="shared" si="3"/>
        <v xml:space="preserve"> </v>
      </c>
    </row>
    <row r="212" spans="9:9" ht="12.75" customHeight="1">
      <c r="I212" t="str">
        <f t="shared" si="3"/>
        <v xml:space="preserve"> </v>
      </c>
    </row>
    <row r="213" spans="9:9" ht="12.75" customHeight="1">
      <c r="I213" t="str">
        <f t="shared" si="3"/>
        <v xml:space="preserve"> </v>
      </c>
    </row>
    <row r="214" spans="9:9" ht="12.75" customHeight="1">
      <c r="I214" t="str">
        <f t="shared" si="3"/>
        <v xml:space="preserve"> </v>
      </c>
    </row>
    <row r="215" spans="9:9" ht="12.75" customHeight="1">
      <c r="I215" t="str">
        <f t="shared" si="3"/>
        <v xml:space="preserve"> </v>
      </c>
    </row>
    <row r="216" spans="9:9" ht="12.75" customHeight="1">
      <c r="I216" t="str">
        <f t="shared" si="3"/>
        <v xml:space="preserve"> </v>
      </c>
    </row>
    <row r="217" spans="9:9" ht="12.75" customHeight="1">
      <c r="I217" t="str">
        <f t="shared" si="3"/>
        <v xml:space="preserve"> </v>
      </c>
    </row>
    <row r="218" spans="9:9" ht="12.75" customHeight="1">
      <c r="I218" t="str">
        <f t="shared" si="3"/>
        <v xml:space="preserve"> </v>
      </c>
    </row>
    <row r="219" spans="9:9" ht="12.75" customHeight="1">
      <c r="I219" t="str">
        <f t="shared" si="3"/>
        <v xml:space="preserve"> </v>
      </c>
    </row>
    <row r="220" spans="9:9" ht="12.75" customHeight="1">
      <c r="I220" t="str">
        <f t="shared" si="3"/>
        <v xml:space="preserve"> </v>
      </c>
    </row>
    <row r="221" spans="9:9" ht="12.75" customHeight="1">
      <c r="I221" t="str">
        <f t="shared" si="3"/>
        <v xml:space="preserve"> </v>
      </c>
    </row>
    <row r="222" spans="9:9" ht="12.75" customHeight="1">
      <c r="I222" t="str">
        <f t="shared" si="3"/>
        <v xml:space="preserve"> </v>
      </c>
    </row>
    <row r="223" spans="9:9" ht="12.75" customHeight="1">
      <c r="I223" t="str">
        <f t="shared" si="3"/>
        <v xml:space="preserve"> </v>
      </c>
    </row>
    <row r="224" spans="9:9" ht="12.75" customHeight="1">
      <c r="I224" t="str">
        <f t="shared" si="3"/>
        <v xml:space="preserve"> </v>
      </c>
    </row>
    <row r="225" spans="9:9" ht="12.75" customHeight="1">
      <c r="I225" t="str">
        <f t="shared" si="3"/>
        <v xml:space="preserve"> </v>
      </c>
    </row>
    <row r="226" spans="9:9" ht="12.75" customHeight="1">
      <c r="I226" t="str">
        <f t="shared" si="3"/>
        <v xml:space="preserve"> </v>
      </c>
    </row>
    <row r="227" spans="9:9" ht="12.75" customHeight="1">
      <c r="I227" t="str">
        <f t="shared" si="3"/>
        <v xml:space="preserve"> </v>
      </c>
    </row>
    <row r="228" spans="9:9" ht="12.75" customHeight="1">
      <c r="I228" t="str">
        <f t="shared" si="3"/>
        <v xml:space="preserve"> </v>
      </c>
    </row>
    <row r="229" spans="9:9" ht="12.75" customHeight="1">
      <c r="I229" t="str">
        <f t="shared" si="3"/>
        <v xml:space="preserve"> </v>
      </c>
    </row>
    <row r="230" spans="9:9" ht="12.75" customHeight="1">
      <c r="I230" t="str">
        <f t="shared" si="3"/>
        <v xml:space="preserve"> </v>
      </c>
    </row>
    <row r="231" spans="9:9" ht="12.75" customHeight="1">
      <c r="I231" t="str">
        <f t="shared" si="3"/>
        <v xml:space="preserve"> </v>
      </c>
    </row>
    <row r="232" spans="9:9" ht="12.75" customHeight="1">
      <c r="I232" t="str">
        <f t="shared" si="3"/>
        <v xml:space="preserve"> </v>
      </c>
    </row>
    <row r="233" spans="9:9" ht="12.75" customHeight="1">
      <c r="I233" t="str">
        <f t="shared" si="3"/>
        <v xml:space="preserve"> </v>
      </c>
    </row>
    <row r="234" spans="9:9" ht="12.75" customHeight="1">
      <c r="I234" t="str">
        <f t="shared" si="3"/>
        <v xml:space="preserve"> </v>
      </c>
    </row>
    <row r="235" spans="9:9" ht="12.75" customHeight="1">
      <c r="I235" t="str">
        <f t="shared" si="3"/>
        <v xml:space="preserve"> </v>
      </c>
    </row>
    <row r="236" spans="9:9" ht="12.75" customHeight="1">
      <c r="I236" t="str">
        <f t="shared" si="3"/>
        <v xml:space="preserve"> </v>
      </c>
    </row>
    <row r="237" spans="9:9" ht="12.75" customHeight="1">
      <c r="I237" t="str">
        <f t="shared" si="3"/>
        <v xml:space="preserve"> </v>
      </c>
    </row>
    <row r="238" spans="9:9" ht="12.75" customHeight="1">
      <c r="I238" t="str">
        <f t="shared" si="3"/>
        <v xml:space="preserve"> </v>
      </c>
    </row>
    <row r="239" spans="9:9" ht="12.75" customHeight="1">
      <c r="I239" t="str">
        <f t="shared" si="3"/>
        <v xml:space="preserve"> </v>
      </c>
    </row>
    <row r="240" spans="9:9" ht="12.75" customHeight="1">
      <c r="I240" t="str">
        <f t="shared" si="3"/>
        <v xml:space="preserve"> </v>
      </c>
    </row>
    <row r="241" spans="9:9" ht="12.75" customHeight="1">
      <c r="I241" t="str">
        <f t="shared" si="3"/>
        <v xml:space="preserve"> </v>
      </c>
    </row>
    <row r="242" spans="9:9" ht="12.75" customHeight="1">
      <c r="I242" t="str">
        <f t="shared" si="3"/>
        <v xml:space="preserve"> </v>
      </c>
    </row>
    <row r="243" spans="9:9" ht="12.75" customHeight="1">
      <c r="I243" t="str">
        <f t="shared" si="3"/>
        <v xml:space="preserve"> </v>
      </c>
    </row>
    <row r="244" spans="9:9" ht="12.75" customHeight="1">
      <c r="I244" t="str">
        <f t="shared" si="3"/>
        <v xml:space="preserve"> </v>
      </c>
    </row>
    <row r="245" spans="9:9" ht="12.75" customHeight="1">
      <c r="I245" t="str">
        <f t="shared" si="3"/>
        <v xml:space="preserve"> </v>
      </c>
    </row>
    <row r="246" spans="9:9" ht="12.75" customHeight="1">
      <c r="I246" t="str">
        <f t="shared" si="3"/>
        <v xml:space="preserve"> </v>
      </c>
    </row>
    <row r="247" spans="9:9" ht="12.75" customHeight="1">
      <c r="I247" t="str">
        <f t="shared" si="3"/>
        <v xml:space="preserve"> </v>
      </c>
    </row>
    <row r="248" spans="9:9" ht="12.75" customHeight="1">
      <c r="I248" t="str">
        <f t="shared" si="3"/>
        <v xml:space="preserve"> </v>
      </c>
    </row>
    <row r="249" spans="9:9" ht="12.75" customHeight="1">
      <c r="I249" t="str">
        <f t="shared" si="3"/>
        <v xml:space="preserve"> </v>
      </c>
    </row>
    <row r="250" spans="9:9" ht="12.75" customHeight="1">
      <c r="I250" t="str">
        <f t="shared" si="3"/>
        <v xml:space="preserve"> </v>
      </c>
    </row>
    <row r="251" spans="9:9" ht="12.75" customHeight="1">
      <c r="I251" t="str">
        <f t="shared" si="3"/>
        <v xml:space="preserve"> </v>
      </c>
    </row>
    <row r="252" spans="9:9" ht="12.75" customHeight="1">
      <c r="I252" t="str">
        <f t="shared" si="3"/>
        <v xml:space="preserve"> </v>
      </c>
    </row>
    <row r="253" spans="9:9" ht="12.75" customHeight="1">
      <c r="I253" t="str">
        <f t="shared" si="3"/>
        <v xml:space="preserve"> </v>
      </c>
    </row>
    <row r="254" spans="9:9" ht="12.75" customHeight="1">
      <c r="I254" t="str">
        <f t="shared" si="3"/>
        <v xml:space="preserve"> </v>
      </c>
    </row>
    <row r="255" spans="9:9" ht="12.75" customHeight="1">
      <c r="I255" t="str">
        <f t="shared" si="3"/>
        <v xml:space="preserve"> </v>
      </c>
    </row>
    <row r="256" spans="9:9" ht="12.75" customHeight="1">
      <c r="I256" t="str">
        <f t="shared" si="3"/>
        <v xml:space="preserve"> </v>
      </c>
    </row>
    <row r="257" spans="9:9" ht="12.75" customHeight="1">
      <c r="I257" t="str">
        <f t="shared" si="3"/>
        <v xml:space="preserve"> </v>
      </c>
    </row>
    <row r="258" spans="9:9" ht="12.75" customHeight="1">
      <c r="I258" t="str">
        <f t="shared" si="3"/>
        <v xml:space="preserve"> </v>
      </c>
    </row>
    <row r="259" spans="9:9" ht="12.75" customHeight="1">
      <c r="I259" t="str">
        <f t="shared" si="3"/>
        <v xml:space="preserve"> </v>
      </c>
    </row>
    <row r="260" spans="9:9" ht="12.75" customHeight="1">
      <c r="I260" t="str">
        <f t="shared" si="3"/>
        <v xml:space="preserve"> </v>
      </c>
    </row>
    <row r="261" spans="9:9" ht="12.75" customHeight="1">
      <c r="I261" t="str">
        <f t="shared" si="3"/>
        <v xml:space="preserve"> </v>
      </c>
    </row>
    <row r="262" spans="9:9" ht="12.75" customHeight="1">
      <c r="I262" t="str">
        <f t="shared" si="3"/>
        <v xml:space="preserve"> </v>
      </c>
    </row>
    <row r="263" spans="9:9" ht="12.75" customHeight="1">
      <c r="I263" t="str">
        <f t="shared" ref="I263" si="4">IFERROR(D263/H263," ")</f>
        <v xml:space="preserve"> </v>
      </c>
    </row>
  </sheetData>
  <sheetProtection pivotTables="0"/>
  <mergeCells count="21">
    <mergeCell ref="P1:AF2"/>
    <mergeCell ref="A6:A8"/>
    <mergeCell ref="A9:C9"/>
    <mergeCell ref="A10:A30"/>
    <mergeCell ref="A31:C31"/>
    <mergeCell ref="A32:A33"/>
    <mergeCell ref="A34:C34"/>
    <mergeCell ref="B6:B7"/>
    <mergeCell ref="B8:C8"/>
    <mergeCell ref="B11:C11"/>
    <mergeCell ref="B13:C13"/>
    <mergeCell ref="B15:C15"/>
    <mergeCell ref="B17:C17"/>
    <mergeCell ref="B18:B19"/>
    <mergeCell ref="B20:C20"/>
    <mergeCell ref="B22:C22"/>
    <mergeCell ref="B23:B24"/>
    <mergeCell ref="B25:C25"/>
    <mergeCell ref="B26:B29"/>
    <mergeCell ref="B30:C30"/>
    <mergeCell ref="B33:C33"/>
  </mergeCells>
  <conditionalFormatting sqref="H6:I6 H7:H77 I7:I34">
    <cfRule type="notContainsBlanks" dxfId="1841" priority="3" stopIfTrue="1">
      <formula>LEN(TRIM(H6))&gt;0</formula>
    </cfRule>
  </conditionalFormatting>
  <pageMargins left="0.25" right="0.25" top="0.75" bottom="0.75" header="0.3" footer="0.3"/>
  <pageSetup paperSize="9" scale="35" fitToWidth="0" fitToHeight="0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15">
    <tabColor theme="7" tint="-0.249977111117893"/>
  </sheetPr>
  <dimension ref="A1:L55"/>
  <sheetViews>
    <sheetView showGridLines="0" zoomScale="80" zoomScaleNormal="80" zoomScaleSheetLayoutView="80" workbookViewId="0">
      <selection activeCell="D17" sqref="D17"/>
    </sheetView>
  </sheetViews>
  <sheetFormatPr defaultColWidth="9.16796875" defaultRowHeight="12"/>
  <cols>
    <col min="1" max="1" width="3.50390625" style="186" customWidth="1"/>
    <col min="2" max="2" width="33.171875" style="186" customWidth="1"/>
    <col min="3" max="3" width="8.08984375" style="186" hidden="1" customWidth="1"/>
    <col min="4" max="4" width="34.38671875" style="186" customWidth="1"/>
    <col min="5" max="5" width="5.390625" style="186" customWidth="1"/>
    <col min="6" max="6" width="37.7578125" style="186" customWidth="1"/>
    <col min="7" max="7" width="8.359375" style="186" hidden="1" customWidth="1"/>
    <col min="8" max="8" width="34.38671875" style="186" customWidth="1"/>
    <col min="9" max="9" width="4.8515625" style="186" customWidth="1"/>
    <col min="10" max="10" width="36.41015625" style="186" customWidth="1"/>
    <col min="11" max="11" width="7.28125" style="186" hidden="1" customWidth="1"/>
    <col min="12" max="12" width="33.0390625" style="186" customWidth="1"/>
    <col min="13" max="13" width="15.37109375" style="186" customWidth="1"/>
    <col min="14" max="14" width="29.125" style="186" customWidth="1"/>
    <col min="15" max="16384" width="9.16796875" style="186"/>
  </cols>
  <sheetData>
    <row r="1" spans="1:12" s="191" customFormat="1" ht="34.5">
      <c r="A1" s="187"/>
      <c r="B1" s="188" t="s">
        <v>608</v>
      </c>
      <c r="C1" s="188"/>
      <c r="D1" s="189"/>
      <c r="E1" s="190"/>
      <c r="F1" s="190"/>
      <c r="G1" s="190"/>
      <c r="H1" s="190"/>
      <c r="I1" s="190"/>
    </row>
    <row r="2" spans="1:12" s="191" customFormat="1">
      <c r="D2" s="192"/>
      <c r="E2" s="190"/>
      <c r="F2" s="190"/>
      <c r="G2" s="190"/>
      <c r="I2" s="190"/>
    </row>
    <row r="3" spans="1:12" ht="21.75">
      <c r="B3" s="322" t="s">
        <v>602</v>
      </c>
      <c r="C3" s="322"/>
      <c r="D3" s="323"/>
      <c r="F3" s="186" t="s">
        <v>210</v>
      </c>
    </row>
    <row r="4" spans="1:12" ht="30" customHeight="1">
      <c r="B4" s="320" t="s">
        <v>8</v>
      </c>
      <c r="C4" s="320"/>
      <c r="D4" s="321"/>
      <c r="F4" s="194" t="str">
        <f>IFERROR(VLOOKUP(F3,База[[#All],[Ф.И.О.]:[№ личного дела]],6,0),"")</f>
        <v>1/18</v>
      </c>
      <c r="G4" s="194"/>
      <c r="H4" s="190"/>
      <c r="I4" s="190"/>
      <c r="J4" s="190"/>
      <c r="K4" s="190"/>
      <c r="L4" s="190"/>
    </row>
    <row r="5" spans="1:12" ht="30" customHeight="1">
      <c r="B5" s="198" t="s">
        <v>603</v>
      </c>
      <c r="C5" s="199"/>
      <c r="D5" s="200"/>
      <c r="E5" s="201"/>
      <c r="F5" s="198" t="s">
        <v>604</v>
      </c>
      <c r="G5" s="202"/>
      <c r="H5" s="203"/>
      <c r="I5" s="203"/>
      <c r="J5" s="198" t="s">
        <v>605</v>
      </c>
      <c r="K5" s="201"/>
      <c r="L5" s="203"/>
    </row>
    <row r="6" spans="1:12" ht="21">
      <c r="B6" s="193" t="s">
        <v>607</v>
      </c>
      <c r="C6" s="193">
        <v>1</v>
      </c>
      <c r="D6" s="193" t="str">
        <f t="array" ref="D6">IFERROR(INDEX(База[Форма получения образования],SMALL(IF(База[№ личного дела]=$F$4,ROW(База[Форма получения образования])-4),$C$6)),"")</f>
        <v>очная</v>
      </c>
      <c r="F6" s="193" t="s">
        <v>607</v>
      </c>
      <c r="G6" s="193">
        <v>2</v>
      </c>
      <c r="H6" s="193" t="str">
        <f t="array" ref="H6">IFERROR(INDEX(База[Форма получения образования],SMALL(IF(База[№ личного дела]=$F$4,ROW(База[Форма получения образования])-4),$G6)),"")</f>
        <v>очная</v>
      </c>
      <c r="J6" s="193" t="s">
        <v>607</v>
      </c>
      <c r="K6" s="193">
        <v>3</v>
      </c>
      <c r="L6" s="193" t="str">
        <f t="array" ref="L6">IFERROR(INDEX(База[Форма получения образования],SMALL(IF(База[№ личного дела]=$F$4,ROW(База[Форма получения образования])-4),$K6)),"")</f>
        <v/>
      </c>
    </row>
    <row r="7" spans="1:12" ht="21">
      <c r="B7" s="193" t="s">
        <v>2</v>
      </c>
      <c r="C7" s="193">
        <v>1</v>
      </c>
      <c r="D7" s="193" t="str">
        <f t="array" ref="D7">IFERROR(INDEX(База[Специальность],SMALL(IF(База[№ личного дела]=$F$4,ROW(База[Специальность])-4),$C7)),"")</f>
        <v>МИЭ</v>
      </c>
      <c r="F7" s="193" t="s">
        <v>2</v>
      </c>
      <c r="G7" s="193">
        <v>2</v>
      </c>
      <c r="H7" s="193" t="str">
        <f t="array" ref="H7">IFERROR(INDEX(База[Специальность],SMALL(IF(База[№ личного дела]=$F$4,ROW(База[Специальность])-4),$G7)),"")</f>
        <v>СиХНП</v>
      </c>
      <c r="J7" s="193" t="s">
        <v>2</v>
      </c>
      <c r="K7" s="193">
        <v>3</v>
      </c>
      <c r="L7" s="193" t="str">
        <f t="array" ref="L7">IFERROR(INDEX(База[Специальность],SMALL(IF(База[№ личного дела]=$F$4,ROW(База[Специальность])-4),$K7)),"")</f>
        <v/>
      </c>
    </row>
    <row r="8" spans="1:12" ht="21">
      <c r="B8" s="193" t="s">
        <v>124</v>
      </c>
      <c r="C8" s="193">
        <v>1</v>
      </c>
      <c r="D8" s="193" t="str">
        <f t="array" ref="D8">IFERROR(INDEX(База[Вид],SMALL(IF(База[№ личного дела]=$F$4,ROW(База[Вид])-4),$C8)),"")</f>
        <v>ЭП</v>
      </c>
      <c r="F8" s="193" t="s">
        <v>124</v>
      </c>
      <c r="G8" s="193">
        <v>2</v>
      </c>
      <c r="H8" s="193" t="str">
        <f t="array" ref="H8">IFERROR(INDEX(База[Вид],SMALL(IF(База[№ личного дела]=$F$4,ROW(База[Вид])-4),$G8)),"")</f>
        <v>ХНП</v>
      </c>
      <c r="J8" s="193" t="s">
        <v>124</v>
      </c>
      <c r="K8" s="193">
        <v>3</v>
      </c>
      <c r="L8" s="193" t="str">
        <f t="array" ref="L8">IFERROR(INDEX(База[Вид],SMALL(IF(База[№ личного дела]=$F$4,ROW(База[Вид])-4),$K8)),"")</f>
        <v/>
      </c>
    </row>
    <row r="9" spans="1:12" ht="21">
      <c r="B9" s="195" t="s">
        <v>11</v>
      </c>
      <c r="C9" s="193">
        <v>1</v>
      </c>
      <c r="D9" s="193" t="str">
        <f t="array" ref="D9">IFERROR(INDEX(База[№ экз.листа],SMALL(IF(База[№ личного дела]=$F$4,ROW(База[№ экз.листа])-4),$C9)),"")</f>
        <v>1/18-ЭП/1</v>
      </c>
      <c r="F9" s="195" t="s">
        <v>11</v>
      </c>
      <c r="G9" s="193">
        <v>2</v>
      </c>
      <c r="H9" s="193" t="str">
        <f t="array" ref="H9">IFERROR(INDEX(База[№ экз.листа],SMALL(IF(База[№ личного дела]=$F$4,ROW(База[№ экз.листа])-4),$G9)),"")</f>
        <v>1/18-ХНП/2</v>
      </c>
      <c r="J9" s="195" t="s">
        <v>11</v>
      </c>
      <c r="K9" s="193">
        <v>3</v>
      </c>
      <c r="L9" s="193" t="str">
        <f t="array" ref="L9">IFERROR(INDEX(База[№ экз.листа],SMALL(IF(База[№ личного дела]=$F$4,ROW(База[№ экз.листа])-4),$K9)),"")</f>
        <v/>
      </c>
    </row>
    <row r="10" spans="1:12" ht="31.5">
      <c r="B10" s="196" t="s">
        <v>18</v>
      </c>
      <c r="C10" s="193">
        <v>1</v>
      </c>
      <c r="D10" s="207">
        <f t="array" ref="D10">IFERROR(INDEX(База[Вступительное испытание (балл) (1)],SMALL(IF(База[№ личного дела]=$F$4,ROW(База[Вступительное испытание (балл) (1)])-4),$C10)),"")</f>
        <v>0</v>
      </c>
      <c r="F10" s="196" t="s">
        <v>18</v>
      </c>
      <c r="G10" s="193">
        <v>2</v>
      </c>
      <c r="H10" s="207">
        <f t="array" ref="H10">IFERROR(INDEX(База[Вступительное испытание (балл) (1)],SMALL(IF(База[№ личного дела]=$F$4,ROW(База[Вступительное испытание (балл) (1)])-4),$G10)),"")</f>
        <v>0</v>
      </c>
      <c r="J10" s="196" t="s">
        <v>18</v>
      </c>
      <c r="K10" s="193">
        <v>3</v>
      </c>
      <c r="L10" s="207" t="str">
        <f t="array" ref="L10">IFERROR(INDEX(База[Вступительное испытание (балл) (1)],SMALL(IF(База[№ личного дела]=$F$4,ROW(База[Вступительное испытание (балл) (1)])-4),$K10)),"")</f>
        <v/>
      </c>
    </row>
    <row r="11" spans="1:12" ht="31.5">
      <c r="B11" s="196" t="s">
        <v>19</v>
      </c>
      <c r="C11" s="193">
        <v>1</v>
      </c>
      <c r="D11" s="207">
        <f t="array" ref="D11">IFERROR(INDEX(База[Средний балл документа об образовании (2)],SMALL(IF(База[№ личного дела]=$F$4,ROW(База[Средний балл документа об образовании (2)])-4),$C11)),"")</f>
        <v>3.5</v>
      </c>
      <c r="F11" s="196" t="s">
        <v>19</v>
      </c>
      <c r="G11" s="193">
        <v>2</v>
      </c>
      <c r="H11" s="207">
        <f t="array" ref="H11">IFERROR(INDEX(База[Средний балл документа об образовании (2)],SMALL(IF(База[№ личного дела]=$F$4,ROW(База[Средний балл документа об образовании (2)])-4),$G11)),"")</f>
        <v>5</v>
      </c>
      <c r="J11" s="196" t="s">
        <v>19</v>
      </c>
      <c r="K11" s="193">
        <v>3</v>
      </c>
      <c r="L11" s="207" t="str">
        <f t="array" ref="L11">IFERROR(INDEX(База[Средний балл документа об образовании (2)],SMALL(IF(База[№ личного дела]=$F$4,ROW(База[Средний балл документа об образовании (2)])-4),$K11)),"")</f>
        <v/>
      </c>
    </row>
    <row r="12" spans="1:12" ht="31.5">
      <c r="B12" s="196" t="s">
        <v>28</v>
      </c>
      <c r="C12" s="193">
        <v>1</v>
      </c>
      <c r="D12" s="207">
        <f t="array" ref="D12">IFERROR(INDEX(База[Средний балл профильных предметов (3)],SMALL(IF(База[№ личного дела]=$F$4,ROW(База[Средний балл профильных предметов (3)])-4),$C12)),"")</f>
        <v>4</v>
      </c>
      <c r="F12" s="196" t="s">
        <v>28</v>
      </c>
      <c r="G12" s="193">
        <v>2</v>
      </c>
      <c r="H12" s="207">
        <f t="array" ref="H12">IFERROR(INDEX(База[Средний балл профильных предметов (3)],SMALL(IF(База[№ личного дела]=$F$4,ROW(База[Средний балл профильных предметов (3)])-4),$G12)),"")</f>
        <v>5</v>
      </c>
      <c r="J12" s="196" t="s">
        <v>28</v>
      </c>
      <c r="K12" s="193">
        <v>3</v>
      </c>
      <c r="L12" s="207" t="str">
        <f t="array" ref="L12">IFERROR(INDEX(База[Средний балл профильных предметов (3)],SMALL(IF(База[№ личного дела]=$F$4,ROW(База[Средний балл профильных предметов (3)])-4),$K12)),"")</f>
        <v/>
      </c>
    </row>
    <row r="13" spans="1:12" ht="21">
      <c r="B13" s="197" t="s">
        <v>20</v>
      </c>
      <c r="C13" s="193">
        <v>1</v>
      </c>
      <c r="D13" s="207">
        <f t="array" ref="D13">IFERROR(INDEX(База[Сумма баллов (1+2+3)],SMALL(IF(База[№ личного дела]=$F$4,ROW(База[Сумма баллов (1+2+3)])-4),$C13)),"")</f>
        <v>7.5</v>
      </c>
      <c r="F13" s="197" t="s">
        <v>20</v>
      </c>
      <c r="G13" s="193">
        <v>2</v>
      </c>
      <c r="H13" s="207">
        <f t="array" ref="H13">IFERROR(INDEX(База[Сумма баллов (1+2+3)],SMALL(IF(База[№ личного дела]=$F$4,ROW(База[Сумма баллов (1+2+3)])-4),$G13)),"")</f>
        <v>10</v>
      </c>
      <c r="J13" s="197" t="s">
        <v>20</v>
      </c>
      <c r="K13" s="193">
        <v>3</v>
      </c>
      <c r="L13" s="207" t="str">
        <f t="array" ref="L13">IFERROR(INDEX(База[Сумма баллов (1+2+3)],SMALL(IF(База[№ личного дела]=$F$4,ROW(База[Сумма баллов (1+2+3)])-4),$K13)),"")</f>
        <v/>
      </c>
    </row>
    <row r="14" spans="1:12">
      <c r="D14" s="186" t="str">
        <f t="array" ref="D14">IFERROR(INDEX(База[Специальность],SMALL(IF(База[№ личного дела]=F11,ROW(База[Специальность])-5),$C$7)),"")</f>
        <v/>
      </c>
    </row>
    <row r="17" spans="3:8" ht="21.75">
      <c r="C17" s="205"/>
      <c r="F17" s="205" t="s">
        <v>25</v>
      </c>
      <c r="H17" s="208">
        <f>IFERROR(VLOOKUP($F$4,База[[#All],[№ личного дела]:[Фото (кол-во)]],20,0),"")</f>
        <v>0</v>
      </c>
    </row>
    <row r="18" spans="3:8" ht="21.75">
      <c r="C18" s="204"/>
      <c r="F18" s="204" t="s">
        <v>14</v>
      </c>
      <c r="G18" s="194"/>
      <c r="H18" s="209" t="str">
        <f>IFERROR(VLOOKUP($F$4,База[[#All],[№ личного дела]:[Фото (кол-во)]],21,0),"")</f>
        <v>забрал(а) документы (копия док-та об обр-ии)</v>
      </c>
    </row>
    <row r="19" spans="3:8" ht="21.75">
      <c r="F19" s="205" t="s">
        <v>191</v>
      </c>
      <c r="H19" s="209" t="str">
        <f>IFERROR(VLOOKUP($F$4,База[[#All],[№ личного дела]:[Фото (кол-во)]],22,0),"")</f>
        <v xml:space="preserve">да </v>
      </c>
    </row>
    <row r="20" spans="3:8" ht="21.75">
      <c r="F20" s="204" t="s">
        <v>13</v>
      </c>
      <c r="H20" s="209" t="str">
        <f>IFERROR(VLOOKUP($F$4,База[[#All],[№ личного дела]:[Фото (кол-во)]],23,0),"")</f>
        <v>нет</v>
      </c>
    </row>
    <row r="21" spans="3:8" ht="21.75">
      <c r="F21" s="205" t="s">
        <v>16</v>
      </c>
      <c r="H21" s="209" t="str">
        <f>IFERROR(VLOOKUP($F$4,База[[#All],[№ личного дела]:[Фото (кол-во)]],24,0),"")</f>
        <v>нет</v>
      </c>
    </row>
    <row r="22" spans="3:8" ht="21.75">
      <c r="F22" s="204" t="s">
        <v>15</v>
      </c>
      <c r="H22" s="209">
        <f>IFERROR(VLOOKUP($F$4,База[[#All],[№ личного дела]:[Фото (кол-во)]],25,0),"")</f>
        <v>4</v>
      </c>
    </row>
    <row r="23" spans="3:8" ht="21.75">
      <c r="D23" s="205"/>
    </row>
    <row r="53" spans="4:4">
      <c r="D53" s="206"/>
    </row>
    <row r="54" spans="4:4">
      <c r="D54" s="206"/>
    </row>
    <row r="55" spans="4:4">
      <c r="D55" s="206"/>
    </row>
  </sheetData>
  <mergeCells count="2">
    <mergeCell ref="B4:D4"/>
    <mergeCell ref="B3:D3"/>
  </mergeCells>
  <pageMargins left="0.7" right="0.7" top="0.75" bottom="0.75" header="0.3" footer="0.3"/>
  <pageSetup paperSize="9" scale="43" orientation="portrait" r:id="rId1"/>
  <drawing r:id="rId2"/>
  <legacyDrawing r:id="rId3"/>
  <controls>
    <mc:AlternateContent xmlns:mc="http://schemas.openxmlformats.org/markup-compatibility/2006">
      <mc:Choice Requires="x14">
        <control shapeId="40961" r:id="rId4" name="ComboBox1">
          <controlPr defaultSize="0" autoLine="0" linkedCell="F3" listFillRange="'База данных'!D5:D586" r:id="rId5">
            <anchor moveWithCells="1">
              <from>
                <xdr:col>4</xdr:col>
                <xdr:colOff>352425</xdr:colOff>
                <xdr:row>2</xdr:row>
                <xdr:rowOff>38100</xdr:rowOff>
              </from>
              <to>
                <xdr:col>7</xdr:col>
                <xdr:colOff>1152525</xdr:colOff>
                <xdr:row>3</xdr:row>
                <xdr:rowOff>104775</xdr:rowOff>
              </to>
            </anchor>
          </controlPr>
        </control>
      </mc:Choice>
      <mc:Fallback>
        <control shapeId="40961" r:id="rId4" name="ComboBox1"/>
      </mc:Fallback>
    </mc:AlternateContent>
  </control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4">
    <tabColor theme="5" tint="0.39997558519241921"/>
  </sheetPr>
  <dimension ref="A1:F62"/>
  <sheetViews>
    <sheetView zoomScaleNormal="100" workbookViewId="0">
      <pane ySplit="11" topLeftCell="A12" activePane="bottomLeft" state="frozen"/>
      <selection pane="bottomLeft"/>
    </sheetView>
  </sheetViews>
  <sheetFormatPr defaultRowHeight="12.75" customHeight="1"/>
  <cols>
    <col min="1" max="1" width="26.16015625" customWidth="1"/>
    <col min="2" max="2" width="17.80078125" customWidth="1"/>
    <col min="3" max="3" width="14.15625" customWidth="1"/>
    <col min="4" max="4" width="13.6171875" style="49" customWidth="1"/>
    <col min="5" max="5" width="14.6953125" style="49" customWidth="1"/>
    <col min="6" max="6" width="13.34765625" style="49" customWidth="1"/>
    <col min="7" max="7" width="11.19140625" customWidth="1"/>
    <col min="8" max="8" width="9.16796875" customWidth="1"/>
  </cols>
  <sheetData>
    <row r="1" spans="1:6" ht="13.5">
      <c r="A1" s="4" t="s">
        <v>528</v>
      </c>
    </row>
    <row r="2" spans="1:6" ht="14.25">
      <c r="A2" s="5" t="s">
        <v>42</v>
      </c>
    </row>
    <row r="3" spans="1:6" ht="14.25">
      <c r="A3" s="13" t="s">
        <v>179</v>
      </c>
      <c r="B3" s="13"/>
      <c r="C3" s="13"/>
    </row>
    <row r="4" spans="1:6" ht="14.25">
      <c r="A4" s="13" t="s">
        <v>66</v>
      </c>
      <c r="B4" s="13"/>
      <c r="C4" s="13"/>
    </row>
    <row r="5" spans="1:6" ht="14.25">
      <c r="A5" s="13" t="s">
        <v>65</v>
      </c>
      <c r="B5" s="13"/>
      <c r="C5" s="13"/>
    </row>
    <row r="6" spans="1:6" ht="14.25">
      <c r="A6" s="15"/>
    </row>
    <row r="7" spans="1:6">
      <c r="A7" s="227" t="s">
        <v>1</v>
      </c>
      <c r="B7" s="229" t="s">
        <v>36</v>
      </c>
    </row>
    <row r="8" spans="1:6">
      <c r="A8" s="227" t="s">
        <v>2</v>
      </c>
      <c r="B8" s="229" t="s">
        <v>187</v>
      </c>
    </row>
    <row r="9" spans="1:6">
      <c r="A9" s="227" t="s">
        <v>124</v>
      </c>
      <c r="B9" s="229" t="s">
        <v>114</v>
      </c>
    </row>
    <row r="11" spans="1:6" ht="45">
      <c r="A11" s="227" t="s">
        <v>553</v>
      </c>
      <c r="B11" s="227" t="s">
        <v>14</v>
      </c>
      <c r="C11" s="227" t="s">
        <v>123</v>
      </c>
      <c r="D11" s="227" t="s">
        <v>19</v>
      </c>
      <c r="E11" s="227" t="s">
        <v>28</v>
      </c>
      <c r="F11" s="230" t="s">
        <v>194</v>
      </c>
    </row>
    <row r="12" spans="1:6" ht="12.75" customHeight="1">
      <c r="A12" s="229" t="s">
        <v>715</v>
      </c>
      <c r="B12" s="229" t="s">
        <v>202</v>
      </c>
      <c r="C12" s="229">
        <v>3</v>
      </c>
      <c r="D12" s="229">
        <v>4.17</v>
      </c>
      <c r="E12" s="229">
        <v>4.66</v>
      </c>
      <c r="F12" s="231">
        <v>18.829999999999998</v>
      </c>
    </row>
    <row r="13" spans="1:6" ht="12.75" customHeight="1">
      <c r="A13" s="229" t="s">
        <v>341</v>
      </c>
      <c r="B13" s="229" t="s">
        <v>33</v>
      </c>
      <c r="C13" s="229">
        <v>3</v>
      </c>
      <c r="D13" s="229">
        <v>4.5</v>
      </c>
      <c r="E13" s="229">
        <v>4.67</v>
      </c>
      <c r="F13" s="231">
        <v>9.17</v>
      </c>
    </row>
    <row r="14" spans="1:6" ht="12.75" customHeight="1">
      <c r="A14" s="229" t="s">
        <v>223</v>
      </c>
      <c r="B14" s="229" t="s">
        <v>33</v>
      </c>
      <c r="C14" s="229">
        <v>2</v>
      </c>
      <c r="D14" s="229">
        <v>3.64</v>
      </c>
      <c r="E14" s="229">
        <v>3.33</v>
      </c>
      <c r="F14" s="231">
        <v>8.9700000000000006</v>
      </c>
    </row>
    <row r="15" spans="1:6" ht="12.75" customHeight="1">
      <c r="A15" s="229" t="s">
        <v>379</v>
      </c>
      <c r="B15" s="229" t="s">
        <v>33</v>
      </c>
      <c r="C15" s="229">
        <v>1</v>
      </c>
      <c r="D15" s="229">
        <v>4.26</v>
      </c>
      <c r="E15" s="229">
        <v>4.66</v>
      </c>
      <c r="F15" s="231">
        <v>8.92</v>
      </c>
    </row>
    <row r="16" spans="1:6" ht="12.75" customHeight="1">
      <c r="A16" s="229" t="s">
        <v>266</v>
      </c>
      <c r="B16" s="229" t="s">
        <v>33</v>
      </c>
      <c r="C16" s="229">
        <v>2</v>
      </c>
      <c r="D16" s="229">
        <v>4.3499999999999996</v>
      </c>
      <c r="E16" s="229">
        <v>4.5</v>
      </c>
      <c r="F16" s="231">
        <v>8.85</v>
      </c>
    </row>
    <row r="17" spans="1:6" ht="12.75" customHeight="1">
      <c r="A17" s="229" t="s">
        <v>397</v>
      </c>
      <c r="B17" s="229" t="s">
        <v>33</v>
      </c>
      <c r="C17" s="229">
        <v>2</v>
      </c>
      <c r="D17" s="229">
        <v>4.17</v>
      </c>
      <c r="E17" s="229">
        <v>4.67</v>
      </c>
      <c r="F17" s="231">
        <v>8.84</v>
      </c>
    </row>
    <row r="18" spans="1:6" ht="12.75" customHeight="1">
      <c r="A18" s="229" t="s">
        <v>306</v>
      </c>
      <c r="B18" s="229" t="s">
        <v>88</v>
      </c>
      <c r="C18" s="229">
        <v>3</v>
      </c>
      <c r="D18" s="229">
        <v>4.0999999999999996</v>
      </c>
      <c r="E18" s="229">
        <v>4.5</v>
      </c>
      <c r="F18" s="231">
        <v>8.6</v>
      </c>
    </row>
    <row r="19" spans="1:6" ht="12.75" customHeight="1">
      <c r="A19" s="229" t="s">
        <v>443</v>
      </c>
      <c r="B19" s="229" t="s">
        <v>33</v>
      </c>
      <c r="C19" s="229">
        <v>3</v>
      </c>
      <c r="D19" s="229">
        <v>3.87</v>
      </c>
      <c r="E19" s="229">
        <v>4.33</v>
      </c>
      <c r="F19" s="231">
        <v>8.1999999999999993</v>
      </c>
    </row>
    <row r="20" spans="1:6" ht="12.75" customHeight="1">
      <c r="A20" s="229" t="s">
        <v>437</v>
      </c>
      <c r="B20" s="229" t="s">
        <v>33</v>
      </c>
      <c r="C20" s="229">
        <v>1</v>
      </c>
      <c r="D20" s="229">
        <v>4</v>
      </c>
      <c r="E20" s="229">
        <v>4</v>
      </c>
      <c r="F20" s="231">
        <v>8</v>
      </c>
    </row>
    <row r="21" spans="1:6" ht="12.75" customHeight="1">
      <c r="A21" s="229" t="s">
        <v>462</v>
      </c>
      <c r="B21" s="229" t="s">
        <v>33</v>
      </c>
      <c r="C21" s="229">
        <v>1</v>
      </c>
      <c r="D21" s="229">
        <v>3.76</v>
      </c>
      <c r="E21" s="229">
        <v>3.66</v>
      </c>
      <c r="F21" s="231">
        <v>7.42</v>
      </c>
    </row>
    <row r="22" spans="1:6" ht="12.75" customHeight="1">
      <c r="A22" s="229" t="s">
        <v>406</v>
      </c>
      <c r="B22" s="229" t="s">
        <v>88</v>
      </c>
      <c r="C22" s="229">
        <v>2</v>
      </c>
      <c r="D22" s="229">
        <v>3.29</v>
      </c>
      <c r="E22" s="229">
        <v>3</v>
      </c>
      <c r="F22" s="231">
        <v>6.29</v>
      </c>
    </row>
    <row r="23" spans="1:6" ht="12.75" customHeight="1">
      <c r="D23"/>
      <c r="E23"/>
      <c r="F23"/>
    </row>
    <row r="24" spans="1:6" ht="12.75" customHeight="1">
      <c r="D24"/>
      <c r="E24"/>
      <c r="F24"/>
    </row>
    <row r="25" spans="1:6" ht="12.75" customHeight="1">
      <c r="D25"/>
      <c r="E25"/>
      <c r="F25"/>
    </row>
    <row r="26" spans="1:6" ht="12.75" customHeight="1">
      <c r="D26"/>
      <c r="E26"/>
      <c r="F26"/>
    </row>
    <row r="27" spans="1:6" ht="12.75" customHeight="1">
      <c r="D27"/>
      <c r="E27"/>
      <c r="F27"/>
    </row>
    <row r="28" spans="1:6" ht="12.75" customHeight="1">
      <c r="D28"/>
      <c r="E28"/>
      <c r="F28"/>
    </row>
    <row r="29" spans="1:6" ht="12.75" customHeight="1">
      <c r="D29"/>
      <c r="E29"/>
      <c r="F29"/>
    </row>
    <row r="30" spans="1:6" ht="12.75" customHeight="1">
      <c r="D30"/>
      <c r="E30"/>
      <c r="F30"/>
    </row>
    <row r="31" spans="1:6" ht="12.75" customHeight="1">
      <c r="D31"/>
      <c r="E31"/>
      <c r="F31"/>
    </row>
    <row r="32" spans="1:6" ht="12.75" customHeight="1">
      <c r="D32"/>
      <c r="E32"/>
      <c r="F32"/>
    </row>
    <row r="33" spans="4:6" ht="12.75" customHeight="1">
      <c r="D33"/>
      <c r="E33"/>
      <c r="F33"/>
    </row>
    <row r="34" spans="4:6" ht="12.75" customHeight="1">
      <c r="D34"/>
      <c r="E34"/>
      <c r="F34"/>
    </row>
    <row r="35" spans="4:6" ht="12.75" customHeight="1">
      <c r="D35"/>
      <c r="E35"/>
      <c r="F35"/>
    </row>
    <row r="36" spans="4:6" ht="12.75" customHeight="1">
      <c r="D36"/>
      <c r="E36"/>
      <c r="F36"/>
    </row>
    <row r="37" spans="4:6" ht="12.75" customHeight="1">
      <c r="D37"/>
      <c r="E37"/>
      <c r="F37"/>
    </row>
    <row r="38" spans="4:6" ht="12.75" customHeight="1">
      <c r="D38"/>
      <c r="E38"/>
      <c r="F38"/>
    </row>
    <row r="39" spans="4:6" ht="12.75" customHeight="1">
      <c r="D39"/>
      <c r="E39"/>
      <c r="F39"/>
    </row>
    <row r="40" spans="4:6" ht="12.75" customHeight="1">
      <c r="D40"/>
      <c r="E40"/>
      <c r="F40"/>
    </row>
    <row r="41" spans="4:6" ht="12.75" customHeight="1">
      <c r="D41"/>
      <c r="E41"/>
      <c r="F41"/>
    </row>
    <row r="42" spans="4:6" ht="12.75" customHeight="1">
      <c r="D42"/>
      <c r="E42"/>
      <c r="F42"/>
    </row>
    <row r="43" spans="4:6" ht="12.75" customHeight="1">
      <c r="D43"/>
      <c r="E43"/>
      <c r="F43"/>
    </row>
    <row r="44" spans="4:6" ht="12.75" customHeight="1">
      <c r="D44"/>
      <c r="E44"/>
      <c r="F44"/>
    </row>
    <row r="45" spans="4:6" ht="12.75" customHeight="1">
      <c r="D45"/>
      <c r="E45"/>
      <c r="F45"/>
    </row>
    <row r="46" spans="4:6" ht="12.75" customHeight="1">
      <c r="D46"/>
      <c r="E46"/>
      <c r="F46"/>
    </row>
    <row r="47" spans="4:6" ht="12.75" customHeight="1">
      <c r="D47"/>
      <c r="E47"/>
      <c r="F47"/>
    </row>
    <row r="48" spans="4:6" ht="12.75" customHeight="1">
      <c r="D48"/>
      <c r="E48"/>
      <c r="F48"/>
    </row>
    <row r="49" spans="4:6" ht="12.75" customHeight="1">
      <c r="D49"/>
      <c r="E49"/>
      <c r="F49"/>
    </row>
    <row r="50" spans="4:6" ht="12.75" customHeight="1">
      <c r="D50"/>
      <c r="E50"/>
      <c r="F50"/>
    </row>
    <row r="51" spans="4:6" ht="12.75" customHeight="1">
      <c r="D51"/>
      <c r="E51"/>
      <c r="F51"/>
    </row>
    <row r="52" spans="4:6" ht="12.75" customHeight="1">
      <c r="D52"/>
      <c r="E52"/>
      <c r="F52"/>
    </row>
    <row r="53" spans="4:6" ht="12.75" customHeight="1">
      <c r="D53"/>
      <c r="E53"/>
      <c r="F53"/>
    </row>
    <row r="54" spans="4:6" ht="12.75" customHeight="1">
      <c r="D54"/>
      <c r="E54"/>
      <c r="F54"/>
    </row>
    <row r="55" spans="4:6">
      <c r="D55"/>
      <c r="E55"/>
      <c r="F55"/>
    </row>
    <row r="56" spans="4:6">
      <c r="D56"/>
      <c r="E56"/>
      <c r="F56"/>
    </row>
    <row r="57" spans="4:6">
      <c r="D57"/>
      <c r="E57"/>
      <c r="F57"/>
    </row>
    <row r="58" spans="4:6">
      <c r="D58"/>
      <c r="E58"/>
      <c r="F58"/>
    </row>
    <row r="59" spans="4:6">
      <c r="D59"/>
      <c r="E59"/>
      <c r="F59"/>
    </row>
    <row r="60" spans="4:6">
      <c r="D60"/>
      <c r="E60"/>
      <c r="F60"/>
    </row>
    <row r="61" spans="4:6">
      <c r="D61"/>
      <c r="E61"/>
      <c r="F61"/>
    </row>
    <row r="62" spans="4:6">
      <c r="D62"/>
      <c r="E62"/>
      <c r="F62"/>
    </row>
  </sheetData>
  <conditionalFormatting sqref="A12:E221">
    <cfRule type="expression" dxfId="1559" priority="1" stopIfTrue="1">
      <formula>SEARCH("забрал(а)",$B12)&gt;0</formula>
    </cfRule>
    <cfRule type="expression" dxfId="1558" priority="2" stopIfTrue="1">
      <formula>$B12="нет"</formula>
    </cfRule>
  </conditionalFormatting>
  <pageMargins left="0.70866141732283472" right="0.70866141732283472" top="0.74803149606299213" bottom="0.74803149606299213" header="0.31496062992125984" footer="0.31496062992125984"/>
  <pageSetup paperSize="9" scale="130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6">
    <tabColor theme="5" tint="0.39997558519241921"/>
  </sheetPr>
  <dimension ref="A1:F62"/>
  <sheetViews>
    <sheetView zoomScaleNormal="100" workbookViewId="0">
      <pane ySplit="11" topLeftCell="A27" activePane="bottomLeft" state="frozen"/>
      <selection pane="bottomLeft" activeCell="G10" sqref="G9:G10"/>
    </sheetView>
  </sheetViews>
  <sheetFormatPr defaultRowHeight="12.75" customHeight="1"/>
  <cols>
    <col min="1" max="1" width="26.16015625" customWidth="1"/>
    <col min="2" max="2" width="17.39453125" customWidth="1"/>
    <col min="3" max="3" width="14.15625" customWidth="1"/>
    <col min="4" max="4" width="13.6171875" style="49" customWidth="1"/>
    <col min="5" max="5" width="14.6953125" style="49" customWidth="1"/>
    <col min="6" max="6" width="13.34765625" style="49" customWidth="1"/>
    <col min="7" max="7" width="11.19140625" customWidth="1"/>
    <col min="8" max="8" width="9.16796875" customWidth="1"/>
  </cols>
  <sheetData>
    <row r="1" spans="1:6" ht="13.5">
      <c r="A1" s="4" t="s">
        <v>528</v>
      </c>
    </row>
    <row r="2" spans="1:6" ht="14.25">
      <c r="A2" s="5" t="s">
        <v>42</v>
      </c>
    </row>
    <row r="3" spans="1:6" ht="14.25">
      <c r="A3" s="6" t="s">
        <v>54</v>
      </c>
    </row>
    <row r="4" spans="1:6" ht="14.25">
      <c r="A4" s="6" t="s">
        <v>56</v>
      </c>
    </row>
    <row r="5" spans="1:6" ht="14.25">
      <c r="A5" s="6" t="s">
        <v>64</v>
      </c>
    </row>
    <row r="6" spans="1:6" ht="14.25">
      <c r="A6" s="15"/>
    </row>
    <row r="7" spans="1:6">
      <c r="A7" s="227" t="s">
        <v>1</v>
      </c>
      <c r="B7" s="229" t="s">
        <v>34</v>
      </c>
    </row>
    <row r="8" spans="1:6">
      <c r="A8" s="227" t="s">
        <v>2</v>
      </c>
      <c r="B8" s="229" t="s">
        <v>119</v>
      </c>
    </row>
    <row r="9" spans="1:6">
      <c r="A9" s="227" t="s">
        <v>124</v>
      </c>
      <c r="B9" s="229" t="s">
        <v>120</v>
      </c>
    </row>
    <row r="11" spans="1:6" ht="45">
      <c r="A11" s="227" t="s">
        <v>553</v>
      </c>
      <c r="B11" s="227" t="s">
        <v>14</v>
      </c>
      <c r="C11" s="227" t="s">
        <v>123</v>
      </c>
      <c r="D11" s="227" t="s">
        <v>19</v>
      </c>
      <c r="E11" s="227" t="s">
        <v>28</v>
      </c>
      <c r="F11" s="230" t="s">
        <v>194</v>
      </c>
    </row>
    <row r="12" spans="1:6" ht="12.75" customHeight="1">
      <c r="A12" s="229" t="s">
        <v>585</v>
      </c>
      <c r="B12" s="229" t="s">
        <v>88</v>
      </c>
      <c r="C12" s="229">
        <v>1</v>
      </c>
      <c r="D12" s="229">
        <v>5</v>
      </c>
      <c r="E12" s="229">
        <v>5</v>
      </c>
      <c r="F12" s="231">
        <v>20</v>
      </c>
    </row>
    <row r="13" spans="1:6" ht="12.75" customHeight="1">
      <c r="A13" s="229" t="s">
        <v>586</v>
      </c>
      <c r="B13" s="229" t="s">
        <v>88</v>
      </c>
      <c r="C13" s="229">
        <v>1</v>
      </c>
      <c r="D13" s="229">
        <v>5</v>
      </c>
      <c r="E13" s="229">
        <v>5</v>
      </c>
      <c r="F13" s="231">
        <v>20</v>
      </c>
    </row>
    <row r="14" spans="1:6" ht="12.75" customHeight="1">
      <c r="A14" s="229" t="s">
        <v>593</v>
      </c>
      <c r="B14" s="229" t="s">
        <v>202</v>
      </c>
      <c r="C14" s="229">
        <v>2</v>
      </c>
      <c r="D14" s="229">
        <v>4.47</v>
      </c>
      <c r="E14" s="229">
        <v>4.66</v>
      </c>
      <c r="F14" s="231">
        <v>19.13</v>
      </c>
    </row>
    <row r="15" spans="1:6" ht="12.75" customHeight="1">
      <c r="A15" s="229" t="s">
        <v>223</v>
      </c>
      <c r="B15" s="229" t="s">
        <v>88</v>
      </c>
      <c r="C15" s="229">
        <v>1</v>
      </c>
      <c r="D15" s="229">
        <v>4.33</v>
      </c>
      <c r="E15" s="229">
        <v>4.33</v>
      </c>
      <c r="F15" s="231">
        <v>18.66</v>
      </c>
    </row>
    <row r="16" spans="1:6" ht="12.75" customHeight="1">
      <c r="A16" s="229" t="s">
        <v>241</v>
      </c>
      <c r="B16" s="229" t="s">
        <v>88</v>
      </c>
      <c r="C16" s="229">
        <v>1</v>
      </c>
      <c r="D16" s="229">
        <v>4.2</v>
      </c>
      <c r="E16" s="229">
        <v>4.3</v>
      </c>
      <c r="F16" s="231">
        <v>18.5</v>
      </c>
    </row>
    <row r="17" spans="1:6" ht="12.75" customHeight="1">
      <c r="A17" s="229" t="s">
        <v>222</v>
      </c>
      <c r="B17" s="229" t="s">
        <v>88</v>
      </c>
      <c r="C17" s="229">
        <v>1</v>
      </c>
      <c r="D17" s="229">
        <v>4.5</v>
      </c>
      <c r="E17" s="229">
        <v>4.7</v>
      </c>
      <c r="F17" s="231">
        <v>18.2</v>
      </c>
    </row>
    <row r="18" spans="1:6" ht="12.75" customHeight="1">
      <c r="A18" s="229" t="s">
        <v>240</v>
      </c>
      <c r="B18" s="229" t="s">
        <v>202</v>
      </c>
      <c r="C18" s="229">
        <v>3</v>
      </c>
      <c r="D18" s="229">
        <v>4.45</v>
      </c>
      <c r="E18" s="229">
        <v>4.33</v>
      </c>
      <c r="F18" s="231">
        <v>17.78</v>
      </c>
    </row>
    <row r="19" spans="1:6" ht="12.75" customHeight="1">
      <c r="A19" s="229" t="s">
        <v>235</v>
      </c>
      <c r="B19" s="229" t="s">
        <v>88</v>
      </c>
      <c r="C19" s="229">
        <v>2</v>
      </c>
      <c r="D19" s="229">
        <v>4.55</v>
      </c>
      <c r="E19" s="229">
        <v>4.66</v>
      </c>
      <c r="F19" s="231">
        <v>17.21</v>
      </c>
    </row>
    <row r="20" spans="1:6" ht="12.75" customHeight="1">
      <c r="A20" s="229" t="s">
        <v>278</v>
      </c>
      <c r="B20" s="229" t="s">
        <v>202</v>
      </c>
      <c r="C20" s="229">
        <v>1</v>
      </c>
      <c r="D20" s="229">
        <v>4.53</v>
      </c>
      <c r="E20" s="229">
        <v>4.66</v>
      </c>
      <c r="F20" s="231">
        <v>16.190000000000001</v>
      </c>
    </row>
    <row r="21" spans="1:6" ht="12.75" customHeight="1">
      <c r="A21" s="229" t="s">
        <v>307</v>
      </c>
      <c r="B21" s="229" t="s">
        <v>202</v>
      </c>
      <c r="C21" s="229">
        <v>2</v>
      </c>
      <c r="D21" s="229">
        <v>3.83</v>
      </c>
      <c r="E21" s="229">
        <v>4</v>
      </c>
      <c r="F21" s="231">
        <v>14.83</v>
      </c>
    </row>
    <row r="22" spans="1:6" ht="12.75" customHeight="1">
      <c r="A22" s="229" t="s">
        <v>415</v>
      </c>
      <c r="B22" s="229" t="s">
        <v>88</v>
      </c>
      <c r="C22" s="229">
        <v>1</v>
      </c>
      <c r="D22" s="229">
        <v>4.63</v>
      </c>
      <c r="E22" s="229">
        <v>5</v>
      </c>
      <c r="F22" s="231">
        <v>14.629999999999999</v>
      </c>
    </row>
    <row r="23" spans="1:6" ht="12.75" customHeight="1">
      <c r="A23" s="229" t="s">
        <v>265</v>
      </c>
      <c r="B23" s="229" t="s">
        <v>202</v>
      </c>
      <c r="C23" s="229">
        <v>1</v>
      </c>
      <c r="D23" s="229">
        <v>4.3499999999999996</v>
      </c>
      <c r="E23" s="229">
        <v>4.66</v>
      </c>
      <c r="F23" s="231">
        <v>14.01</v>
      </c>
    </row>
    <row r="24" spans="1:6" ht="12.75" customHeight="1">
      <c r="A24" s="229" t="s">
        <v>340</v>
      </c>
      <c r="B24" s="229" t="s">
        <v>88</v>
      </c>
      <c r="C24" s="229">
        <v>1</v>
      </c>
      <c r="D24" s="229">
        <v>4.21</v>
      </c>
      <c r="E24" s="229">
        <v>4.33</v>
      </c>
      <c r="F24" s="231">
        <v>13.540000000000001</v>
      </c>
    </row>
    <row r="25" spans="1:6" ht="12.75" customHeight="1">
      <c r="A25" s="229" t="s">
        <v>369</v>
      </c>
      <c r="B25" s="229" t="s">
        <v>88</v>
      </c>
      <c r="C25" s="229">
        <v>1</v>
      </c>
      <c r="D25" s="229">
        <v>3.33</v>
      </c>
      <c r="E25" s="229">
        <v>3.66</v>
      </c>
      <c r="F25" s="231">
        <v>12.99</v>
      </c>
    </row>
    <row r="26" spans="1:6" ht="12.75" customHeight="1">
      <c r="A26" s="229" t="s">
        <v>496</v>
      </c>
      <c r="B26" s="229" t="s">
        <v>33</v>
      </c>
      <c r="C26" s="229">
        <v>1</v>
      </c>
      <c r="D26" s="229">
        <v>5</v>
      </c>
      <c r="E26" s="229">
        <v>5</v>
      </c>
      <c r="F26" s="231">
        <v>10</v>
      </c>
    </row>
    <row r="27" spans="1:6" ht="12.75" customHeight="1">
      <c r="A27" s="229" t="s">
        <v>587</v>
      </c>
      <c r="B27" s="229" t="s">
        <v>88</v>
      </c>
      <c r="C27" s="229">
        <v>1</v>
      </c>
      <c r="D27" s="229">
        <v>4.88</v>
      </c>
      <c r="E27" s="229">
        <v>5</v>
      </c>
      <c r="F27" s="231">
        <v>9.879999999999999</v>
      </c>
    </row>
    <row r="28" spans="1:6" ht="12.75" customHeight="1">
      <c r="A28" s="229" t="s">
        <v>591</v>
      </c>
      <c r="B28" s="229" t="s">
        <v>88</v>
      </c>
      <c r="C28" s="229">
        <v>2</v>
      </c>
      <c r="D28" s="229">
        <v>4.5999999999999996</v>
      </c>
      <c r="E28" s="229">
        <v>5</v>
      </c>
      <c r="F28" s="231">
        <v>9.6</v>
      </c>
    </row>
    <row r="29" spans="1:6" ht="12.75" customHeight="1">
      <c r="A29" s="229" t="s">
        <v>396</v>
      </c>
      <c r="B29" s="229" t="s">
        <v>33</v>
      </c>
      <c r="C29" s="229">
        <v>2</v>
      </c>
      <c r="D29" s="229">
        <v>4.29</v>
      </c>
      <c r="E29" s="229">
        <v>4.66</v>
      </c>
      <c r="F29" s="231">
        <v>8.9499999999999993</v>
      </c>
    </row>
    <row r="30" spans="1:6" ht="12.75" customHeight="1">
      <c r="A30" s="229" t="s">
        <v>416</v>
      </c>
      <c r="B30" s="229" t="s">
        <v>33</v>
      </c>
      <c r="C30" s="229">
        <v>1</v>
      </c>
      <c r="D30" s="229">
        <v>4.4000000000000004</v>
      </c>
      <c r="E30" s="229">
        <v>4.3</v>
      </c>
      <c r="F30" s="231">
        <v>8.6999999999999993</v>
      </c>
    </row>
    <row r="31" spans="1:6" ht="12.75" customHeight="1">
      <c r="A31" s="229" t="s">
        <v>411</v>
      </c>
      <c r="B31" s="229" t="s">
        <v>33</v>
      </c>
      <c r="C31" s="229">
        <v>2</v>
      </c>
      <c r="D31" s="229">
        <v>4.12</v>
      </c>
      <c r="E31" s="229">
        <v>4.33</v>
      </c>
      <c r="F31" s="231">
        <v>8.4499999999999993</v>
      </c>
    </row>
    <row r="32" spans="1:6" ht="12.75" customHeight="1">
      <c r="A32" s="229" t="s">
        <v>435</v>
      </c>
      <c r="B32" s="229" t="s">
        <v>33</v>
      </c>
      <c r="C32" s="229">
        <v>3</v>
      </c>
      <c r="D32" s="229">
        <v>3.87</v>
      </c>
      <c r="E32" s="229">
        <v>4.33</v>
      </c>
      <c r="F32" s="231">
        <v>8.1999999999999993</v>
      </c>
    </row>
    <row r="33" spans="1:6" ht="12.75" customHeight="1">
      <c r="A33" s="229" t="s">
        <v>385</v>
      </c>
      <c r="B33" s="229" t="s">
        <v>33</v>
      </c>
      <c r="C33" s="229">
        <v>1</v>
      </c>
      <c r="D33" s="229">
        <v>4.16</v>
      </c>
      <c r="E33" s="229">
        <v>4</v>
      </c>
      <c r="F33" s="231">
        <v>8.16</v>
      </c>
    </row>
    <row r="34" spans="1:6" ht="12.75" customHeight="1">
      <c r="A34" s="229" t="s">
        <v>413</v>
      </c>
      <c r="B34" s="229" t="s">
        <v>33</v>
      </c>
      <c r="C34" s="229">
        <v>1</v>
      </c>
      <c r="D34" s="229">
        <v>4</v>
      </c>
      <c r="E34" s="229">
        <v>4</v>
      </c>
      <c r="F34" s="231">
        <v>8</v>
      </c>
    </row>
    <row r="35" spans="1:6" ht="12.75" customHeight="1">
      <c r="A35" s="229" t="s">
        <v>419</v>
      </c>
      <c r="B35" s="229" t="s">
        <v>33</v>
      </c>
      <c r="C35" s="229">
        <v>1</v>
      </c>
      <c r="D35" s="229">
        <v>3.94</v>
      </c>
      <c r="E35" s="229">
        <v>4</v>
      </c>
      <c r="F35" s="231">
        <v>7.9399999999999995</v>
      </c>
    </row>
    <row r="36" spans="1:6" ht="12.75" customHeight="1">
      <c r="A36" s="229" t="s">
        <v>446</v>
      </c>
      <c r="B36" s="229" t="s">
        <v>33</v>
      </c>
      <c r="C36" s="229">
        <v>1</v>
      </c>
      <c r="D36" s="229">
        <v>3.63</v>
      </c>
      <c r="E36" s="229">
        <v>4</v>
      </c>
      <c r="F36" s="231">
        <v>7.63</v>
      </c>
    </row>
    <row r="37" spans="1:6" ht="12.75" customHeight="1">
      <c r="A37" s="229" t="s">
        <v>451</v>
      </c>
      <c r="B37" s="229" t="s">
        <v>88</v>
      </c>
      <c r="C37" s="229">
        <v>1</v>
      </c>
      <c r="D37" s="229">
        <v>3.64</v>
      </c>
      <c r="E37" s="229">
        <v>3.5</v>
      </c>
      <c r="F37" s="231">
        <v>7.1400000000000006</v>
      </c>
    </row>
    <row r="38" spans="1:6" ht="12.75" customHeight="1">
      <c r="A38" s="229" t="s">
        <v>492</v>
      </c>
      <c r="B38" s="229" t="s">
        <v>33</v>
      </c>
      <c r="C38" s="229">
        <v>2</v>
      </c>
      <c r="D38" s="229">
        <v>3.57</v>
      </c>
      <c r="E38" s="229">
        <v>3.5</v>
      </c>
      <c r="F38" s="231">
        <v>7.07</v>
      </c>
    </row>
    <row r="39" spans="1:6" ht="12.75" customHeight="1">
      <c r="A39" s="229" t="s">
        <v>494</v>
      </c>
      <c r="B39" s="229" t="s">
        <v>88</v>
      </c>
      <c r="C39" s="229">
        <v>1</v>
      </c>
      <c r="D39" s="229">
        <v>3.38</v>
      </c>
      <c r="E39" s="229">
        <v>3.66</v>
      </c>
      <c r="F39" s="231">
        <v>7.04</v>
      </c>
    </row>
    <row r="40" spans="1:6" ht="12.75" customHeight="1">
      <c r="A40" s="229" t="s">
        <v>476</v>
      </c>
      <c r="B40" s="229" t="s">
        <v>88</v>
      </c>
      <c r="C40" s="229">
        <v>3</v>
      </c>
      <c r="D40" s="229">
        <v>3.52</v>
      </c>
      <c r="E40" s="229">
        <v>3.5</v>
      </c>
      <c r="F40" s="231">
        <v>7.02</v>
      </c>
    </row>
    <row r="41" spans="1:6" ht="12.75" customHeight="1">
      <c r="A41" s="229" t="s">
        <v>215</v>
      </c>
      <c r="B41" s="229" t="s">
        <v>88</v>
      </c>
      <c r="C41" s="229">
        <v>2</v>
      </c>
      <c r="D41" s="229">
        <v>3.47</v>
      </c>
      <c r="E41" s="229">
        <v>3.5</v>
      </c>
      <c r="F41" s="231">
        <v>6.9700000000000006</v>
      </c>
    </row>
    <row r="42" spans="1:6" ht="12.75" customHeight="1">
      <c r="A42" s="229" t="s">
        <v>353</v>
      </c>
      <c r="B42" s="229" t="s">
        <v>88</v>
      </c>
      <c r="C42" s="229">
        <v>1</v>
      </c>
      <c r="D42" s="229">
        <v>3.33</v>
      </c>
      <c r="E42" s="229">
        <v>3.5</v>
      </c>
      <c r="F42" s="231">
        <v>6.83</v>
      </c>
    </row>
    <row r="43" spans="1:6" ht="12.75" customHeight="1">
      <c r="A43" s="229" t="s">
        <v>225</v>
      </c>
      <c r="B43" s="229" t="s">
        <v>88</v>
      </c>
      <c r="C43" s="229">
        <v>2</v>
      </c>
      <c r="D43" s="229">
        <v>3.3</v>
      </c>
      <c r="E43" s="229">
        <v>3.5</v>
      </c>
      <c r="F43" s="231">
        <v>6.8</v>
      </c>
    </row>
    <row r="44" spans="1:6" ht="12.75" customHeight="1">
      <c r="A44" s="229" t="s">
        <v>589</v>
      </c>
      <c r="B44" s="229" t="s">
        <v>88</v>
      </c>
      <c r="C44" s="229">
        <v>1</v>
      </c>
      <c r="D44" s="229">
        <v>3.4</v>
      </c>
      <c r="E44" s="229">
        <v>3</v>
      </c>
      <c r="F44" s="231">
        <v>6.4</v>
      </c>
    </row>
    <row r="45" spans="1:6" ht="12.75" customHeight="1">
      <c r="D45"/>
      <c r="E45"/>
      <c r="F45"/>
    </row>
    <row r="46" spans="1:6" ht="12.75" customHeight="1">
      <c r="D46"/>
      <c r="E46"/>
      <c r="F46"/>
    </row>
    <row r="47" spans="1:6" ht="12.75" customHeight="1">
      <c r="D47"/>
      <c r="E47"/>
      <c r="F47"/>
    </row>
    <row r="48" spans="1:6" ht="12.75" customHeight="1">
      <c r="D48"/>
      <c r="E48"/>
      <c r="F48"/>
    </row>
    <row r="49" spans="4:6" ht="12.75" customHeight="1">
      <c r="D49"/>
      <c r="E49"/>
      <c r="F49"/>
    </row>
    <row r="50" spans="4:6" ht="12.75" customHeight="1">
      <c r="D50"/>
      <c r="E50"/>
      <c r="F50"/>
    </row>
    <row r="51" spans="4:6" ht="12.75" customHeight="1">
      <c r="D51"/>
      <c r="E51"/>
      <c r="F51"/>
    </row>
    <row r="52" spans="4:6" ht="12.75" customHeight="1">
      <c r="D52"/>
      <c r="E52"/>
      <c r="F52"/>
    </row>
    <row r="53" spans="4:6" ht="12.75" customHeight="1">
      <c r="D53"/>
      <c r="E53"/>
      <c r="F53"/>
    </row>
    <row r="54" spans="4:6" ht="12.75" customHeight="1">
      <c r="D54"/>
      <c r="E54"/>
      <c r="F54"/>
    </row>
    <row r="55" spans="4:6" ht="12.75" customHeight="1">
      <c r="D55"/>
      <c r="E55"/>
      <c r="F55"/>
    </row>
    <row r="56" spans="4:6" ht="12.75" customHeight="1">
      <c r="D56"/>
      <c r="E56"/>
      <c r="F56"/>
    </row>
    <row r="57" spans="4:6" ht="12.75" customHeight="1">
      <c r="D57"/>
      <c r="E57"/>
      <c r="F57"/>
    </row>
    <row r="58" spans="4:6" ht="12.75" customHeight="1">
      <c r="D58"/>
      <c r="E58"/>
      <c r="F58"/>
    </row>
    <row r="59" spans="4:6" ht="12.75" customHeight="1">
      <c r="D59"/>
      <c r="E59"/>
      <c r="F59"/>
    </row>
    <row r="60" spans="4:6" ht="12.75" customHeight="1">
      <c r="D60"/>
      <c r="E60"/>
      <c r="F60"/>
    </row>
    <row r="61" spans="4:6" ht="12.75" customHeight="1">
      <c r="D61"/>
      <c r="E61"/>
      <c r="F61"/>
    </row>
    <row r="62" spans="4:6" ht="12.75" customHeight="1">
      <c r="D62"/>
      <c r="E62"/>
      <c r="F62"/>
    </row>
  </sheetData>
  <conditionalFormatting sqref="A12:E221">
    <cfRule type="expression" dxfId="1536" priority="1" stopIfTrue="1">
      <formula>SEARCH("забрал(а)",$B12)&gt;0</formula>
    </cfRule>
    <cfRule type="expression" dxfId="1535" priority="2" stopIfTrue="1">
      <formula>$B12="нет"</formula>
    </cfRule>
  </conditionalFormatting>
  <pageMargins left="0.70866141732283472" right="0.70866141732283472" top="0.74803149606299213" bottom="0.74803149606299213" header="0.31496062992125984" footer="0.31496062992125984"/>
  <pageSetup paperSize="9" scale="130" orientation="landscape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7">
    <tabColor theme="5" tint="0.39997558519241921"/>
  </sheetPr>
  <dimension ref="A1:F71"/>
  <sheetViews>
    <sheetView zoomScaleNormal="100" workbookViewId="0">
      <pane ySplit="11" topLeftCell="A12" activePane="bottomLeft" state="frozen"/>
      <selection pane="bottomLeft" activeCell="G5" sqref="G5"/>
    </sheetView>
  </sheetViews>
  <sheetFormatPr defaultRowHeight="12.75" customHeight="1"/>
  <cols>
    <col min="1" max="1" width="28.18359375" customWidth="1"/>
    <col min="2" max="2" width="17.80078125" customWidth="1"/>
    <col min="3" max="3" width="14.6953125" customWidth="1"/>
    <col min="4" max="4" width="14.83203125" style="49" customWidth="1"/>
    <col min="5" max="5" width="15.640625" style="49" customWidth="1"/>
    <col min="6" max="6" width="12.5390625" style="49" customWidth="1"/>
    <col min="7" max="7" width="14.96875" customWidth="1"/>
    <col min="8" max="8" width="9.16796875" customWidth="1"/>
  </cols>
  <sheetData>
    <row r="1" spans="1:6" ht="13.5">
      <c r="A1" s="4" t="s">
        <v>528</v>
      </c>
    </row>
    <row r="2" spans="1:6" ht="14.25">
      <c r="A2" s="5" t="s">
        <v>42</v>
      </c>
    </row>
    <row r="3" spans="1:6" ht="14.25">
      <c r="A3" s="6" t="s">
        <v>54</v>
      </c>
    </row>
    <row r="4" spans="1:6" ht="14.25">
      <c r="A4" s="6" t="s">
        <v>55</v>
      </c>
    </row>
    <row r="5" spans="1:6" ht="14.25">
      <c r="A5" s="6" t="s">
        <v>64</v>
      </c>
    </row>
    <row r="6" spans="1:6" ht="14.25">
      <c r="A6" s="15"/>
    </row>
    <row r="7" spans="1:6">
      <c r="A7" s="225" t="s">
        <v>1</v>
      </c>
      <c r="B7" s="226" t="s">
        <v>34</v>
      </c>
    </row>
    <row r="8" spans="1:6">
      <c r="A8" s="225" t="s">
        <v>2</v>
      </c>
      <c r="B8" s="226" t="s">
        <v>119</v>
      </c>
    </row>
    <row r="9" spans="1:6">
      <c r="A9" s="225" t="s">
        <v>124</v>
      </c>
      <c r="B9" s="226" t="s">
        <v>121</v>
      </c>
    </row>
    <row r="10" spans="1:6" ht="14.25" customHeight="1"/>
    <row r="11" spans="1:6" ht="45">
      <c r="A11" s="225" t="s">
        <v>553</v>
      </c>
      <c r="B11" s="227" t="s">
        <v>14</v>
      </c>
      <c r="C11" s="225" t="s">
        <v>123</v>
      </c>
      <c r="D11" s="225" t="s">
        <v>19</v>
      </c>
      <c r="E11" s="225" t="s">
        <v>28</v>
      </c>
      <c r="F11" s="235" t="s">
        <v>194</v>
      </c>
    </row>
    <row r="12" spans="1:6" ht="12.75" customHeight="1">
      <c r="A12" s="226" t="s">
        <v>227</v>
      </c>
      <c r="B12" s="226" t="s">
        <v>88</v>
      </c>
      <c r="C12" s="226">
        <v>1</v>
      </c>
      <c r="D12" s="226">
        <v>4.7300000000000004</v>
      </c>
      <c r="E12" s="226">
        <v>5</v>
      </c>
      <c r="F12" s="236">
        <v>19.73</v>
      </c>
    </row>
    <row r="13" spans="1:6" ht="12.75" customHeight="1">
      <c r="A13" s="226" t="s">
        <v>214</v>
      </c>
      <c r="B13" s="226" t="s">
        <v>88</v>
      </c>
      <c r="C13" s="226">
        <v>1</v>
      </c>
      <c r="D13" s="226">
        <v>4.57</v>
      </c>
      <c r="E13" s="226">
        <v>4.66</v>
      </c>
      <c r="F13" s="236">
        <v>19.23</v>
      </c>
    </row>
    <row r="14" spans="1:6" ht="12.75" customHeight="1">
      <c r="A14" s="226" t="s">
        <v>217</v>
      </c>
      <c r="B14" s="226" t="s">
        <v>88</v>
      </c>
      <c r="C14" s="226">
        <v>1</v>
      </c>
      <c r="D14" s="226">
        <v>4.53</v>
      </c>
      <c r="E14" s="226">
        <v>4.67</v>
      </c>
      <c r="F14" s="236">
        <v>19.200000000000003</v>
      </c>
    </row>
    <row r="15" spans="1:6" ht="12.75" customHeight="1">
      <c r="A15" s="226" t="s">
        <v>226</v>
      </c>
      <c r="B15" s="226" t="s">
        <v>202</v>
      </c>
      <c r="C15" s="226">
        <v>1</v>
      </c>
      <c r="D15" s="226">
        <v>4.42</v>
      </c>
      <c r="E15" s="226">
        <v>4.66</v>
      </c>
      <c r="F15" s="236">
        <v>19.079999999999998</v>
      </c>
    </row>
    <row r="16" spans="1:6" ht="12.75" customHeight="1">
      <c r="A16" s="226" t="s">
        <v>596</v>
      </c>
      <c r="B16" s="226" t="s">
        <v>88</v>
      </c>
      <c r="C16" s="226">
        <v>1</v>
      </c>
      <c r="D16" s="226">
        <v>4.4400000000000004</v>
      </c>
      <c r="E16" s="226">
        <v>4.33</v>
      </c>
      <c r="F16" s="236">
        <v>18.770000000000003</v>
      </c>
    </row>
    <row r="17" spans="1:6" ht="12.75" customHeight="1">
      <c r="A17" s="226" t="s">
        <v>230</v>
      </c>
      <c r="B17" s="226" t="s">
        <v>88</v>
      </c>
      <c r="C17" s="226">
        <v>1</v>
      </c>
      <c r="D17" s="226">
        <v>4.3499999999999996</v>
      </c>
      <c r="E17" s="226">
        <v>4.33</v>
      </c>
      <c r="F17" s="236">
        <v>18.68</v>
      </c>
    </row>
    <row r="18" spans="1:6" ht="12.75" customHeight="1">
      <c r="A18" s="226" t="s">
        <v>235</v>
      </c>
      <c r="B18" s="226" t="s">
        <v>88</v>
      </c>
      <c r="C18" s="226">
        <v>3</v>
      </c>
      <c r="D18" s="226">
        <v>4.17</v>
      </c>
      <c r="E18" s="226">
        <v>4.33</v>
      </c>
      <c r="F18" s="236">
        <v>18.5</v>
      </c>
    </row>
    <row r="19" spans="1:6" ht="12.75" customHeight="1">
      <c r="A19" s="226" t="s">
        <v>218</v>
      </c>
      <c r="B19" s="226" t="s">
        <v>88</v>
      </c>
      <c r="C19" s="226">
        <v>1</v>
      </c>
      <c r="D19" s="226">
        <v>4.0599999999999996</v>
      </c>
      <c r="E19" s="226">
        <v>4.33</v>
      </c>
      <c r="F19" s="236">
        <v>18.39</v>
      </c>
    </row>
    <row r="20" spans="1:6" ht="12.75" customHeight="1">
      <c r="A20" s="226" t="s">
        <v>593</v>
      </c>
      <c r="B20" s="226" t="s">
        <v>202</v>
      </c>
      <c r="C20" s="226">
        <v>1</v>
      </c>
      <c r="D20" s="226">
        <v>3.9</v>
      </c>
      <c r="E20" s="226">
        <v>4</v>
      </c>
      <c r="F20" s="236">
        <v>17.899999999999999</v>
      </c>
    </row>
    <row r="21" spans="1:6" ht="12.75" customHeight="1">
      <c r="A21" s="226" t="s">
        <v>241</v>
      </c>
      <c r="B21" s="226" t="s">
        <v>88</v>
      </c>
      <c r="C21" s="226">
        <v>2</v>
      </c>
      <c r="D21" s="226">
        <v>3.87</v>
      </c>
      <c r="E21" s="226">
        <v>4</v>
      </c>
      <c r="F21" s="236">
        <v>17.87</v>
      </c>
    </row>
    <row r="22" spans="1:6" ht="12.75" customHeight="1">
      <c r="A22" s="226" t="s">
        <v>245</v>
      </c>
      <c r="B22" s="226" t="s">
        <v>202</v>
      </c>
      <c r="C22" s="226">
        <v>1</v>
      </c>
      <c r="D22" s="226">
        <v>3.42</v>
      </c>
      <c r="E22" s="226">
        <v>4</v>
      </c>
      <c r="F22" s="236">
        <v>17.420000000000002</v>
      </c>
    </row>
    <row r="23" spans="1:6" ht="12.75" customHeight="1">
      <c r="A23" s="226" t="s">
        <v>585</v>
      </c>
      <c r="B23" s="226" t="s">
        <v>88</v>
      </c>
      <c r="C23" s="226">
        <v>2</v>
      </c>
      <c r="D23" s="226">
        <v>3.94</v>
      </c>
      <c r="E23" s="226">
        <v>4.33</v>
      </c>
      <c r="F23" s="236">
        <v>17.27</v>
      </c>
    </row>
    <row r="24" spans="1:6" ht="12.75" customHeight="1">
      <c r="A24" s="226" t="s">
        <v>265</v>
      </c>
      <c r="B24" s="226" t="s">
        <v>88</v>
      </c>
      <c r="C24" s="226">
        <v>2</v>
      </c>
      <c r="D24" s="226">
        <v>4.2699999999999996</v>
      </c>
      <c r="E24" s="226">
        <v>4.33</v>
      </c>
      <c r="F24" s="236">
        <v>16.600000000000001</v>
      </c>
    </row>
    <row r="25" spans="1:6" ht="12.75" customHeight="1">
      <c r="A25" s="226" t="s">
        <v>295</v>
      </c>
      <c r="B25" s="226" t="s">
        <v>88</v>
      </c>
      <c r="C25" s="226">
        <v>1</v>
      </c>
      <c r="D25" s="226">
        <v>3.66</v>
      </c>
      <c r="E25" s="226">
        <v>3.66</v>
      </c>
      <c r="F25" s="236">
        <v>15.32</v>
      </c>
    </row>
    <row r="26" spans="1:6" ht="12.75" customHeight="1">
      <c r="A26" s="226" t="s">
        <v>287</v>
      </c>
      <c r="B26" s="226" t="s">
        <v>33</v>
      </c>
      <c r="C26" s="226">
        <v>1</v>
      </c>
      <c r="D26" s="226">
        <v>4.41</v>
      </c>
      <c r="E26" s="226">
        <v>4.66</v>
      </c>
      <c r="F26" s="236">
        <v>15.07</v>
      </c>
    </row>
    <row r="27" spans="1:6" ht="12.75" customHeight="1">
      <c r="A27" s="226" t="s">
        <v>307</v>
      </c>
      <c r="B27" s="226" t="s">
        <v>202</v>
      </c>
      <c r="C27" s="226">
        <v>1</v>
      </c>
      <c r="D27" s="226">
        <v>4.26</v>
      </c>
      <c r="E27" s="226">
        <v>4.33</v>
      </c>
      <c r="F27" s="236">
        <v>13.59</v>
      </c>
    </row>
    <row r="28" spans="1:6" ht="12.75" customHeight="1">
      <c r="A28" s="226" t="s">
        <v>416</v>
      </c>
      <c r="B28" s="226" t="s">
        <v>88</v>
      </c>
      <c r="C28" s="226">
        <v>2</v>
      </c>
      <c r="D28" s="226">
        <v>3.61</v>
      </c>
      <c r="E28" s="226">
        <v>3.33</v>
      </c>
      <c r="F28" s="236">
        <v>9.94</v>
      </c>
    </row>
    <row r="29" spans="1:6" ht="12.75" customHeight="1">
      <c r="A29" s="226" t="s">
        <v>406</v>
      </c>
      <c r="B29" s="226" t="s">
        <v>88</v>
      </c>
      <c r="C29" s="226">
        <v>1</v>
      </c>
      <c r="D29" s="226">
        <v>3.9</v>
      </c>
      <c r="E29" s="226">
        <v>3.67</v>
      </c>
      <c r="F29" s="236">
        <v>9.57</v>
      </c>
    </row>
    <row r="30" spans="1:6" ht="12.75" customHeight="1">
      <c r="A30" s="226" t="s">
        <v>411</v>
      </c>
      <c r="B30" s="226" t="s">
        <v>88</v>
      </c>
      <c r="C30" s="226">
        <v>1</v>
      </c>
      <c r="D30" s="226">
        <v>4.3499999999999996</v>
      </c>
      <c r="E30" s="226">
        <v>4.66</v>
      </c>
      <c r="F30" s="236">
        <v>9.01</v>
      </c>
    </row>
    <row r="31" spans="1:6" ht="12.75" customHeight="1">
      <c r="A31" s="226" t="s">
        <v>413</v>
      </c>
      <c r="B31" s="226" t="s">
        <v>88</v>
      </c>
      <c r="C31" s="226">
        <v>2</v>
      </c>
      <c r="D31" s="226">
        <v>4.5</v>
      </c>
      <c r="E31" s="226">
        <v>4.5</v>
      </c>
      <c r="F31" s="236">
        <v>9</v>
      </c>
    </row>
    <row r="32" spans="1:6" ht="12.75" customHeight="1">
      <c r="A32" s="226" t="s">
        <v>396</v>
      </c>
      <c r="B32" s="226" t="s">
        <v>88</v>
      </c>
      <c r="C32" s="226">
        <v>1</v>
      </c>
      <c r="D32" s="226">
        <v>3.55</v>
      </c>
      <c r="E32" s="226">
        <v>3.33</v>
      </c>
      <c r="F32" s="236">
        <v>8.879999999999999</v>
      </c>
    </row>
    <row r="33" spans="1:6" ht="12.75" customHeight="1">
      <c r="A33" s="226" t="s">
        <v>453</v>
      </c>
      <c r="B33" s="226" t="s">
        <v>88</v>
      </c>
      <c r="C33" s="226">
        <v>1</v>
      </c>
      <c r="D33" s="226">
        <v>4.38</v>
      </c>
      <c r="E33" s="226">
        <v>4.5</v>
      </c>
      <c r="F33" s="236">
        <v>8.879999999999999</v>
      </c>
    </row>
    <row r="34" spans="1:6" ht="12.75" customHeight="1">
      <c r="A34" s="226" t="s">
        <v>384</v>
      </c>
      <c r="B34" s="226" t="s">
        <v>33</v>
      </c>
      <c r="C34" s="226">
        <v>1</v>
      </c>
      <c r="D34" s="226">
        <v>4.38</v>
      </c>
      <c r="E34" s="226">
        <v>4.33</v>
      </c>
      <c r="F34" s="236">
        <v>8.7100000000000009</v>
      </c>
    </row>
    <row r="35" spans="1:6" ht="12.75" customHeight="1">
      <c r="A35" s="226" t="s">
        <v>369</v>
      </c>
      <c r="B35" s="226" t="s">
        <v>88</v>
      </c>
      <c r="C35" s="226">
        <v>2</v>
      </c>
      <c r="D35" s="226">
        <v>4.2699999999999996</v>
      </c>
      <c r="E35" s="226">
        <v>4</v>
      </c>
      <c r="F35" s="236">
        <v>8.27</v>
      </c>
    </row>
    <row r="36" spans="1:6" ht="12.75" customHeight="1">
      <c r="A36" s="226" t="s">
        <v>370</v>
      </c>
      <c r="B36" s="226" t="s">
        <v>88</v>
      </c>
      <c r="C36" s="226">
        <v>1</v>
      </c>
      <c r="D36" s="226">
        <v>4.2</v>
      </c>
      <c r="E36" s="226">
        <v>4</v>
      </c>
      <c r="F36" s="236">
        <v>8.1999999999999993</v>
      </c>
    </row>
    <row r="37" spans="1:6" ht="12.75" customHeight="1">
      <c r="A37" s="226" t="s">
        <v>393</v>
      </c>
      <c r="B37" s="226" t="s">
        <v>33</v>
      </c>
      <c r="C37" s="226">
        <v>1</v>
      </c>
      <c r="D37" s="226">
        <v>4.1100000000000003</v>
      </c>
      <c r="E37" s="226">
        <v>4</v>
      </c>
      <c r="F37" s="236">
        <v>8.11</v>
      </c>
    </row>
    <row r="38" spans="1:6" ht="12.75" customHeight="1">
      <c r="A38" s="226" t="s">
        <v>446</v>
      </c>
      <c r="B38" s="226" t="s">
        <v>33</v>
      </c>
      <c r="C38" s="226">
        <v>2</v>
      </c>
      <c r="D38" s="226">
        <v>4.0599999999999996</v>
      </c>
      <c r="E38" s="226">
        <v>4</v>
      </c>
      <c r="F38" s="236">
        <v>8.0599999999999987</v>
      </c>
    </row>
    <row r="39" spans="1:6" ht="12.75" customHeight="1">
      <c r="A39" s="226" t="s">
        <v>440</v>
      </c>
      <c r="B39" s="226" t="s">
        <v>88</v>
      </c>
      <c r="C39" s="226">
        <v>1</v>
      </c>
      <c r="D39" s="226">
        <v>3.94</v>
      </c>
      <c r="E39" s="226">
        <v>4</v>
      </c>
      <c r="F39" s="236">
        <v>7.9399999999999995</v>
      </c>
    </row>
    <row r="40" spans="1:6" ht="12.75" customHeight="1">
      <c r="A40" s="226" t="s">
        <v>465</v>
      </c>
      <c r="B40" s="226" t="s">
        <v>33</v>
      </c>
      <c r="C40" s="226">
        <v>1</v>
      </c>
      <c r="D40" s="226">
        <v>3.83</v>
      </c>
      <c r="E40" s="226">
        <v>4</v>
      </c>
      <c r="F40" s="236">
        <v>7.83</v>
      </c>
    </row>
    <row r="41" spans="1:6" ht="12.75" customHeight="1">
      <c r="A41" s="226" t="s">
        <v>581</v>
      </c>
      <c r="B41" s="226" t="s">
        <v>88</v>
      </c>
      <c r="C41" s="226">
        <v>1</v>
      </c>
      <c r="D41" s="226">
        <v>3.6</v>
      </c>
      <c r="E41" s="226">
        <v>4</v>
      </c>
      <c r="F41" s="236">
        <v>7.6</v>
      </c>
    </row>
    <row r="42" spans="1:6" ht="12.75" customHeight="1">
      <c r="A42" s="226" t="s">
        <v>213</v>
      </c>
      <c r="B42" s="226" t="s">
        <v>88</v>
      </c>
      <c r="C42" s="226">
        <v>1</v>
      </c>
      <c r="D42" s="226">
        <v>3.6</v>
      </c>
      <c r="E42" s="226">
        <v>4</v>
      </c>
      <c r="F42" s="236">
        <v>7.6</v>
      </c>
    </row>
    <row r="43" spans="1:6" ht="12.75" customHeight="1">
      <c r="A43" s="226" t="s">
        <v>454</v>
      </c>
      <c r="B43" s="226" t="s">
        <v>88</v>
      </c>
      <c r="C43" s="226">
        <v>1</v>
      </c>
      <c r="D43" s="226">
        <v>3.38</v>
      </c>
      <c r="E43" s="226">
        <v>4</v>
      </c>
      <c r="F43" s="236">
        <v>7.38</v>
      </c>
    </row>
    <row r="44" spans="1:6" ht="12.75" customHeight="1">
      <c r="A44" s="226" t="s">
        <v>582</v>
      </c>
      <c r="B44" s="226" t="s">
        <v>202</v>
      </c>
      <c r="C44" s="226">
        <v>1</v>
      </c>
      <c r="D44" s="226">
        <v>3.3</v>
      </c>
      <c r="E44" s="226">
        <v>4</v>
      </c>
      <c r="F44" s="236">
        <v>7.3</v>
      </c>
    </row>
    <row r="45" spans="1:6" ht="12.75" customHeight="1">
      <c r="A45" s="226" t="s">
        <v>212</v>
      </c>
      <c r="B45" s="226" t="s">
        <v>202</v>
      </c>
      <c r="C45" s="226">
        <v>1</v>
      </c>
      <c r="D45" s="226">
        <v>3.3</v>
      </c>
      <c r="E45" s="226">
        <v>4</v>
      </c>
      <c r="F45" s="236">
        <v>7.3</v>
      </c>
    </row>
    <row r="46" spans="1:6" ht="12.75" customHeight="1">
      <c r="A46" s="226" t="s">
        <v>492</v>
      </c>
      <c r="B46" s="226" t="s">
        <v>33</v>
      </c>
      <c r="C46" s="226">
        <v>1</v>
      </c>
      <c r="D46" s="226">
        <v>3.63</v>
      </c>
      <c r="E46" s="226">
        <v>3.66</v>
      </c>
      <c r="F46" s="236">
        <v>7.29</v>
      </c>
    </row>
    <row r="47" spans="1:6" ht="12.75" customHeight="1">
      <c r="A47" s="226" t="s">
        <v>589</v>
      </c>
      <c r="B47" s="226" t="s">
        <v>33</v>
      </c>
      <c r="C47" s="226">
        <v>1</v>
      </c>
      <c r="D47" s="226">
        <v>3.73</v>
      </c>
      <c r="E47" s="226">
        <v>3.5</v>
      </c>
      <c r="F47" s="236">
        <v>7.23</v>
      </c>
    </row>
    <row r="48" spans="1:6" ht="12.75" customHeight="1">
      <c r="A48" s="226" t="s">
        <v>451</v>
      </c>
      <c r="B48" s="226" t="s">
        <v>88</v>
      </c>
      <c r="C48" s="226">
        <v>2</v>
      </c>
      <c r="D48" s="226">
        <v>3.64</v>
      </c>
      <c r="E48" s="226">
        <v>3.5</v>
      </c>
      <c r="F48" s="236">
        <v>7.1400000000000006</v>
      </c>
    </row>
    <row r="49" spans="1:6" ht="12.75" customHeight="1">
      <c r="A49" s="226" t="s">
        <v>215</v>
      </c>
      <c r="B49" s="226" t="s">
        <v>88</v>
      </c>
      <c r="C49" s="226">
        <v>1</v>
      </c>
      <c r="D49" s="226">
        <v>3.47</v>
      </c>
      <c r="E49" s="226">
        <v>3.5</v>
      </c>
      <c r="F49" s="236">
        <v>6.9700000000000006</v>
      </c>
    </row>
    <row r="50" spans="1:6" ht="12.75" customHeight="1">
      <c r="A50" s="226" t="s">
        <v>505</v>
      </c>
      <c r="B50" s="226" t="s">
        <v>88</v>
      </c>
      <c r="C50" s="226">
        <v>1</v>
      </c>
      <c r="D50" s="226">
        <v>3.44</v>
      </c>
      <c r="E50" s="226">
        <v>3.5</v>
      </c>
      <c r="F50" s="236">
        <v>6.9399999999999995</v>
      </c>
    </row>
    <row r="51" spans="1:6" ht="12.75" customHeight="1">
      <c r="A51" s="226" t="s">
        <v>225</v>
      </c>
      <c r="B51" s="226" t="s">
        <v>202</v>
      </c>
      <c r="C51" s="226">
        <v>1</v>
      </c>
      <c r="D51" s="226">
        <v>3.3</v>
      </c>
      <c r="E51" s="226">
        <v>3.5</v>
      </c>
      <c r="F51" s="236">
        <v>6.8</v>
      </c>
    </row>
    <row r="52" spans="1:6" ht="12.75" customHeight="1">
      <c r="A52" s="226" t="s">
        <v>591</v>
      </c>
      <c r="B52" s="226" t="s">
        <v>88</v>
      </c>
      <c r="C52" s="226">
        <v>1</v>
      </c>
      <c r="D52" s="226">
        <v>3.8</v>
      </c>
      <c r="E52" s="226">
        <v>3</v>
      </c>
      <c r="F52" s="236">
        <v>6.8</v>
      </c>
    </row>
    <row r="53" spans="1:6" ht="12.75" customHeight="1">
      <c r="A53" s="226" t="s">
        <v>427</v>
      </c>
      <c r="B53" s="226" t="s">
        <v>88</v>
      </c>
      <c r="C53" s="226">
        <v>1</v>
      </c>
      <c r="D53" s="226">
        <v>3.29</v>
      </c>
      <c r="E53" s="226">
        <v>3.5</v>
      </c>
      <c r="F53" s="236">
        <v>6.79</v>
      </c>
    </row>
    <row r="54" spans="1:6" ht="12.75" customHeight="1">
      <c r="A54" s="226" t="s">
        <v>484</v>
      </c>
      <c r="B54" s="226" t="s">
        <v>33</v>
      </c>
      <c r="C54" s="226">
        <v>1</v>
      </c>
      <c r="D54" s="226">
        <v>3.4</v>
      </c>
      <c r="E54" s="226">
        <v>3.33</v>
      </c>
      <c r="F54" s="236">
        <v>6.73</v>
      </c>
    </row>
    <row r="55" spans="1:6" ht="12.75" customHeight="1">
      <c r="A55" s="226" t="s">
        <v>220</v>
      </c>
      <c r="B55" s="226" t="s">
        <v>88</v>
      </c>
      <c r="C55" s="226">
        <v>1</v>
      </c>
      <c r="D55" s="226">
        <v>3.6</v>
      </c>
      <c r="E55" s="226">
        <v>3</v>
      </c>
      <c r="F55" s="236">
        <v>6.6</v>
      </c>
    </row>
    <row r="56" spans="1:6" ht="12.75" customHeight="1">
      <c r="A56" s="226" t="s">
        <v>494</v>
      </c>
      <c r="B56" s="226" t="s">
        <v>33</v>
      </c>
      <c r="C56" s="226">
        <v>2</v>
      </c>
      <c r="D56" s="226">
        <v>3.57</v>
      </c>
      <c r="E56" s="226">
        <v>3</v>
      </c>
      <c r="F56" s="236">
        <v>6.57</v>
      </c>
    </row>
    <row r="57" spans="1:6" ht="12.75" customHeight="1">
      <c r="A57" s="226" t="s">
        <v>499</v>
      </c>
      <c r="B57" s="226" t="s">
        <v>33</v>
      </c>
      <c r="C57" s="226">
        <v>1</v>
      </c>
      <c r="D57" s="226">
        <v>3.17</v>
      </c>
      <c r="E57" s="226">
        <v>3.33</v>
      </c>
      <c r="F57" s="236">
        <v>6.5</v>
      </c>
    </row>
    <row r="58" spans="1:6" ht="12.75" customHeight="1">
      <c r="A58" s="226" t="s">
        <v>580</v>
      </c>
      <c r="B58" s="226" t="s">
        <v>88</v>
      </c>
      <c r="C58" s="226">
        <v>1</v>
      </c>
      <c r="D58" s="226">
        <v>3.4</v>
      </c>
      <c r="E58" s="226">
        <v>3</v>
      </c>
      <c r="F58" s="236">
        <v>6.4</v>
      </c>
    </row>
    <row r="59" spans="1:6" ht="12.75" customHeight="1">
      <c r="D59"/>
      <c r="E59"/>
      <c r="F59"/>
    </row>
    <row r="60" spans="1:6" ht="12.75" customHeight="1">
      <c r="D60"/>
      <c r="E60"/>
      <c r="F60"/>
    </row>
    <row r="61" spans="1:6" ht="12.75" customHeight="1">
      <c r="D61"/>
      <c r="E61"/>
      <c r="F61"/>
    </row>
    <row r="62" spans="1:6" ht="12.75" customHeight="1">
      <c r="D62"/>
      <c r="E62"/>
      <c r="F62"/>
    </row>
    <row r="63" spans="1:6" ht="12.75" customHeight="1">
      <c r="D63"/>
      <c r="E63"/>
      <c r="F63"/>
    </row>
    <row r="64" spans="1:6" ht="12.75" customHeight="1">
      <c r="D64"/>
      <c r="E64"/>
      <c r="F64"/>
    </row>
    <row r="65" spans="4:6" ht="12.75" customHeight="1">
      <c r="D65"/>
      <c r="E65"/>
      <c r="F65"/>
    </row>
    <row r="66" spans="4:6" ht="12.75" customHeight="1">
      <c r="D66"/>
      <c r="E66"/>
      <c r="F66"/>
    </row>
    <row r="67" spans="4:6" ht="12.75" customHeight="1">
      <c r="D67"/>
      <c r="E67"/>
      <c r="F67"/>
    </row>
    <row r="68" spans="4:6" ht="12.75" customHeight="1">
      <c r="D68"/>
      <c r="E68"/>
      <c r="F68"/>
    </row>
    <row r="69" spans="4:6" ht="12.75" customHeight="1">
      <c r="D69"/>
      <c r="E69"/>
      <c r="F69"/>
    </row>
    <row r="70" spans="4:6" ht="12.75" customHeight="1">
      <c r="D70"/>
      <c r="E70"/>
      <c r="F70"/>
    </row>
    <row r="71" spans="4:6" ht="12.75" customHeight="1">
      <c r="D71"/>
      <c r="E71"/>
      <c r="F71"/>
    </row>
  </sheetData>
  <conditionalFormatting sqref="A12:E220">
    <cfRule type="expression" dxfId="1513" priority="1">
      <formula>$B12="нет"</formula>
    </cfRule>
    <cfRule type="expression" dxfId="1512" priority="2">
      <formula>SEARCH("забрал(а)",$B12)&gt;0</formula>
    </cfRule>
  </conditionalFormatting>
  <pageMargins left="0.70866141732283472" right="0.70866141732283472" top="0.74803149606299213" bottom="0.74803149606299213" header="0.31496062992125984" footer="0.31496062992125984"/>
  <pageSetup paperSize="9" scale="120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20">
    <tabColor theme="4" tint="0.39997558519241921"/>
  </sheetPr>
  <dimension ref="A1:H20"/>
  <sheetViews>
    <sheetView zoomScaleNormal="100" workbookViewId="0">
      <pane ySplit="11" topLeftCell="A12" activePane="bottomLeft" state="frozen"/>
      <selection pane="bottomLeft" activeCell="F7" sqref="F7"/>
    </sheetView>
  </sheetViews>
  <sheetFormatPr defaultRowHeight="12.75" customHeight="1"/>
  <cols>
    <col min="1" max="1" width="26.0234375" customWidth="1"/>
    <col min="2" max="2" width="17.2578125" customWidth="1"/>
    <col min="3" max="3" width="14.15625" customWidth="1"/>
    <col min="4" max="4" width="14.83203125" customWidth="1"/>
    <col min="5" max="5" width="13.484375" style="49" customWidth="1"/>
    <col min="6" max="6" width="12.67578125" style="49" customWidth="1"/>
    <col min="7" max="7" width="14.0234375" style="49" customWidth="1"/>
    <col min="8" max="8" width="15.640625" style="49" customWidth="1"/>
  </cols>
  <sheetData>
    <row r="1" spans="1:8" ht="13.5">
      <c r="A1" s="4" t="s">
        <v>528</v>
      </c>
      <c r="B1" s="32"/>
      <c r="D1" s="7"/>
    </row>
    <row r="2" spans="1:8" ht="14.25">
      <c r="A2" s="5" t="s">
        <v>42</v>
      </c>
      <c r="B2" s="32"/>
      <c r="D2" s="7"/>
    </row>
    <row r="3" spans="1:8" ht="14.25">
      <c r="A3" s="6" t="s">
        <v>45</v>
      </c>
      <c r="B3" s="32"/>
      <c r="D3" s="7"/>
    </row>
    <row r="4" spans="1:8" ht="14.25">
      <c r="A4" s="6" t="s">
        <v>43</v>
      </c>
      <c r="B4" s="32"/>
      <c r="D4" s="7"/>
    </row>
    <row r="5" spans="1:8" ht="14.25">
      <c r="A5" s="6" t="s">
        <v>44</v>
      </c>
      <c r="B5" s="32"/>
      <c r="D5" s="7"/>
    </row>
    <row r="6" spans="1:8">
      <c r="B6" s="32"/>
      <c r="D6" s="7"/>
    </row>
    <row r="7" spans="1:8">
      <c r="A7" s="237" t="s">
        <v>1</v>
      </c>
      <c r="B7" s="237" t="s">
        <v>30</v>
      </c>
      <c r="D7" s="7"/>
    </row>
    <row r="8" spans="1:8">
      <c r="A8" s="237" t="s">
        <v>2</v>
      </c>
      <c r="B8" s="237" t="s">
        <v>109</v>
      </c>
      <c r="D8" s="7"/>
    </row>
    <row r="9" spans="1:8">
      <c r="A9" s="238" t="s">
        <v>124</v>
      </c>
      <c r="B9" s="238" t="s">
        <v>110</v>
      </c>
      <c r="D9" s="7"/>
    </row>
    <row r="10" spans="1:8">
      <c r="B10" s="32"/>
      <c r="D10" s="7"/>
    </row>
    <row r="11" spans="1:8" ht="45">
      <c r="A11" s="237" t="s">
        <v>553</v>
      </c>
      <c r="B11" s="238" t="s">
        <v>14</v>
      </c>
      <c r="C11" s="237" t="s">
        <v>123</v>
      </c>
      <c r="D11" s="237" t="s">
        <v>18</v>
      </c>
      <c r="E11" s="237" t="s">
        <v>19</v>
      </c>
      <c r="F11" s="237" t="s">
        <v>21</v>
      </c>
      <c r="G11" s="237" t="s">
        <v>28</v>
      </c>
      <c r="H11" s="239" t="s">
        <v>194</v>
      </c>
    </row>
    <row r="12" spans="1:8" ht="13.5">
      <c r="A12" s="237" t="s">
        <v>233</v>
      </c>
      <c r="B12" s="237" t="s">
        <v>88</v>
      </c>
      <c r="C12" s="237">
        <v>2</v>
      </c>
      <c r="D12" s="237">
        <v>10</v>
      </c>
      <c r="E12" s="237">
        <v>4.24</v>
      </c>
      <c r="F12" s="237">
        <v>14.24</v>
      </c>
      <c r="G12" s="237">
        <v>4.33</v>
      </c>
      <c r="H12" s="240">
        <v>18.57</v>
      </c>
    </row>
    <row r="13" spans="1:8" ht="13.5">
      <c r="A13" s="237" t="s">
        <v>253</v>
      </c>
      <c r="B13" s="237" t="s">
        <v>88</v>
      </c>
      <c r="C13" s="237">
        <v>1</v>
      </c>
      <c r="D13" s="237">
        <v>10</v>
      </c>
      <c r="E13" s="237">
        <v>4.1500000000000004</v>
      </c>
      <c r="F13" s="237">
        <v>14.15</v>
      </c>
      <c r="G13" s="237">
        <v>3.33</v>
      </c>
      <c r="H13" s="240">
        <v>17.48</v>
      </c>
    </row>
    <row r="14" spans="1:8" ht="13.5">
      <c r="A14" s="237" t="s">
        <v>583</v>
      </c>
      <c r="B14" s="237" t="s">
        <v>88</v>
      </c>
      <c r="C14" s="237">
        <v>1</v>
      </c>
      <c r="D14" s="237">
        <v>1</v>
      </c>
      <c r="E14" s="237">
        <v>5</v>
      </c>
      <c r="F14" s="237">
        <v>6</v>
      </c>
      <c r="G14" s="237">
        <v>5</v>
      </c>
      <c r="H14" s="240">
        <v>11</v>
      </c>
    </row>
    <row r="15" spans="1:8" ht="13.5">
      <c r="A15" s="237" t="s">
        <v>236</v>
      </c>
      <c r="B15" s="237" t="s">
        <v>88</v>
      </c>
      <c r="C15" s="237">
        <v>1</v>
      </c>
      <c r="D15" s="237">
        <v>0</v>
      </c>
      <c r="E15" s="237">
        <v>4.9400000000000004</v>
      </c>
      <c r="F15" s="237">
        <v>4.9400000000000004</v>
      </c>
      <c r="G15" s="237">
        <v>5</v>
      </c>
      <c r="H15" s="240">
        <v>9.9400000000000013</v>
      </c>
    </row>
    <row r="16" spans="1:8" ht="13.5">
      <c r="A16" s="237" t="s">
        <v>271</v>
      </c>
      <c r="B16" s="237" t="s">
        <v>33</v>
      </c>
      <c r="C16" s="237">
        <v>1</v>
      </c>
      <c r="D16" s="237">
        <v>0</v>
      </c>
      <c r="E16" s="237">
        <v>4.4400000000000004</v>
      </c>
      <c r="F16" s="237">
        <v>4.4400000000000004</v>
      </c>
      <c r="G16" s="237">
        <v>4.5</v>
      </c>
      <c r="H16" s="240">
        <v>8.9400000000000013</v>
      </c>
    </row>
    <row r="17" spans="1:8" ht="12.75" customHeight="1">
      <c r="A17" s="237" t="s">
        <v>425</v>
      </c>
      <c r="B17" s="237" t="s">
        <v>88</v>
      </c>
      <c r="C17" s="237">
        <v>2</v>
      </c>
      <c r="D17" s="237">
        <v>0</v>
      </c>
      <c r="E17" s="237">
        <v>4.2699999999999996</v>
      </c>
      <c r="F17" s="237">
        <v>4.2699999999999996</v>
      </c>
      <c r="G17" s="237">
        <v>4</v>
      </c>
      <c r="H17" s="240">
        <v>8.27</v>
      </c>
    </row>
    <row r="18" spans="1:8" ht="12.75" customHeight="1">
      <c r="A18" s="237" t="s">
        <v>377</v>
      </c>
      <c r="B18" s="237" t="s">
        <v>88</v>
      </c>
      <c r="C18" s="237">
        <v>3</v>
      </c>
      <c r="D18" s="237">
        <v>0</v>
      </c>
      <c r="E18" s="237">
        <v>4</v>
      </c>
      <c r="F18" s="237">
        <v>4</v>
      </c>
      <c r="G18" s="237">
        <v>4</v>
      </c>
      <c r="H18" s="240">
        <v>8</v>
      </c>
    </row>
    <row r="19" spans="1:8" ht="12.75" customHeight="1">
      <c r="A19" s="237" t="s">
        <v>592</v>
      </c>
      <c r="B19" s="237" t="s">
        <v>202</v>
      </c>
      <c r="C19" s="237">
        <v>1</v>
      </c>
      <c r="D19" s="237">
        <v>0</v>
      </c>
      <c r="E19" s="237">
        <v>3.6</v>
      </c>
      <c r="F19" s="237">
        <v>3.6</v>
      </c>
      <c r="G19" s="237">
        <v>4</v>
      </c>
      <c r="H19" s="240">
        <v>7.6</v>
      </c>
    </row>
    <row r="20" spans="1:8" ht="12.75" customHeight="1">
      <c r="A20" s="237" t="s">
        <v>466</v>
      </c>
      <c r="B20" s="237" t="s">
        <v>33</v>
      </c>
      <c r="C20" s="237">
        <v>2</v>
      </c>
      <c r="D20" s="237">
        <v>0</v>
      </c>
      <c r="E20" s="237">
        <v>4.1500000000000004</v>
      </c>
      <c r="F20" s="237">
        <v>4.1500000000000004</v>
      </c>
      <c r="G20" s="237">
        <v>3.33</v>
      </c>
      <c r="H20" s="240">
        <v>7.48</v>
      </c>
    </row>
  </sheetData>
  <conditionalFormatting sqref="A12:G221">
    <cfRule type="expression" dxfId="1492" priority="1">
      <formula>$B12="нет"</formula>
    </cfRule>
    <cfRule type="expression" dxfId="1491" priority="2">
      <formula>SEARCH("забрал(а)",$B12)&gt;0</formula>
    </cfRule>
  </conditionalFormatting>
  <pageMargins left="0.70866141732283472" right="0.70866141732283472" top="0.74803149606299213" bottom="0.74803149606299213" header="0.31496062992125984" footer="0.31496062992125984"/>
  <pageSetup paperSize="9" orientation="landscape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Лист17">
    <tabColor theme="4" tint="0.39997558519241921"/>
    <pageSetUpPr fitToPage="1"/>
  </sheetPr>
  <dimension ref="A1:H37"/>
  <sheetViews>
    <sheetView zoomScaleNormal="100" workbookViewId="0">
      <pane ySplit="11" topLeftCell="A12" activePane="bottomLeft" state="frozen"/>
      <selection pane="bottomLeft" activeCell="G6" sqref="G6"/>
    </sheetView>
  </sheetViews>
  <sheetFormatPr defaultRowHeight="12.75" customHeight="1"/>
  <cols>
    <col min="1" max="1" width="26.0234375" customWidth="1"/>
    <col min="2" max="2" width="17.52734375" customWidth="1"/>
    <col min="3" max="3" width="12.26953125" customWidth="1"/>
    <col min="4" max="4" width="14.15625" customWidth="1"/>
    <col min="5" max="5" width="13.34765625" style="49" customWidth="1"/>
    <col min="6" max="6" width="16.046875" style="49" customWidth="1"/>
    <col min="7" max="7" width="14.29296875" style="49" customWidth="1"/>
    <col min="8" max="8" width="16.31640625" style="49" customWidth="1"/>
  </cols>
  <sheetData>
    <row r="1" spans="1:8" ht="13.5">
      <c r="A1" s="4" t="s">
        <v>529</v>
      </c>
      <c r="B1" s="32"/>
      <c r="C1" s="7"/>
    </row>
    <row r="2" spans="1:8" ht="14.25">
      <c r="A2" s="5" t="s">
        <v>42</v>
      </c>
      <c r="B2" s="32"/>
      <c r="C2" s="7"/>
    </row>
    <row r="3" spans="1:8" ht="14.25">
      <c r="A3" s="6" t="s">
        <v>49</v>
      </c>
      <c r="B3" s="32"/>
      <c r="C3" s="7"/>
    </row>
    <row r="4" spans="1:8" ht="14.25">
      <c r="A4" s="6" t="s">
        <v>193</v>
      </c>
      <c r="B4" s="32"/>
      <c r="C4" s="7"/>
    </row>
    <row r="5" spans="1:8" ht="14.25">
      <c r="A5" s="6" t="s">
        <v>44</v>
      </c>
      <c r="B5" s="32"/>
      <c r="C5" s="7"/>
    </row>
    <row r="6" spans="1:8" ht="13.5">
      <c r="A6" s="38"/>
      <c r="B6" s="40"/>
      <c r="C6" s="38"/>
      <c r="D6" s="38"/>
      <c r="E6" s="51"/>
      <c r="F6" s="51"/>
      <c r="G6" s="51"/>
      <c r="H6" s="51"/>
    </row>
    <row r="7" spans="1:8" ht="13.5">
      <c r="A7" s="237" t="s">
        <v>1</v>
      </c>
      <c r="B7" s="237" t="s">
        <v>30</v>
      </c>
      <c r="C7" s="39"/>
      <c r="D7" s="39"/>
      <c r="E7" s="52"/>
      <c r="F7" s="52"/>
      <c r="G7" s="52"/>
      <c r="H7" s="52"/>
    </row>
    <row r="8" spans="1:8" ht="13.5">
      <c r="A8" s="237" t="s">
        <v>2</v>
      </c>
      <c r="B8" s="237" t="s">
        <v>117</v>
      </c>
      <c r="C8" s="39"/>
      <c r="D8" s="39"/>
      <c r="E8" s="52"/>
      <c r="F8" s="52"/>
      <c r="G8" s="52"/>
      <c r="H8" s="52"/>
    </row>
    <row r="9" spans="1:8" ht="13.5">
      <c r="A9" s="237" t="s">
        <v>124</v>
      </c>
      <c r="B9" s="237" t="s">
        <v>118</v>
      </c>
      <c r="C9" s="39"/>
      <c r="D9" s="39"/>
      <c r="E9" s="52"/>
      <c r="F9" s="52"/>
      <c r="G9" s="52"/>
      <c r="H9" s="52"/>
    </row>
    <row r="10" spans="1:8" ht="13.5">
      <c r="A10" s="39"/>
      <c r="B10" s="39"/>
      <c r="C10" s="39"/>
      <c r="D10" s="39"/>
      <c r="E10" s="52"/>
      <c r="F10" s="52"/>
      <c r="G10" s="52"/>
      <c r="H10" s="52"/>
    </row>
    <row r="11" spans="1:8" ht="56.25">
      <c r="A11" s="237" t="s">
        <v>553</v>
      </c>
      <c r="B11" s="238" t="s">
        <v>14</v>
      </c>
      <c r="C11" s="237" t="s">
        <v>123</v>
      </c>
      <c r="D11" s="237" t="s">
        <v>18</v>
      </c>
      <c r="E11" s="237" t="s">
        <v>19</v>
      </c>
      <c r="F11" s="237" t="s">
        <v>21</v>
      </c>
      <c r="G11" s="237" t="s">
        <v>28</v>
      </c>
      <c r="H11" s="239" t="s">
        <v>194</v>
      </c>
    </row>
    <row r="12" spans="1:8" ht="12.75" customHeight="1">
      <c r="A12" s="237" t="s">
        <v>219</v>
      </c>
      <c r="B12" s="237" t="s">
        <v>202</v>
      </c>
      <c r="C12" s="237">
        <v>2</v>
      </c>
      <c r="D12" s="237">
        <v>10</v>
      </c>
      <c r="E12" s="237">
        <v>4.5199999999999996</v>
      </c>
      <c r="F12" s="237">
        <v>14.52</v>
      </c>
      <c r="G12" s="237">
        <v>4.66</v>
      </c>
      <c r="H12" s="243">
        <v>19.18</v>
      </c>
    </row>
    <row r="13" spans="1:8" ht="12.75" customHeight="1">
      <c r="A13" s="237" t="s">
        <v>312</v>
      </c>
      <c r="B13" s="237" t="s">
        <v>88</v>
      </c>
      <c r="C13" s="237">
        <v>2</v>
      </c>
      <c r="D13" s="237">
        <v>5</v>
      </c>
      <c r="E13" s="237">
        <v>4.33</v>
      </c>
      <c r="F13" s="237">
        <v>9.33</v>
      </c>
      <c r="G13" s="237">
        <v>4.66</v>
      </c>
      <c r="H13" s="243">
        <v>13.99</v>
      </c>
    </row>
    <row r="14" spans="1:8" ht="12.75" customHeight="1">
      <c r="A14" s="237" t="s">
        <v>328</v>
      </c>
      <c r="B14" s="237" t="s">
        <v>88</v>
      </c>
      <c r="C14" s="237">
        <v>3</v>
      </c>
      <c r="D14" s="237">
        <v>5</v>
      </c>
      <c r="E14" s="237">
        <v>4.2699999999999996</v>
      </c>
      <c r="F14" s="237">
        <v>9.27</v>
      </c>
      <c r="G14" s="237">
        <v>4.33</v>
      </c>
      <c r="H14" s="243">
        <v>13.6</v>
      </c>
    </row>
    <row r="15" spans="1:8" ht="12.75" customHeight="1">
      <c r="A15" s="237" t="s">
        <v>398</v>
      </c>
      <c r="B15" s="237" t="s">
        <v>88</v>
      </c>
      <c r="C15" s="237">
        <v>1</v>
      </c>
      <c r="D15" s="237">
        <v>5</v>
      </c>
      <c r="E15" s="237">
        <v>3.8</v>
      </c>
      <c r="F15" s="237">
        <v>8.8000000000000007</v>
      </c>
      <c r="G15" s="237">
        <v>3.66</v>
      </c>
      <c r="H15" s="243">
        <v>12.46</v>
      </c>
    </row>
    <row r="16" spans="1:8" ht="12.75" customHeight="1">
      <c r="A16" s="237" t="s">
        <v>335</v>
      </c>
      <c r="B16" s="237" t="s">
        <v>88</v>
      </c>
      <c r="C16" s="237">
        <v>1</v>
      </c>
      <c r="D16" s="237">
        <v>4</v>
      </c>
      <c r="E16" s="237">
        <v>4</v>
      </c>
      <c r="F16" s="237">
        <v>8</v>
      </c>
      <c r="G16" s="237">
        <v>4</v>
      </c>
      <c r="H16" s="243">
        <v>12</v>
      </c>
    </row>
    <row r="17" spans="1:8" ht="12.75" customHeight="1">
      <c r="A17" s="237" t="s">
        <v>392</v>
      </c>
      <c r="B17" s="237" t="s">
        <v>88</v>
      </c>
      <c r="C17" s="237">
        <v>1</v>
      </c>
      <c r="D17" s="237">
        <v>4</v>
      </c>
      <c r="E17" s="237">
        <v>3.62</v>
      </c>
      <c r="F17" s="237">
        <v>7.62</v>
      </c>
      <c r="G17" s="237">
        <v>4.33</v>
      </c>
      <c r="H17" s="243">
        <v>11.95</v>
      </c>
    </row>
    <row r="18" spans="1:8" ht="12.75" customHeight="1">
      <c r="A18" s="237" t="s">
        <v>359</v>
      </c>
      <c r="B18" s="237" t="s">
        <v>88</v>
      </c>
      <c r="C18" s="237">
        <v>1</v>
      </c>
      <c r="D18" s="237">
        <v>3</v>
      </c>
      <c r="E18" s="237">
        <v>4.2699999999999996</v>
      </c>
      <c r="F18" s="237">
        <v>7.27</v>
      </c>
      <c r="G18" s="237">
        <v>4</v>
      </c>
      <c r="H18" s="243">
        <v>11.27</v>
      </c>
    </row>
    <row r="19" spans="1:8" ht="12.75" customHeight="1">
      <c r="A19" s="237" t="s">
        <v>210</v>
      </c>
      <c r="B19" s="237" t="s">
        <v>33</v>
      </c>
      <c r="C19" s="237">
        <v>2</v>
      </c>
      <c r="D19" s="237">
        <v>0</v>
      </c>
      <c r="E19" s="237">
        <v>5</v>
      </c>
      <c r="F19" s="237">
        <v>5</v>
      </c>
      <c r="G19" s="237">
        <v>5</v>
      </c>
      <c r="H19" s="243">
        <v>10</v>
      </c>
    </row>
    <row r="20" spans="1:8" ht="12.75" customHeight="1">
      <c r="A20" s="237" t="s">
        <v>339</v>
      </c>
      <c r="B20" s="237" t="s">
        <v>88</v>
      </c>
      <c r="C20" s="237">
        <v>2</v>
      </c>
      <c r="D20" s="237">
        <v>2</v>
      </c>
      <c r="E20" s="237">
        <v>4</v>
      </c>
      <c r="F20" s="237">
        <v>6</v>
      </c>
      <c r="G20" s="237">
        <v>4</v>
      </c>
      <c r="H20" s="243">
        <v>10</v>
      </c>
    </row>
    <row r="21" spans="1:8" ht="12.75" customHeight="1">
      <c r="A21" s="237" t="s">
        <v>251</v>
      </c>
      <c r="B21" s="237" t="s">
        <v>88</v>
      </c>
      <c r="C21" s="237">
        <v>2</v>
      </c>
      <c r="D21" s="237">
        <v>0</v>
      </c>
      <c r="E21" s="237">
        <v>4.55</v>
      </c>
      <c r="F21" s="237">
        <v>4.55</v>
      </c>
      <c r="G21" s="237">
        <v>5</v>
      </c>
      <c r="H21" s="243">
        <v>9.5500000000000007</v>
      </c>
    </row>
    <row r="22" spans="1:8" ht="12.75" customHeight="1">
      <c r="A22" s="237" t="s">
        <v>264</v>
      </c>
      <c r="B22" s="237" t="s">
        <v>88</v>
      </c>
      <c r="C22" s="237">
        <v>2</v>
      </c>
      <c r="D22" s="237">
        <v>0</v>
      </c>
      <c r="E22" s="237">
        <v>4.3600000000000003</v>
      </c>
      <c r="F22" s="237">
        <v>4.3600000000000003</v>
      </c>
      <c r="G22" s="237">
        <v>4.5</v>
      </c>
      <c r="H22" s="243">
        <v>8.86</v>
      </c>
    </row>
    <row r="23" spans="1:8" ht="12.75" customHeight="1">
      <c r="A23" s="237" t="s">
        <v>310</v>
      </c>
      <c r="B23" s="237" t="s">
        <v>33</v>
      </c>
      <c r="C23" s="237">
        <v>2</v>
      </c>
      <c r="D23" s="237">
        <v>0</v>
      </c>
      <c r="E23" s="237">
        <v>4.4000000000000004</v>
      </c>
      <c r="F23" s="237">
        <v>4.4000000000000004</v>
      </c>
      <c r="G23" s="237">
        <v>4.3</v>
      </c>
      <c r="H23" s="243">
        <v>8.6999999999999993</v>
      </c>
    </row>
    <row r="24" spans="1:8" ht="12.75" customHeight="1">
      <c r="A24" s="237" t="s">
        <v>333</v>
      </c>
      <c r="B24" s="237" t="s">
        <v>88</v>
      </c>
      <c r="C24" s="237">
        <v>1</v>
      </c>
      <c r="D24" s="237">
        <v>0</v>
      </c>
      <c r="E24" s="237">
        <v>4.0999999999999996</v>
      </c>
      <c r="F24" s="237">
        <v>4.0999999999999996</v>
      </c>
      <c r="G24" s="237">
        <v>4.5</v>
      </c>
      <c r="H24" s="243">
        <v>8.6</v>
      </c>
    </row>
    <row r="25" spans="1:8" ht="12.75" customHeight="1">
      <c r="A25" s="237" t="s">
        <v>336</v>
      </c>
      <c r="B25" s="237" t="s">
        <v>88</v>
      </c>
      <c r="C25" s="237">
        <v>3</v>
      </c>
      <c r="D25" s="237">
        <v>0</v>
      </c>
      <c r="E25" s="237">
        <v>4</v>
      </c>
      <c r="F25" s="237">
        <v>4</v>
      </c>
      <c r="G25" s="237">
        <v>4.5</v>
      </c>
      <c r="H25" s="243">
        <v>8.5</v>
      </c>
    </row>
    <row r="26" spans="1:8" ht="12.75" customHeight="1">
      <c r="A26" s="237" t="s">
        <v>448</v>
      </c>
      <c r="B26" s="237" t="s">
        <v>33</v>
      </c>
      <c r="C26" s="237">
        <v>2</v>
      </c>
      <c r="D26" s="237">
        <v>0</v>
      </c>
      <c r="E26" s="237">
        <v>4.1100000000000003</v>
      </c>
      <c r="F26" s="237">
        <v>4.1100000000000003</v>
      </c>
      <c r="G26" s="237">
        <v>4.33</v>
      </c>
      <c r="H26" s="243">
        <v>8.4400000000000013</v>
      </c>
    </row>
    <row r="27" spans="1:8" ht="12.75" customHeight="1">
      <c r="A27" s="237" t="s">
        <v>358</v>
      </c>
      <c r="B27" s="237" t="s">
        <v>88</v>
      </c>
      <c r="C27" s="237">
        <v>1</v>
      </c>
      <c r="D27" s="237">
        <v>0</v>
      </c>
      <c r="E27" s="237">
        <v>3.88</v>
      </c>
      <c r="F27" s="237">
        <v>3.88</v>
      </c>
      <c r="G27" s="237">
        <v>4.5</v>
      </c>
      <c r="H27" s="243">
        <v>8.379999999999999</v>
      </c>
    </row>
    <row r="28" spans="1:8" ht="12.75" customHeight="1">
      <c r="A28" s="237" t="s">
        <v>376</v>
      </c>
      <c r="B28" s="237" t="s">
        <v>88</v>
      </c>
      <c r="C28" s="237">
        <v>2</v>
      </c>
      <c r="D28" s="237">
        <v>0</v>
      </c>
      <c r="E28" s="237">
        <v>3.68</v>
      </c>
      <c r="F28" s="237">
        <v>3.68</v>
      </c>
      <c r="G28" s="237">
        <v>4.5</v>
      </c>
      <c r="H28" s="243">
        <v>8.18</v>
      </c>
    </row>
    <row r="29" spans="1:8" ht="12.75" customHeight="1">
      <c r="A29" s="237" t="s">
        <v>377</v>
      </c>
      <c r="B29" s="237" t="s">
        <v>88</v>
      </c>
      <c r="C29" s="237">
        <v>2</v>
      </c>
      <c r="D29" s="237">
        <v>0</v>
      </c>
      <c r="E29" s="237">
        <v>4.17</v>
      </c>
      <c r="F29" s="237">
        <v>4.17</v>
      </c>
      <c r="G29" s="237">
        <v>4</v>
      </c>
      <c r="H29" s="243">
        <v>8.17</v>
      </c>
    </row>
    <row r="30" spans="1:8" ht="12.75" customHeight="1">
      <c r="A30" s="237" t="s">
        <v>412</v>
      </c>
      <c r="B30" s="237" t="s">
        <v>33</v>
      </c>
      <c r="C30" s="237">
        <v>2</v>
      </c>
      <c r="D30" s="237">
        <v>0</v>
      </c>
      <c r="E30" s="237">
        <v>3.94</v>
      </c>
      <c r="F30" s="237">
        <v>3.94</v>
      </c>
      <c r="G30" s="237">
        <v>3.94</v>
      </c>
      <c r="H30" s="243">
        <v>7.88</v>
      </c>
    </row>
    <row r="31" spans="1:8" ht="12.75" customHeight="1">
      <c r="A31" s="237" t="s">
        <v>418</v>
      </c>
      <c r="B31" s="237" t="s">
        <v>33</v>
      </c>
      <c r="C31" s="237">
        <v>2</v>
      </c>
      <c r="D31" s="237">
        <v>0</v>
      </c>
      <c r="E31" s="237">
        <v>3.88</v>
      </c>
      <c r="F31" s="237">
        <v>3.88</v>
      </c>
      <c r="G31" s="237">
        <v>4</v>
      </c>
      <c r="H31" s="243">
        <v>7.88</v>
      </c>
    </row>
    <row r="32" spans="1:8" ht="12.75" customHeight="1">
      <c r="A32" s="237" t="s">
        <v>424</v>
      </c>
      <c r="B32" s="237" t="s">
        <v>88</v>
      </c>
      <c r="C32" s="237">
        <v>1</v>
      </c>
      <c r="D32" s="237">
        <v>0</v>
      </c>
      <c r="E32" s="237">
        <v>3.78</v>
      </c>
      <c r="F32" s="237">
        <v>3.78</v>
      </c>
      <c r="G32" s="237">
        <v>4</v>
      </c>
      <c r="H32" s="243">
        <v>7.7799999999999994</v>
      </c>
    </row>
    <row r="33" spans="1:8" ht="12.75" customHeight="1">
      <c r="A33" s="237" t="s">
        <v>434</v>
      </c>
      <c r="B33" s="237" t="s">
        <v>33</v>
      </c>
      <c r="C33" s="237">
        <v>2</v>
      </c>
      <c r="D33" s="237">
        <v>0</v>
      </c>
      <c r="E33" s="237">
        <v>3.75</v>
      </c>
      <c r="F33" s="237">
        <v>3.75</v>
      </c>
      <c r="G33" s="237">
        <v>4</v>
      </c>
      <c r="H33" s="243">
        <v>7.75</v>
      </c>
    </row>
    <row r="34" spans="1:8" ht="12.75" customHeight="1">
      <c r="A34" s="237" t="s">
        <v>455</v>
      </c>
      <c r="B34" s="237" t="s">
        <v>88</v>
      </c>
      <c r="C34" s="237">
        <v>2</v>
      </c>
      <c r="D34" s="237">
        <v>0</v>
      </c>
      <c r="E34" s="237">
        <v>3.72</v>
      </c>
      <c r="F34" s="237">
        <v>3.72</v>
      </c>
      <c r="G34" s="237">
        <v>4</v>
      </c>
      <c r="H34" s="243">
        <v>7.7200000000000006</v>
      </c>
    </row>
    <row r="35" spans="1:8" ht="12.75" customHeight="1">
      <c r="A35" s="237" t="s">
        <v>461</v>
      </c>
      <c r="B35" s="237" t="s">
        <v>33</v>
      </c>
      <c r="C35" s="237">
        <v>1</v>
      </c>
      <c r="D35" s="237">
        <v>0</v>
      </c>
      <c r="E35" s="237">
        <v>3.7</v>
      </c>
      <c r="F35" s="237">
        <v>3.7</v>
      </c>
      <c r="G35" s="237">
        <v>4</v>
      </c>
      <c r="H35" s="243">
        <v>7.7</v>
      </c>
    </row>
    <row r="36" spans="1:8" ht="12.75" customHeight="1">
      <c r="A36" s="237" t="s">
        <v>409</v>
      </c>
      <c r="B36" s="237" t="s">
        <v>88</v>
      </c>
      <c r="C36" s="237">
        <v>1</v>
      </c>
      <c r="D36" s="237">
        <v>0</v>
      </c>
      <c r="E36" s="237">
        <v>3.55</v>
      </c>
      <c r="F36" s="237">
        <v>3.55</v>
      </c>
      <c r="G36" s="237">
        <v>4</v>
      </c>
      <c r="H36" s="243">
        <v>7.55</v>
      </c>
    </row>
    <row r="37" spans="1:8" ht="12.75" customHeight="1">
      <c r="A37" s="38"/>
      <c r="B37" s="38"/>
      <c r="C37" s="38"/>
      <c r="D37" s="38"/>
      <c r="E37" s="51"/>
      <c r="F37" s="51"/>
      <c r="G37" s="51"/>
      <c r="H37" s="51"/>
    </row>
  </sheetData>
  <conditionalFormatting sqref="A12:G221">
    <cfRule type="expression" dxfId="1460" priority="1">
      <formula>$B12="нет"</formula>
    </cfRule>
    <cfRule type="expression" dxfId="1459" priority="2">
      <formula>SEARCH("забрал(а)",$B12)&gt;0</formula>
    </cfRule>
  </conditionalFormatting>
  <pageMargins left="0.70866141732283472" right="0.70866141732283472" top="0.74803149606299213" bottom="0.74803149606299213" header="0.31496062992125984" footer="0.31496062992125984"/>
  <pageSetup paperSize="9" fitToHeight="2" orientation="landscape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Лист11">
    <tabColor theme="4" tint="0.39997558519241921"/>
  </sheetPr>
  <dimension ref="A1:J43"/>
  <sheetViews>
    <sheetView zoomScaleNormal="100" zoomScaleSheetLayoutView="70" workbookViewId="0">
      <pane ySplit="11" topLeftCell="A12" activePane="bottomLeft" state="frozen"/>
      <selection pane="bottomLeft" activeCell="G15" sqref="G15"/>
    </sheetView>
  </sheetViews>
  <sheetFormatPr defaultRowHeight="12.75" customHeight="1"/>
  <cols>
    <col min="1" max="1" width="26.29296875" customWidth="1"/>
    <col min="2" max="2" width="17.39453125" customWidth="1"/>
    <col min="3" max="3" width="14.29296875" customWidth="1"/>
    <col min="4" max="4" width="12.9453125" customWidth="1"/>
    <col min="5" max="5" width="16.31640625" style="49" customWidth="1"/>
    <col min="6" max="6" width="11.59375" style="49" customWidth="1"/>
    <col min="7" max="7" width="12.26953125" style="49" customWidth="1"/>
    <col min="8" max="8" width="14.96875" style="49" customWidth="1"/>
  </cols>
  <sheetData>
    <row r="1" spans="1:10" ht="13.5">
      <c r="A1" s="4" t="s">
        <v>529</v>
      </c>
      <c r="B1" s="8"/>
      <c r="C1" s="32"/>
      <c r="D1" s="32"/>
      <c r="E1" s="50"/>
      <c r="F1" s="50"/>
      <c r="G1" s="50"/>
      <c r="H1" s="50"/>
    </row>
    <row r="2" spans="1:10" ht="14.25">
      <c r="A2" s="5" t="s">
        <v>42</v>
      </c>
      <c r="B2" s="8"/>
      <c r="C2" s="32"/>
      <c r="D2" s="32"/>
      <c r="E2" s="50"/>
      <c r="F2" s="50"/>
      <c r="G2" s="50"/>
      <c r="H2" s="50"/>
    </row>
    <row r="3" spans="1:10" ht="14.25">
      <c r="A3" s="6" t="s">
        <v>59</v>
      </c>
      <c r="B3" s="8"/>
      <c r="C3" s="32"/>
      <c r="D3" s="32"/>
      <c r="E3" s="50"/>
      <c r="F3" s="50"/>
      <c r="G3" s="50"/>
      <c r="H3" s="50"/>
    </row>
    <row r="4" spans="1:10" ht="14.25">
      <c r="A4" s="6" t="s">
        <v>62</v>
      </c>
      <c r="B4" s="8"/>
      <c r="C4" s="32"/>
      <c r="D4" s="32"/>
      <c r="E4" s="50"/>
      <c r="F4" s="50"/>
      <c r="G4" s="50"/>
      <c r="H4" s="50"/>
    </row>
    <row r="5" spans="1:10" ht="14.25">
      <c r="A5" s="6" t="s">
        <v>44</v>
      </c>
      <c r="B5" s="8"/>
      <c r="C5" s="32"/>
      <c r="D5" s="32"/>
      <c r="E5" s="50"/>
      <c r="F5" s="50"/>
      <c r="G5" s="50"/>
      <c r="H5" s="50"/>
    </row>
    <row r="6" spans="1:10" ht="14.25">
      <c r="A6" s="15"/>
      <c r="B6" s="8"/>
      <c r="C6" s="32"/>
      <c r="D6" s="32"/>
      <c r="E6" s="50"/>
      <c r="F6" s="50"/>
      <c r="G6" s="50"/>
      <c r="H6" s="50"/>
      <c r="I6" s="32"/>
      <c r="J6" s="32"/>
    </row>
    <row r="7" spans="1:10">
      <c r="A7" s="244" t="s">
        <v>1</v>
      </c>
      <c r="B7" s="244" t="s">
        <v>30</v>
      </c>
      <c r="C7" s="32"/>
      <c r="D7" s="32"/>
      <c r="E7" s="50"/>
      <c r="F7" s="50"/>
      <c r="G7" s="50"/>
      <c r="H7" s="50"/>
      <c r="I7" s="32"/>
      <c r="J7" s="32"/>
    </row>
    <row r="8" spans="1:10">
      <c r="A8" s="244" t="s">
        <v>2</v>
      </c>
      <c r="B8" s="244" t="s">
        <v>186</v>
      </c>
      <c r="C8" s="32"/>
      <c r="D8" s="32"/>
      <c r="E8" s="50"/>
      <c r="F8" s="50"/>
      <c r="G8" s="50"/>
      <c r="H8" s="50"/>
      <c r="I8" s="32"/>
      <c r="J8" s="32"/>
    </row>
    <row r="9" spans="1:10">
      <c r="A9" s="244" t="s">
        <v>124</v>
      </c>
      <c r="B9" s="244" t="s">
        <v>188</v>
      </c>
      <c r="C9" s="32"/>
      <c r="D9" s="32"/>
      <c r="E9" s="50"/>
      <c r="F9" s="50"/>
      <c r="G9" s="50"/>
      <c r="H9" s="50"/>
      <c r="I9" s="32"/>
      <c r="J9" s="32"/>
    </row>
    <row r="10" spans="1:10" ht="13.5">
      <c r="A10" s="42"/>
      <c r="B10" s="41"/>
      <c r="C10" s="32"/>
      <c r="D10" s="32"/>
      <c r="E10" s="50"/>
      <c r="F10" s="50"/>
      <c r="G10" s="50"/>
      <c r="H10" s="50"/>
      <c r="I10" s="32"/>
      <c r="J10" s="32"/>
    </row>
    <row r="11" spans="1:10" ht="45">
      <c r="A11" s="244" t="s">
        <v>553</v>
      </c>
      <c r="B11" s="245" t="s">
        <v>14</v>
      </c>
      <c r="C11" s="244" t="s">
        <v>123</v>
      </c>
      <c r="D11" s="244" t="s">
        <v>18</v>
      </c>
      <c r="E11" s="244" t="s">
        <v>19</v>
      </c>
      <c r="F11" s="244" t="s">
        <v>21</v>
      </c>
      <c r="G11" s="244" t="s">
        <v>28</v>
      </c>
      <c r="H11" s="242" t="s">
        <v>194</v>
      </c>
    </row>
    <row r="12" spans="1:10" ht="12.75" customHeight="1">
      <c r="A12" s="244" t="s">
        <v>232</v>
      </c>
      <c r="B12" s="244" t="s">
        <v>88</v>
      </c>
      <c r="C12" s="244">
        <v>2</v>
      </c>
      <c r="D12" s="244">
        <v>10</v>
      </c>
      <c r="E12" s="244">
        <v>3.94</v>
      </c>
      <c r="F12" s="244">
        <v>13.94</v>
      </c>
      <c r="G12" s="244">
        <v>4.66</v>
      </c>
      <c r="H12" s="246">
        <v>18.600000000000001</v>
      </c>
    </row>
    <row r="13" spans="1:10" ht="12.75" customHeight="1">
      <c r="A13" s="244" t="s">
        <v>246</v>
      </c>
      <c r="B13" s="244" t="s">
        <v>202</v>
      </c>
      <c r="C13" s="244">
        <v>1</v>
      </c>
      <c r="D13" s="244">
        <v>10</v>
      </c>
      <c r="E13" s="244">
        <v>3.57</v>
      </c>
      <c r="F13" s="244">
        <v>13.57</v>
      </c>
      <c r="G13" s="244">
        <v>3.66</v>
      </c>
      <c r="H13" s="247">
        <v>17.23</v>
      </c>
    </row>
    <row r="14" spans="1:10" ht="12.75" customHeight="1">
      <c r="A14" s="244" t="s">
        <v>261</v>
      </c>
      <c r="B14" s="244" t="s">
        <v>202</v>
      </c>
      <c r="C14" s="244">
        <v>1</v>
      </c>
      <c r="D14" s="244">
        <v>8</v>
      </c>
      <c r="E14" s="244">
        <v>4</v>
      </c>
      <c r="F14" s="244">
        <v>12</v>
      </c>
      <c r="G14" s="244">
        <v>4</v>
      </c>
      <c r="H14" s="247">
        <v>16</v>
      </c>
    </row>
    <row r="15" spans="1:10" ht="12.75" customHeight="1">
      <c r="A15" s="244" t="s">
        <v>282</v>
      </c>
      <c r="B15" s="244" t="s">
        <v>202</v>
      </c>
      <c r="C15" s="244">
        <v>1</v>
      </c>
      <c r="D15" s="244">
        <v>8</v>
      </c>
      <c r="E15" s="244">
        <v>4</v>
      </c>
      <c r="F15" s="244">
        <v>12</v>
      </c>
      <c r="G15" s="244">
        <v>4</v>
      </c>
      <c r="H15" s="247">
        <v>16</v>
      </c>
    </row>
    <row r="16" spans="1:10" ht="12.75" customHeight="1">
      <c r="A16" s="244" t="s">
        <v>315</v>
      </c>
      <c r="B16" s="244" t="s">
        <v>88</v>
      </c>
      <c r="C16" s="244">
        <v>1</v>
      </c>
      <c r="D16" s="244">
        <v>4</v>
      </c>
      <c r="E16" s="244">
        <v>4.1100000000000003</v>
      </c>
      <c r="F16" s="244">
        <v>8.11</v>
      </c>
      <c r="G16" s="244">
        <v>4.33</v>
      </c>
      <c r="H16" s="247">
        <v>12.44</v>
      </c>
    </row>
    <row r="17" spans="1:8" ht="12.75" customHeight="1">
      <c r="A17" s="244" t="s">
        <v>372</v>
      </c>
      <c r="B17" s="244" t="s">
        <v>88</v>
      </c>
      <c r="C17" s="244">
        <v>1</v>
      </c>
      <c r="D17" s="244">
        <v>2</v>
      </c>
      <c r="E17" s="244">
        <v>4.05</v>
      </c>
      <c r="F17" s="244">
        <v>6.05</v>
      </c>
      <c r="G17" s="244">
        <v>4.33</v>
      </c>
      <c r="H17" s="247">
        <v>10.379999999999999</v>
      </c>
    </row>
    <row r="18" spans="1:8" ht="12.75" customHeight="1">
      <c r="A18" s="244" t="s">
        <v>244</v>
      </c>
      <c r="B18" s="244" t="s">
        <v>202</v>
      </c>
      <c r="C18" s="244">
        <v>1</v>
      </c>
      <c r="D18" s="244">
        <v>0</v>
      </c>
      <c r="E18" s="244">
        <v>4.74</v>
      </c>
      <c r="F18" s="244">
        <v>4.74</v>
      </c>
      <c r="G18" s="244">
        <v>5</v>
      </c>
      <c r="H18" s="247">
        <v>9.74</v>
      </c>
    </row>
    <row r="19" spans="1:8" ht="12.75" customHeight="1">
      <c r="A19" s="244" t="s">
        <v>600</v>
      </c>
      <c r="B19" s="244" t="s">
        <v>88</v>
      </c>
      <c r="C19" s="244">
        <v>2</v>
      </c>
      <c r="D19" s="244">
        <v>0</v>
      </c>
      <c r="E19" s="244">
        <v>4.33</v>
      </c>
      <c r="F19" s="244">
        <v>4.33</v>
      </c>
      <c r="G19" s="244">
        <v>5</v>
      </c>
      <c r="H19" s="247">
        <v>9.33</v>
      </c>
    </row>
    <row r="20" spans="1:8" ht="12.75" customHeight="1">
      <c r="A20" s="244" t="s">
        <v>305</v>
      </c>
      <c r="B20" s="244" t="s">
        <v>88</v>
      </c>
      <c r="C20" s="244">
        <v>3</v>
      </c>
      <c r="D20" s="244">
        <v>0</v>
      </c>
      <c r="E20" s="244">
        <v>4.26</v>
      </c>
      <c r="F20" s="244">
        <v>4.26</v>
      </c>
      <c r="G20" s="244">
        <v>5</v>
      </c>
      <c r="H20" s="247">
        <v>9.26</v>
      </c>
    </row>
    <row r="21" spans="1:8" ht="12.75" customHeight="1">
      <c r="A21" s="244" t="s">
        <v>380</v>
      </c>
      <c r="B21" s="244" t="s">
        <v>88</v>
      </c>
      <c r="C21" s="244">
        <v>1</v>
      </c>
      <c r="D21" s="244">
        <v>2</v>
      </c>
      <c r="E21" s="244">
        <v>3.55</v>
      </c>
      <c r="F21" s="244">
        <v>5.55</v>
      </c>
      <c r="G21" s="244">
        <v>3.66</v>
      </c>
      <c r="H21" s="247">
        <v>9.2100000000000009</v>
      </c>
    </row>
    <row r="22" spans="1:8" ht="12.75" customHeight="1">
      <c r="A22" s="244" t="s">
        <v>273</v>
      </c>
      <c r="B22" s="244" t="s">
        <v>88</v>
      </c>
      <c r="C22" s="244">
        <v>3</v>
      </c>
      <c r="D22" s="244">
        <v>0</v>
      </c>
      <c r="E22" s="244">
        <v>4.6500000000000004</v>
      </c>
      <c r="F22" s="244">
        <v>4.6500000000000004</v>
      </c>
      <c r="G22" s="244">
        <v>4.5</v>
      </c>
      <c r="H22" s="247">
        <v>9.15</v>
      </c>
    </row>
    <row r="23" spans="1:8" ht="12.75" customHeight="1">
      <c r="A23" s="244" t="s">
        <v>601</v>
      </c>
      <c r="B23" s="244" t="s">
        <v>88</v>
      </c>
      <c r="C23" s="244">
        <v>2</v>
      </c>
      <c r="D23" s="244">
        <v>0</v>
      </c>
      <c r="E23" s="244">
        <v>4.6100000000000003</v>
      </c>
      <c r="F23" s="244">
        <v>4.6100000000000003</v>
      </c>
      <c r="G23" s="244">
        <v>4.5</v>
      </c>
      <c r="H23" s="247">
        <v>9.11</v>
      </c>
    </row>
    <row r="24" spans="1:8" ht="12.75" customHeight="1">
      <c r="A24" s="244" t="s">
        <v>430</v>
      </c>
      <c r="B24" s="244" t="s">
        <v>88</v>
      </c>
      <c r="C24" s="244">
        <v>1</v>
      </c>
      <c r="D24" s="244">
        <v>2</v>
      </c>
      <c r="E24" s="244">
        <v>3.61</v>
      </c>
      <c r="F24" s="244">
        <v>5.6099999999999994</v>
      </c>
      <c r="G24" s="244">
        <v>3.33</v>
      </c>
      <c r="H24" s="247">
        <v>8.94</v>
      </c>
    </row>
    <row r="25" spans="1:8" ht="12.75" customHeight="1">
      <c r="A25" s="244" t="s">
        <v>343</v>
      </c>
      <c r="B25" s="244" t="s">
        <v>88</v>
      </c>
      <c r="C25" s="244">
        <v>1</v>
      </c>
      <c r="D25" s="244">
        <v>0</v>
      </c>
      <c r="E25" s="244">
        <v>4.37</v>
      </c>
      <c r="F25" s="244">
        <v>4.37</v>
      </c>
      <c r="G25" s="244">
        <v>4.5</v>
      </c>
      <c r="H25" s="247">
        <v>8.870000000000001</v>
      </c>
    </row>
    <row r="26" spans="1:8" ht="12.75" customHeight="1">
      <c r="A26" s="244" t="s">
        <v>296</v>
      </c>
      <c r="B26" s="244" t="s">
        <v>88</v>
      </c>
      <c r="C26" s="244">
        <v>1</v>
      </c>
      <c r="D26" s="244">
        <v>0</v>
      </c>
      <c r="E26" s="244">
        <v>4.33</v>
      </c>
      <c r="F26" s="244">
        <v>4.33</v>
      </c>
      <c r="G26" s="244">
        <v>4.5</v>
      </c>
      <c r="H26" s="247">
        <v>8.83</v>
      </c>
    </row>
    <row r="27" spans="1:8" ht="12.75" customHeight="1">
      <c r="A27" s="244" t="s">
        <v>420</v>
      </c>
      <c r="B27" s="244" t="s">
        <v>33</v>
      </c>
      <c r="C27" s="244">
        <v>1</v>
      </c>
      <c r="D27" s="244">
        <v>0</v>
      </c>
      <c r="E27" s="244">
        <v>4.4400000000000004</v>
      </c>
      <c r="F27" s="244">
        <v>4.4400000000000004</v>
      </c>
      <c r="G27" s="244">
        <v>4.33</v>
      </c>
      <c r="H27" s="247">
        <v>8.77</v>
      </c>
    </row>
    <row r="28" spans="1:8" ht="12.75" customHeight="1">
      <c r="A28" s="244" t="s">
        <v>274</v>
      </c>
      <c r="B28" s="244" t="s">
        <v>33</v>
      </c>
      <c r="C28" s="244">
        <v>3</v>
      </c>
      <c r="D28" s="244">
        <v>0</v>
      </c>
      <c r="E28" s="244">
        <v>4.25</v>
      </c>
      <c r="F28" s="244">
        <v>4.25</v>
      </c>
      <c r="G28" s="244">
        <v>4.5</v>
      </c>
      <c r="H28" s="247">
        <v>8.75</v>
      </c>
    </row>
    <row r="29" spans="1:8" ht="12.75" customHeight="1">
      <c r="A29" s="244" t="s">
        <v>344</v>
      </c>
      <c r="B29" s="244" t="s">
        <v>88</v>
      </c>
      <c r="C29" s="244">
        <v>2</v>
      </c>
      <c r="D29" s="244">
        <v>0</v>
      </c>
      <c r="E29" s="244">
        <v>3.93</v>
      </c>
      <c r="F29" s="244">
        <v>3.93</v>
      </c>
      <c r="G29" s="244">
        <v>4.5</v>
      </c>
      <c r="H29" s="247">
        <v>8.43</v>
      </c>
    </row>
    <row r="30" spans="1:8" ht="12.75" customHeight="1">
      <c r="A30" s="244" t="s">
        <v>354</v>
      </c>
      <c r="B30" s="244" t="s">
        <v>33</v>
      </c>
      <c r="C30" s="244">
        <v>1</v>
      </c>
      <c r="D30" s="244">
        <v>0</v>
      </c>
      <c r="E30" s="244">
        <v>3.88</v>
      </c>
      <c r="F30" s="244">
        <v>3.88</v>
      </c>
      <c r="G30" s="244">
        <v>4.5</v>
      </c>
      <c r="H30" s="247">
        <v>8.379999999999999</v>
      </c>
    </row>
    <row r="31" spans="1:8" ht="12.75" customHeight="1">
      <c r="A31" s="244" t="s">
        <v>410</v>
      </c>
      <c r="B31" s="244" t="s">
        <v>88</v>
      </c>
      <c r="C31" s="244">
        <v>2</v>
      </c>
      <c r="D31" s="244">
        <v>0</v>
      </c>
      <c r="E31" s="244">
        <v>4</v>
      </c>
      <c r="F31" s="244">
        <v>4</v>
      </c>
      <c r="G31" s="244">
        <v>4</v>
      </c>
      <c r="H31" s="247">
        <v>8</v>
      </c>
    </row>
    <row r="32" spans="1:8" ht="12.75" customHeight="1">
      <c r="A32" s="244" t="s">
        <v>457</v>
      </c>
      <c r="B32" s="244" t="s">
        <v>33</v>
      </c>
      <c r="C32" s="244">
        <v>1</v>
      </c>
      <c r="D32" s="244">
        <v>0</v>
      </c>
      <c r="E32" s="244">
        <v>3.84</v>
      </c>
      <c r="F32" s="244">
        <v>3.84</v>
      </c>
      <c r="G32" s="244">
        <v>4</v>
      </c>
      <c r="H32" s="247">
        <v>7.84</v>
      </c>
    </row>
    <row r="33" spans="1:8" ht="12.75" customHeight="1">
      <c r="A33" s="244" t="s">
        <v>444</v>
      </c>
      <c r="B33" s="244" t="s">
        <v>88</v>
      </c>
      <c r="C33" s="244">
        <v>2</v>
      </c>
      <c r="D33" s="244">
        <v>0</v>
      </c>
      <c r="E33" s="244">
        <v>3.7</v>
      </c>
      <c r="F33" s="244">
        <v>3.7</v>
      </c>
      <c r="G33" s="244">
        <v>4</v>
      </c>
      <c r="H33" s="247">
        <v>7.7</v>
      </c>
    </row>
    <row r="34" spans="1:8" ht="12.75" customHeight="1">
      <c r="A34" s="244" t="s">
        <v>467</v>
      </c>
      <c r="B34" s="244" t="s">
        <v>33</v>
      </c>
      <c r="C34" s="244">
        <v>1</v>
      </c>
      <c r="D34" s="244">
        <v>0</v>
      </c>
      <c r="E34" s="244">
        <v>4</v>
      </c>
      <c r="F34" s="244">
        <v>4</v>
      </c>
      <c r="G34" s="244">
        <v>3.66</v>
      </c>
      <c r="H34" s="247">
        <v>7.66</v>
      </c>
    </row>
    <row r="35" spans="1:8" ht="12.75" customHeight="1">
      <c r="A35" s="244" t="s">
        <v>439</v>
      </c>
      <c r="B35" s="244" t="s">
        <v>33</v>
      </c>
      <c r="C35" s="244">
        <v>2</v>
      </c>
      <c r="D35" s="244">
        <v>0</v>
      </c>
      <c r="E35" s="244">
        <v>3.66</v>
      </c>
      <c r="F35" s="244">
        <v>3.66</v>
      </c>
      <c r="G35" s="244">
        <v>4</v>
      </c>
      <c r="H35" s="247">
        <v>7.66</v>
      </c>
    </row>
    <row r="36" spans="1:8" ht="12.75" customHeight="1">
      <c r="A36" s="244" t="s">
        <v>464</v>
      </c>
      <c r="B36" s="244" t="s">
        <v>33</v>
      </c>
      <c r="C36" s="244">
        <v>1</v>
      </c>
      <c r="D36" s="244">
        <v>0</v>
      </c>
      <c r="E36" s="244">
        <v>3.62</v>
      </c>
      <c r="F36" s="244">
        <v>3.62</v>
      </c>
      <c r="G36" s="244">
        <v>4</v>
      </c>
      <c r="H36" s="247">
        <v>7.62</v>
      </c>
    </row>
    <row r="37" spans="1:8" ht="12.75" customHeight="1">
      <c r="A37" s="244" t="s">
        <v>479</v>
      </c>
      <c r="B37" s="244" t="s">
        <v>33</v>
      </c>
      <c r="C37" s="244">
        <v>1</v>
      </c>
      <c r="D37" s="244">
        <v>0</v>
      </c>
      <c r="E37" s="244">
        <v>3.9</v>
      </c>
      <c r="F37" s="244">
        <v>3.9</v>
      </c>
      <c r="G37" s="244">
        <v>3.66</v>
      </c>
      <c r="H37" s="247">
        <v>7.5600000000000005</v>
      </c>
    </row>
    <row r="38" spans="1:8" ht="12.75" customHeight="1">
      <c r="A38" s="244" t="s">
        <v>474</v>
      </c>
      <c r="B38" s="244" t="s">
        <v>88</v>
      </c>
      <c r="C38" s="244">
        <v>1</v>
      </c>
      <c r="D38" s="244">
        <v>0</v>
      </c>
      <c r="E38" s="244">
        <v>3.91</v>
      </c>
      <c r="F38" s="244">
        <v>3.91</v>
      </c>
      <c r="G38" s="244">
        <v>3.5</v>
      </c>
      <c r="H38" s="247">
        <v>7.41</v>
      </c>
    </row>
    <row r="39" spans="1:8" ht="12.75" customHeight="1">
      <c r="A39" s="244" t="s">
        <v>449</v>
      </c>
      <c r="B39" s="244" t="s">
        <v>88</v>
      </c>
      <c r="C39" s="244">
        <v>1</v>
      </c>
      <c r="D39" s="244">
        <v>0</v>
      </c>
      <c r="E39" s="244">
        <v>3.33</v>
      </c>
      <c r="F39" s="244">
        <v>3.33</v>
      </c>
      <c r="G39" s="244">
        <v>4</v>
      </c>
      <c r="H39" s="247">
        <v>7.33</v>
      </c>
    </row>
    <row r="40" spans="1:8" ht="12.75" customHeight="1">
      <c r="A40" s="244" t="s">
        <v>348</v>
      </c>
      <c r="B40" s="244" t="s">
        <v>88</v>
      </c>
      <c r="C40" s="244">
        <v>2</v>
      </c>
      <c r="D40" s="244">
        <v>0</v>
      </c>
      <c r="E40" s="244">
        <v>3.33</v>
      </c>
      <c r="F40" s="244">
        <v>3.33</v>
      </c>
      <c r="G40" s="244">
        <v>4</v>
      </c>
      <c r="H40" s="247">
        <v>7.33</v>
      </c>
    </row>
    <row r="41" spans="1:8" ht="12.75" customHeight="1">
      <c r="A41" s="244" t="s">
        <v>486</v>
      </c>
      <c r="B41" s="244" t="s">
        <v>33</v>
      </c>
      <c r="C41" s="244">
        <v>2</v>
      </c>
      <c r="D41" s="244">
        <v>0</v>
      </c>
      <c r="E41" s="244">
        <v>3.44</v>
      </c>
      <c r="F41" s="244">
        <v>3.44</v>
      </c>
      <c r="G41" s="244">
        <v>3.67</v>
      </c>
      <c r="H41" s="247">
        <v>7.1099999999999994</v>
      </c>
    </row>
    <row r="42" spans="1:8" ht="12.75" customHeight="1">
      <c r="A42" s="244" t="s">
        <v>477</v>
      </c>
      <c r="B42" s="244" t="s">
        <v>88</v>
      </c>
      <c r="C42" s="244">
        <v>1</v>
      </c>
      <c r="D42" s="244">
        <v>0</v>
      </c>
      <c r="E42" s="244">
        <v>3.61</v>
      </c>
      <c r="F42" s="244">
        <v>3.61</v>
      </c>
      <c r="G42" s="244">
        <v>3.5</v>
      </c>
      <c r="H42" s="247">
        <v>7.1099999999999994</v>
      </c>
    </row>
    <row r="43" spans="1:8" ht="12.75" customHeight="1">
      <c r="A43" s="244" t="s">
        <v>248</v>
      </c>
      <c r="B43" s="244" t="s">
        <v>202</v>
      </c>
      <c r="C43" s="244">
        <v>1</v>
      </c>
      <c r="D43" s="244">
        <v>0</v>
      </c>
      <c r="E43" s="244">
        <v>3.54</v>
      </c>
      <c r="F43" s="244">
        <v>3.54</v>
      </c>
      <c r="G43" s="244">
        <v>3</v>
      </c>
      <c r="H43" s="248">
        <v>6.54</v>
      </c>
    </row>
  </sheetData>
  <conditionalFormatting sqref="A12:G221">
    <cfRule type="expression" dxfId="1430" priority="1">
      <formula>$B12="нет"</formula>
    </cfRule>
    <cfRule type="expression" dxfId="1429" priority="2">
      <formula>SEARCH("забрал(а)",$B12)&gt;0</formula>
    </cfRule>
  </conditionalFormatting>
  <pageMargins left="0.70866141732283472" right="0.70866141732283472" top="0.74803149606299213" bottom="0.74803149606299213" header="0.31496062992125984" footer="0.31496062992125984"/>
  <pageSetup paperSize="9" scale="104" fitToWidth="0" fitToHeight="0" orientation="landscape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Лист5">
    <tabColor theme="4" tint="0.39997558519241921"/>
  </sheetPr>
  <dimension ref="A1:J26"/>
  <sheetViews>
    <sheetView zoomScaleNormal="100" workbookViewId="0">
      <pane ySplit="11" topLeftCell="A12" activePane="bottomLeft" state="frozen"/>
      <selection pane="bottomLeft" activeCell="E12" sqref="E12"/>
    </sheetView>
  </sheetViews>
  <sheetFormatPr defaultRowHeight="12.75" customHeight="1"/>
  <cols>
    <col min="1" max="1" width="31.5546875" customWidth="1"/>
    <col min="2" max="2" width="18.609375" customWidth="1"/>
    <col min="3" max="3" width="14.29296875" customWidth="1"/>
    <col min="4" max="4" width="12.9453125" customWidth="1"/>
    <col min="5" max="5" width="16.31640625" style="49" customWidth="1"/>
    <col min="6" max="6" width="11.59375" style="49" customWidth="1"/>
    <col min="7" max="7" width="12.26953125" style="49" customWidth="1"/>
    <col min="8" max="8" width="14.96875" style="49" customWidth="1"/>
  </cols>
  <sheetData>
    <row r="1" spans="1:10" ht="13.5">
      <c r="A1" s="4" t="s">
        <v>528</v>
      </c>
      <c r="B1" s="8"/>
      <c r="C1" s="32"/>
      <c r="D1" s="32"/>
      <c r="E1" s="50"/>
      <c r="F1" s="50"/>
      <c r="G1" s="50"/>
      <c r="H1" s="50"/>
    </row>
    <row r="2" spans="1:10" ht="14.25">
      <c r="A2" s="5" t="s">
        <v>42</v>
      </c>
      <c r="B2" s="8"/>
      <c r="C2" s="32"/>
      <c r="D2" s="32"/>
      <c r="E2" s="50"/>
      <c r="F2" s="50"/>
      <c r="G2" s="50"/>
      <c r="H2" s="50"/>
    </row>
    <row r="3" spans="1:10" ht="14.25">
      <c r="A3" s="6" t="s">
        <v>59</v>
      </c>
      <c r="B3" s="8"/>
      <c r="C3" s="32"/>
      <c r="D3" s="32"/>
      <c r="E3" s="50"/>
      <c r="F3" s="50"/>
      <c r="G3" s="50"/>
      <c r="H3" s="50"/>
    </row>
    <row r="4" spans="1:10" ht="14.25">
      <c r="A4" s="6" t="s">
        <v>63</v>
      </c>
      <c r="B4" s="8"/>
      <c r="C4" s="32"/>
      <c r="D4" s="32"/>
      <c r="E4" s="50"/>
      <c r="F4" s="50"/>
      <c r="G4" s="50"/>
      <c r="H4" s="50"/>
    </row>
    <row r="5" spans="1:10" ht="14.25">
      <c r="A5" s="6" t="s">
        <v>44</v>
      </c>
      <c r="B5" s="8"/>
      <c r="C5" s="32"/>
      <c r="D5" s="32"/>
      <c r="E5" s="50"/>
      <c r="F5" s="50"/>
      <c r="G5" s="50"/>
      <c r="H5" s="50"/>
    </row>
    <row r="6" spans="1:10" ht="14.25">
      <c r="A6" s="15"/>
      <c r="B6" s="8"/>
      <c r="C6" s="32"/>
      <c r="D6" s="32"/>
      <c r="E6" s="50"/>
      <c r="F6" s="50"/>
      <c r="G6" s="50"/>
      <c r="H6" s="50"/>
      <c r="I6" s="32"/>
      <c r="J6" s="32"/>
    </row>
    <row r="7" spans="1:10">
      <c r="A7" s="244" t="s">
        <v>1</v>
      </c>
      <c r="B7" s="244" t="s">
        <v>30</v>
      </c>
      <c r="C7" s="32"/>
      <c r="D7" s="32"/>
      <c r="E7" s="50"/>
      <c r="F7" s="50"/>
      <c r="G7" s="50"/>
      <c r="H7" s="50"/>
      <c r="I7" s="32"/>
      <c r="J7" s="32"/>
    </row>
    <row r="8" spans="1:10">
      <c r="A8" s="244" t="s">
        <v>2</v>
      </c>
      <c r="B8" s="244" t="s">
        <v>186</v>
      </c>
      <c r="C8" s="32"/>
      <c r="D8" s="32"/>
      <c r="E8" s="50"/>
      <c r="F8" s="50"/>
      <c r="G8" s="50"/>
      <c r="H8" s="50"/>
      <c r="I8" s="32"/>
      <c r="J8" s="32"/>
    </row>
    <row r="9" spans="1:10">
      <c r="A9" s="244" t="s">
        <v>124</v>
      </c>
      <c r="B9" s="244" t="s">
        <v>189</v>
      </c>
      <c r="C9" s="32"/>
      <c r="D9" s="32"/>
      <c r="E9" s="50"/>
      <c r="F9" s="50"/>
      <c r="G9" s="50"/>
      <c r="H9" s="50"/>
      <c r="I9" s="32"/>
      <c r="J9" s="32"/>
    </row>
    <row r="10" spans="1:10" ht="13.5">
      <c r="A10" s="42"/>
      <c r="B10" s="41"/>
      <c r="C10" s="32"/>
      <c r="D10" s="32"/>
      <c r="E10" s="50"/>
      <c r="F10" s="50"/>
      <c r="G10" s="50"/>
      <c r="H10" s="50"/>
      <c r="I10" s="32"/>
      <c r="J10" s="32"/>
    </row>
    <row r="11" spans="1:10" ht="45">
      <c r="A11" s="244" t="s">
        <v>553</v>
      </c>
      <c r="B11" s="245" t="s">
        <v>14</v>
      </c>
      <c r="C11" s="244" t="s">
        <v>123</v>
      </c>
      <c r="D11" s="244" t="s">
        <v>18</v>
      </c>
      <c r="E11" s="244" t="s">
        <v>19</v>
      </c>
      <c r="F11" s="244" t="s">
        <v>21</v>
      </c>
      <c r="G11" s="244" t="s">
        <v>28</v>
      </c>
      <c r="H11" s="242" t="s">
        <v>194</v>
      </c>
    </row>
    <row r="12" spans="1:10" ht="12.75" customHeight="1">
      <c r="A12" s="244" t="s">
        <v>273</v>
      </c>
      <c r="B12" s="244" t="s">
        <v>88</v>
      </c>
      <c r="C12" s="244">
        <v>1</v>
      </c>
      <c r="D12" s="244">
        <v>10</v>
      </c>
      <c r="E12" s="244">
        <v>3.8</v>
      </c>
      <c r="F12" s="244">
        <v>13.8</v>
      </c>
      <c r="G12" s="244">
        <v>3.66</v>
      </c>
      <c r="H12" s="246">
        <v>17.46</v>
      </c>
    </row>
    <row r="13" spans="1:10" ht="12.75" customHeight="1">
      <c r="A13" s="244" t="s">
        <v>274</v>
      </c>
      <c r="B13" s="244" t="s">
        <v>88</v>
      </c>
      <c r="C13" s="244">
        <v>2</v>
      </c>
      <c r="D13" s="244">
        <v>9</v>
      </c>
      <c r="E13" s="244">
        <v>4.1100000000000003</v>
      </c>
      <c r="F13" s="244">
        <v>13.11</v>
      </c>
      <c r="G13" s="244">
        <v>4.33</v>
      </c>
      <c r="H13" s="247">
        <v>17.439999999999998</v>
      </c>
    </row>
    <row r="14" spans="1:10" ht="12.75" customHeight="1">
      <c r="A14" s="244" t="s">
        <v>275</v>
      </c>
      <c r="B14" s="244" t="s">
        <v>88</v>
      </c>
      <c r="C14" s="244">
        <v>2</v>
      </c>
      <c r="D14" s="244">
        <v>10</v>
      </c>
      <c r="E14" s="244">
        <v>3.38</v>
      </c>
      <c r="F14" s="244">
        <v>13.379999999999999</v>
      </c>
      <c r="G14" s="244">
        <v>3.66</v>
      </c>
      <c r="H14" s="247">
        <v>17.04</v>
      </c>
    </row>
    <row r="15" spans="1:10" ht="12.75" customHeight="1">
      <c r="A15" s="244" t="s">
        <v>298</v>
      </c>
      <c r="B15" s="244" t="s">
        <v>88</v>
      </c>
      <c r="C15" s="244">
        <v>2</v>
      </c>
      <c r="D15" s="244">
        <v>7</v>
      </c>
      <c r="E15" s="244">
        <v>4.21</v>
      </c>
      <c r="F15" s="244">
        <v>11.21</v>
      </c>
      <c r="G15" s="244">
        <v>4.33</v>
      </c>
      <c r="H15" s="247">
        <v>15.540000000000001</v>
      </c>
    </row>
    <row r="16" spans="1:10" ht="12.75" customHeight="1">
      <c r="A16" s="244" t="s">
        <v>279</v>
      </c>
      <c r="B16" s="244" t="s">
        <v>202</v>
      </c>
      <c r="C16" s="244">
        <v>1</v>
      </c>
      <c r="D16" s="244">
        <v>6</v>
      </c>
      <c r="E16" s="244">
        <v>4.22</v>
      </c>
      <c r="F16" s="244">
        <v>10.219999999999999</v>
      </c>
      <c r="G16" s="244">
        <v>4.66</v>
      </c>
      <c r="H16" s="247">
        <v>14.879999999999999</v>
      </c>
    </row>
    <row r="17" spans="1:8" ht="12.75" customHeight="1">
      <c r="A17" s="244" t="s">
        <v>305</v>
      </c>
      <c r="B17" s="244" t="s">
        <v>88</v>
      </c>
      <c r="C17" s="244">
        <v>1</v>
      </c>
      <c r="D17" s="244">
        <v>5</v>
      </c>
      <c r="E17" s="244">
        <v>4.33</v>
      </c>
      <c r="F17" s="244">
        <v>9.33</v>
      </c>
      <c r="G17" s="244">
        <v>4.66</v>
      </c>
      <c r="H17" s="247">
        <v>13.99</v>
      </c>
    </row>
    <row r="18" spans="1:8" ht="12.75" customHeight="1">
      <c r="A18" s="244" t="s">
        <v>267</v>
      </c>
      <c r="B18" s="244" t="s">
        <v>202</v>
      </c>
      <c r="C18" s="244">
        <v>2</v>
      </c>
      <c r="D18" s="244">
        <v>4</v>
      </c>
      <c r="E18" s="244">
        <v>4.88</v>
      </c>
      <c r="F18" s="244">
        <v>8.879999999999999</v>
      </c>
      <c r="G18" s="244">
        <v>5</v>
      </c>
      <c r="H18" s="247">
        <v>13.879999999999999</v>
      </c>
    </row>
    <row r="19" spans="1:8" ht="12.75" customHeight="1">
      <c r="A19" s="244" t="s">
        <v>341</v>
      </c>
      <c r="B19" s="244" t="s">
        <v>88</v>
      </c>
      <c r="C19" s="244">
        <v>1</v>
      </c>
      <c r="D19" s="244">
        <v>3</v>
      </c>
      <c r="E19" s="244">
        <v>4.4400000000000004</v>
      </c>
      <c r="F19" s="244">
        <v>7.44</v>
      </c>
      <c r="G19" s="244">
        <v>4.33</v>
      </c>
      <c r="H19" s="247">
        <v>11.77</v>
      </c>
    </row>
    <row r="20" spans="1:8" ht="12.75" customHeight="1">
      <c r="A20" s="244" t="s">
        <v>474</v>
      </c>
      <c r="B20" s="244" t="s">
        <v>88</v>
      </c>
      <c r="C20" s="244">
        <v>3</v>
      </c>
      <c r="D20" s="244">
        <v>0</v>
      </c>
      <c r="E20" s="244">
        <v>5</v>
      </c>
      <c r="F20" s="244">
        <v>5</v>
      </c>
      <c r="G20" s="244">
        <v>5</v>
      </c>
      <c r="H20" s="247">
        <v>10</v>
      </c>
    </row>
    <row r="21" spans="1:8" ht="12.75" customHeight="1">
      <c r="A21" s="244" t="s">
        <v>293</v>
      </c>
      <c r="B21" s="244" t="s">
        <v>88</v>
      </c>
      <c r="C21" s="244">
        <v>2</v>
      </c>
      <c r="D21" s="244">
        <v>0</v>
      </c>
      <c r="E21" s="244">
        <v>4.3499999999999996</v>
      </c>
      <c r="F21" s="244">
        <v>4.3499999999999996</v>
      </c>
      <c r="G21" s="244">
        <v>4.5</v>
      </c>
      <c r="H21" s="247">
        <v>8.85</v>
      </c>
    </row>
    <row r="22" spans="1:8" ht="12.75" customHeight="1">
      <c r="A22" s="244" t="s">
        <v>464</v>
      </c>
      <c r="B22" s="244" t="s">
        <v>88</v>
      </c>
      <c r="C22" s="244">
        <v>3</v>
      </c>
      <c r="D22" s="244">
        <v>0</v>
      </c>
      <c r="E22" s="244">
        <v>3.83</v>
      </c>
      <c r="F22" s="244">
        <v>3.83</v>
      </c>
      <c r="G22" s="244">
        <v>3.66</v>
      </c>
      <c r="H22" s="247">
        <v>7.49</v>
      </c>
    </row>
    <row r="23" spans="1:8" ht="12.75" customHeight="1">
      <c r="A23" s="244" t="s">
        <v>491</v>
      </c>
      <c r="B23" s="244" t="s">
        <v>88</v>
      </c>
      <c r="C23" s="244">
        <v>1</v>
      </c>
      <c r="D23" s="244">
        <v>0</v>
      </c>
      <c r="E23" s="244">
        <v>3.44</v>
      </c>
      <c r="F23" s="244">
        <v>3.44</v>
      </c>
      <c r="G23" s="244">
        <v>3.66</v>
      </c>
      <c r="H23" s="248">
        <v>7.1</v>
      </c>
    </row>
    <row r="24" spans="1:8" ht="12.75" customHeight="1">
      <c r="E24"/>
      <c r="F24"/>
      <c r="G24"/>
      <c r="H24"/>
    </row>
    <row r="25" spans="1:8" ht="12.75" customHeight="1">
      <c r="E25"/>
      <c r="F25"/>
      <c r="G25"/>
      <c r="H25"/>
    </row>
    <row r="26" spans="1:8" ht="12.75" customHeight="1">
      <c r="E26"/>
      <c r="F26"/>
      <c r="G26"/>
      <c r="H26"/>
    </row>
  </sheetData>
  <conditionalFormatting sqref="A12:G221">
    <cfRule type="expression" dxfId="1381" priority="1">
      <formula>$B12="нет"</formula>
    </cfRule>
    <cfRule type="expression" dxfId="1380" priority="2">
      <formula>SEARCH("забрал(а)",$B12)&gt;0</formula>
    </cfRule>
  </conditionalFormatting>
  <pageMargins left="0.70866141732283472" right="0.70866141732283472" top="0.74803149606299213" bottom="0.74803149606299213" header="0.31496062992125984" footer="0.31496062992125984"/>
  <pageSetup paperSize="9" fitToWidth="0" fitToHeight="0" orientation="landscape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Лист8">
    <tabColor theme="4" tint="0.39997558519241921"/>
  </sheetPr>
  <dimension ref="A1:J61"/>
  <sheetViews>
    <sheetView zoomScaleNormal="100" workbookViewId="0">
      <pane ySplit="11" topLeftCell="A12" activePane="bottomLeft" state="frozen"/>
      <selection pane="bottomLeft" activeCell="E13" sqref="E13"/>
    </sheetView>
  </sheetViews>
  <sheetFormatPr defaultRowHeight="12.75" customHeight="1"/>
  <cols>
    <col min="1" max="1" width="26.56640625" customWidth="1"/>
    <col min="2" max="2" width="17.52734375" customWidth="1"/>
    <col min="3" max="3" width="14.29296875" customWidth="1"/>
    <col min="4" max="4" width="12.9453125" customWidth="1"/>
    <col min="5" max="5" width="16.31640625" style="49" customWidth="1"/>
    <col min="6" max="6" width="11.59375" style="49" customWidth="1"/>
    <col min="7" max="7" width="12.26953125" style="49" customWidth="1"/>
    <col min="8" max="8" width="14.96875" style="49" customWidth="1"/>
  </cols>
  <sheetData>
    <row r="1" spans="1:10" ht="13.5">
      <c r="A1" s="4" t="s">
        <v>528</v>
      </c>
      <c r="B1" s="8"/>
      <c r="C1" s="32"/>
      <c r="D1" s="32"/>
      <c r="E1" s="50"/>
      <c r="F1" s="50"/>
      <c r="G1" s="50"/>
      <c r="H1" s="50"/>
    </row>
    <row r="2" spans="1:10" ht="14.25">
      <c r="A2" s="5" t="s">
        <v>42</v>
      </c>
      <c r="B2" s="8"/>
      <c r="C2" s="32"/>
      <c r="D2" s="32"/>
      <c r="E2" s="50"/>
      <c r="F2" s="50"/>
      <c r="G2" s="50"/>
      <c r="H2" s="50"/>
    </row>
    <row r="3" spans="1:10" ht="14.25">
      <c r="A3" s="6" t="s">
        <v>59</v>
      </c>
      <c r="B3" s="8"/>
      <c r="C3" s="32"/>
      <c r="D3" s="32"/>
      <c r="E3" s="50"/>
      <c r="F3" s="50"/>
      <c r="G3" s="50"/>
      <c r="H3" s="50"/>
    </row>
    <row r="4" spans="1:10" ht="14.25">
      <c r="A4" s="6" t="s">
        <v>61</v>
      </c>
      <c r="B4" s="8"/>
      <c r="C4" s="32"/>
      <c r="D4" s="32"/>
      <c r="E4" s="50"/>
      <c r="F4" s="50"/>
      <c r="G4" s="50"/>
      <c r="H4" s="50"/>
    </row>
    <row r="5" spans="1:10" ht="14.25">
      <c r="A5" s="6" t="s">
        <v>44</v>
      </c>
      <c r="B5" s="8"/>
      <c r="C5" s="32"/>
      <c r="D5" s="32"/>
      <c r="E5" s="50"/>
      <c r="F5" s="50"/>
      <c r="G5" s="50"/>
      <c r="H5" s="50"/>
    </row>
    <row r="6" spans="1:10" ht="14.25">
      <c r="A6" s="15"/>
      <c r="B6" s="8"/>
      <c r="C6" s="32"/>
      <c r="D6" s="32"/>
      <c r="E6" s="50"/>
      <c r="F6" s="50"/>
      <c r="G6" s="50"/>
      <c r="H6" s="50"/>
      <c r="I6" s="32"/>
      <c r="J6" s="32"/>
    </row>
    <row r="7" spans="1:10">
      <c r="A7" s="244" t="s">
        <v>1</v>
      </c>
      <c r="B7" s="244" t="s">
        <v>30</v>
      </c>
      <c r="C7" s="32"/>
      <c r="D7" s="32"/>
      <c r="E7" s="50"/>
      <c r="F7" s="50"/>
      <c r="G7" s="50"/>
      <c r="H7" s="50"/>
      <c r="I7" s="32"/>
      <c r="J7" s="32"/>
    </row>
    <row r="8" spans="1:10">
      <c r="A8" s="244" t="s">
        <v>2</v>
      </c>
      <c r="B8" s="244" t="s">
        <v>186</v>
      </c>
      <c r="C8" s="32"/>
      <c r="D8" s="32"/>
      <c r="E8" s="50"/>
      <c r="F8" s="50"/>
      <c r="G8" s="50"/>
      <c r="H8" s="50"/>
      <c r="I8" s="32"/>
      <c r="J8" s="32"/>
    </row>
    <row r="9" spans="1:10">
      <c r="A9" s="244" t="s">
        <v>124</v>
      </c>
      <c r="B9" s="244" t="s">
        <v>190</v>
      </c>
      <c r="C9" s="32"/>
      <c r="D9" s="32"/>
      <c r="E9" s="50"/>
      <c r="F9" s="50"/>
      <c r="G9" s="50"/>
      <c r="H9" s="50"/>
      <c r="I9" s="32"/>
      <c r="J9" s="32"/>
    </row>
    <row r="10" spans="1:10" ht="13.5">
      <c r="A10" s="42"/>
      <c r="B10" s="41"/>
      <c r="C10" s="32"/>
      <c r="D10" s="32"/>
      <c r="E10" s="50"/>
      <c r="F10" s="50"/>
      <c r="G10" s="50"/>
      <c r="H10" s="50"/>
      <c r="I10" s="32"/>
      <c r="J10" s="32"/>
    </row>
    <row r="11" spans="1:10" ht="45">
      <c r="A11" s="244" t="s">
        <v>553</v>
      </c>
      <c r="B11" s="245" t="s">
        <v>14</v>
      </c>
      <c r="C11" s="244" t="s">
        <v>123</v>
      </c>
      <c r="D11" s="244" t="s">
        <v>18</v>
      </c>
      <c r="E11" s="244" t="s">
        <v>19</v>
      </c>
      <c r="F11" s="244" t="s">
        <v>21</v>
      </c>
      <c r="G11" s="244" t="s">
        <v>28</v>
      </c>
      <c r="H11" s="242" t="s">
        <v>194</v>
      </c>
    </row>
    <row r="12" spans="1:10" ht="12.75" customHeight="1">
      <c r="A12" s="244" t="s">
        <v>250</v>
      </c>
      <c r="B12" s="244" t="s">
        <v>88</v>
      </c>
      <c r="C12" s="244">
        <v>1</v>
      </c>
      <c r="D12" s="244">
        <v>10</v>
      </c>
      <c r="E12" s="244">
        <v>4.05</v>
      </c>
      <c r="F12" s="244">
        <v>14.05</v>
      </c>
      <c r="G12" s="244">
        <v>4.33</v>
      </c>
      <c r="H12" s="246">
        <v>18.380000000000003</v>
      </c>
    </row>
    <row r="13" spans="1:10" ht="12.75" customHeight="1">
      <c r="A13" s="244" t="s">
        <v>598</v>
      </c>
      <c r="B13" s="244" t="s">
        <v>88</v>
      </c>
      <c r="C13" s="244">
        <v>1</v>
      </c>
      <c r="D13" s="244">
        <v>10</v>
      </c>
      <c r="E13" s="244">
        <v>4.1100000000000003</v>
      </c>
      <c r="F13" s="244">
        <v>14.11</v>
      </c>
      <c r="G13" s="244">
        <v>4</v>
      </c>
      <c r="H13" s="247">
        <v>18.11</v>
      </c>
    </row>
    <row r="14" spans="1:10" ht="12.75" customHeight="1">
      <c r="A14" s="244" t="s">
        <v>262</v>
      </c>
      <c r="B14" s="244" t="s">
        <v>88</v>
      </c>
      <c r="C14" s="244">
        <v>1</v>
      </c>
      <c r="D14" s="244">
        <v>10</v>
      </c>
      <c r="E14" s="244">
        <v>4</v>
      </c>
      <c r="F14" s="244">
        <v>14</v>
      </c>
      <c r="G14" s="244">
        <v>3.67</v>
      </c>
      <c r="H14" s="247">
        <v>17.670000000000002</v>
      </c>
    </row>
    <row r="15" spans="1:10" ht="12.75" customHeight="1">
      <c r="A15" s="244" t="s">
        <v>261</v>
      </c>
      <c r="B15" s="244" t="s">
        <v>88</v>
      </c>
      <c r="C15" s="244">
        <v>2</v>
      </c>
      <c r="D15" s="244">
        <v>9</v>
      </c>
      <c r="E15" s="244">
        <v>4.26</v>
      </c>
      <c r="F15" s="244">
        <v>13.26</v>
      </c>
      <c r="G15" s="244">
        <v>4.33</v>
      </c>
      <c r="H15" s="247">
        <v>17.59</v>
      </c>
    </row>
    <row r="16" spans="1:10" ht="12.75" customHeight="1">
      <c r="A16" s="244" t="s">
        <v>715</v>
      </c>
      <c r="B16" s="244" t="s">
        <v>88</v>
      </c>
      <c r="C16" s="244">
        <v>2</v>
      </c>
      <c r="D16" s="244">
        <v>10</v>
      </c>
      <c r="E16" s="244">
        <v>3.78</v>
      </c>
      <c r="F16" s="244">
        <v>13.78</v>
      </c>
      <c r="G16" s="244">
        <v>3.66</v>
      </c>
      <c r="H16" s="247">
        <v>17.439999999999998</v>
      </c>
    </row>
    <row r="17" spans="1:8" ht="12.75" customHeight="1">
      <c r="A17" s="244" t="s">
        <v>275</v>
      </c>
      <c r="B17" s="244" t="s">
        <v>202</v>
      </c>
      <c r="C17" s="244">
        <v>1</v>
      </c>
      <c r="D17" s="244">
        <v>10</v>
      </c>
      <c r="E17" s="244">
        <v>3.29</v>
      </c>
      <c r="F17" s="244">
        <v>13.29</v>
      </c>
      <c r="G17" s="244">
        <v>3</v>
      </c>
      <c r="H17" s="247">
        <v>16.29</v>
      </c>
    </row>
    <row r="18" spans="1:8" ht="12.75" customHeight="1">
      <c r="A18" s="244" t="s">
        <v>273</v>
      </c>
      <c r="B18" s="244" t="s">
        <v>88</v>
      </c>
      <c r="C18" s="244">
        <v>2</v>
      </c>
      <c r="D18" s="244">
        <v>6</v>
      </c>
      <c r="E18" s="244">
        <v>5</v>
      </c>
      <c r="F18" s="244">
        <v>11</v>
      </c>
      <c r="G18" s="244">
        <v>5</v>
      </c>
      <c r="H18" s="247">
        <v>16</v>
      </c>
    </row>
    <row r="19" spans="1:8" ht="12.75" customHeight="1">
      <c r="A19" s="244" t="s">
        <v>266</v>
      </c>
      <c r="B19" s="244" t="s">
        <v>88</v>
      </c>
      <c r="C19" s="244">
        <v>1</v>
      </c>
      <c r="D19" s="244">
        <v>6</v>
      </c>
      <c r="E19" s="244">
        <v>4.75</v>
      </c>
      <c r="F19" s="244">
        <v>10.75</v>
      </c>
      <c r="G19" s="244">
        <v>5</v>
      </c>
      <c r="H19" s="247">
        <v>15.75</v>
      </c>
    </row>
    <row r="20" spans="1:8" ht="12.75" customHeight="1">
      <c r="A20" s="244" t="s">
        <v>293</v>
      </c>
      <c r="B20" s="244" t="s">
        <v>88</v>
      </c>
      <c r="C20" s="244">
        <v>1</v>
      </c>
      <c r="D20" s="244">
        <v>7</v>
      </c>
      <c r="E20" s="244">
        <v>4.3499999999999996</v>
      </c>
      <c r="F20" s="244">
        <v>11.35</v>
      </c>
      <c r="G20" s="244">
        <v>4.33</v>
      </c>
      <c r="H20" s="247">
        <v>15.68</v>
      </c>
    </row>
    <row r="21" spans="1:8" ht="12.75" customHeight="1">
      <c r="A21" s="244" t="s">
        <v>281</v>
      </c>
      <c r="B21" s="244" t="s">
        <v>33</v>
      </c>
      <c r="C21" s="244">
        <v>1</v>
      </c>
      <c r="D21" s="244">
        <v>7</v>
      </c>
      <c r="E21" s="244">
        <v>3.88</v>
      </c>
      <c r="F21" s="244">
        <v>10.879999999999999</v>
      </c>
      <c r="G21" s="244">
        <v>4</v>
      </c>
      <c r="H21" s="247">
        <v>14.879999999999999</v>
      </c>
    </row>
    <row r="22" spans="1:8" ht="12.75" customHeight="1">
      <c r="A22" s="244" t="s">
        <v>296</v>
      </c>
      <c r="B22" s="244" t="s">
        <v>202</v>
      </c>
      <c r="C22" s="244">
        <v>2</v>
      </c>
      <c r="D22" s="244">
        <v>6</v>
      </c>
      <c r="E22" s="244">
        <v>4.22</v>
      </c>
      <c r="F22" s="244">
        <v>10.219999999999999</v>
      </c>
      <c r="G22" s="244">
        <v>4.66</v>
      </c>
      <c r="H22" s="247">
        <v>14.879999999999999</v>
      </c>
    </row>
    <row r="23" spans="1:8" ht="12.75" customHeight="1">
      <c r="A23" s="244" t="s">
        <v>324</v>
      </c>
      <c r="B23" s="244" t="s">
        <v>88</v>
      </c>
      <c r="C23" s="244">
        <v>1</v>
      </c>
      <c r="D23" s="244">
        <v>7</v>
      </c>
      <c r="E23" s="244">
        <v>4</v>
      </c>
      <c r="F23" s="244">
        <v>11</v>
      </c>
      <c r="G23" s="244">
        <v>3.66</v>
      </c>
      <c r="H23" s="247">
        <v>14.66</v>
      </c>
    </row>
    <row r="24" spans="1:8" ht="12.75" customHeight="1">
      <c r="A24" s="244" t="s">
        <v>298</v>
      </c>
      <c r="B24" s="244" t="s">
        <v>33</v>
      </c>
      <c r="C24" s="244">
        <v>1</v>
      </c>
      <c r="D24" s="244">
        <v>7</v>
      </c>
      <c r="E24" s="244">
        <v>3.88</v>
      </c>
      <c r="F24" s="244">
        <v>10.879999999999999</v>
      </c>
      <c r="G24" s="244">
        <v>3.66</v>
      </c>
      <c r="H24" s="247">
        <v>14.54</v>
      </c>
    </row>
    <row r="25" spans="1:8" ht="12.75" customHeight="1">
      <c r="A25" s="244" t="s">
        <v>308</v>
      </c>
      <c r="B25" s="244" t="s">
        <v>88</v>
      </c>
      <c r="C25" s="244">
        <v>3</v>
      </c>
      <c r="D25" s="244">
        <v>6</v>
      </c>
      <c r="E25" s="244">
        <v>4</v>
      </c>
      <c r="F25" s="244">
        <v>10</v>
      </c>
      <c r="G25" s="244">
        <v>4.33</v>
      </c>
      <c r="H25" s="247">
        <v>14.33</v>
      </c>
    </row>
    <row r="26" spans="1:8" ht="12.75" customHeight="1">
      <c r="A26" s="244" t="s">
        <v>305</v>
      </c>
      <c r="B26" s="244" t="s">
        <v>88</v>
      </c>
      <c r="C26" s="244">
        <v>2</v>
      </c>
      <c r="D26" s="244">
        <v>5</v>
      </c>
      <c r="E26" s="244">
        <v>4.57</v>
      </c>
      <c r="F26" s="244">
        <v>9.57</v>
      </c>
      <c r="G26" s="244">
        <v>4.66</v>
      </c>
      <c r="H26" s="247">
        <v>14.23</v>
      </c>
    </row>
    <row r="27" spans="1:8" ht="12.75" customHeight="1">
      <c r="A27" s="244" t="s">
        <v>322</v>
      </c>
      <c r="B27" s="244" t="s">
        <v>88</v>
      </c>
      <c r="C27" s="244">
        <v>2</v>
      </c>
      <c r="D27" s="244">
        <v>3</v>
      </c>
      <c r="E27" s="244">
        <v>5</v>
      </c>
      <c r="F27" s="244">
        <v>8</v>
      </c>
      <c r="G27" s="244">
        <v>5</v>
      </c>
      <c r="H27" s="247">
        <v>13</v>
      </c>
    </row>
    <row r="28" spans="1:8" ht="12.75" customHeight="1">
      <c r="A28" s="244" t="s">
        <v>362</v>
      </c>
      <c r="B28" s="244" t="s">
        <v>88</v>
      </c>
      <c r="C28" s="244">
        <v>1</v>
      </c>
      <c r="D28" s="244">
        <v>4</v>
      </c>
      <c r="E28" s="244">
        <v>3.87</v>
      </c>
      <c r="F28" s="244">
        <v>7.87</v>
      </c>
      <c r="G28" s="244">
        <v>4.33</v>
      </c>
      <c r="H28" s="247">
        <v>12.2</v>
      </c>
    </row>
    <row r="29" spans="1:8" ht="12.75" customHeight="1">
      <c r="A29" s="244" t="s">
        <v>390</v>
      </c>
      <c r="B29" s="244" t="s">
        <v>88</v>
      </c>
      <c r="C29" s="244">
        <v>1</v>
      </c>
      <c r="D29" s="244">
        <v>4</v>
      </c>
      <c r="E29" s="244">
        <v>3.87</v>
      </c>
      <c r="F29" s="244">
        <v>7.87</v>
      </c>
      <c r="G29" s="244">
        <v>4.33</v>
      </c>
      <c r="H29" s="247">
        <v>12.2</v>
      </c>
    </row>
    <row r="30" spans="1:8" ht="12.75" customHeight="1">
      <c r="A30" s="244" t="s">
        <v>366</v>
      </c>
      <c r="B30" s="244" t="s">
        <v>88</v>
      </c>
      <c r="C30" s="244">
        <v>1</v>
      </c>
      <c r="D30" s="244">
        <v>5</v>
      </c>
      <c r="E30" s="244">
        <v>3.61</v>
      </c>
      <c r="F30" s="244">
        <v>8.61</v>
      </c>
      <c r="G30" s="244">
        <v>3.33</v>
      </c>
      <c r="H30" s="247">
        <v>11.94</v>
      </c>
    </row>
    <row r="31" spans="1:8" ht="12.75" customHeight="1">
      <c r="A31" s="244" t="s">
        <v>348</v>
      </c>
      <c r="B31" s="244" t="s">
        <v>33</v>
      </c>
      <c r="C31" s="244">
        <v>1</v>
      </c>
      <c r="D31" s="244">
        <v>4</v>
      </c>
      <c r="E31" s="244">
        <v>3.61</v>
      </c>
      <c r="F31" s="244">
        <v>7.6099999999999994</v>
      </c>
      <c r="G31" s="244">
        <v>4</v>
      </c>
      <c r="H31" s="247">
        <v>11.61</v>
      </c>
    </row>
    <row r="32" spans="1:8" ht="12.75" customHeight="1">
      <c r="A32" s="244" t="s">
        <v>380</v>
      </c>
      <c r="B32" s="244" t="s">
        <v>88</v>
      </c>
      <c r="C32" s="244">
        <v>2</v>
      </c>
      <c r="D32" s="244">
        <v>4</v>
      </c>
      <c r="E32" s="244">
        <v>3.67</v>
      </c>
      <c r="F32" s="244">
        <v>7.67</v>
      </c>
      <c r="G32" s="244">
        <v>3.33</v>
      </c>
      <c r="H32" s="247">
        <v>11</v>
      </c>
    </row>
    <row r="33" spans="1:8" ht="12.75" customHeight="1">
      <c r="A33" s="244" t="s">
        <v>346</v>
      </c>
      <c r="B33" s="244" t="s">
        <v>33</v>
      </c>
      <c r="C33" s="244">
        <v>1</v>
      </c>
      <c r="D33" s="244">
        <v>3</v>
      </c>
      <c r="E33" s="244">
        <v>3.84</v>
      </c>
      <c r="F33" s="244">
        <v>6.84</v>
      </c>
      <c r="G33" s="244">
        <v>4</v>
      </c>
      <c r="H33" s="247">
        <v>10.84</v>
      </c>
    </row>
    <row r="34" spans="1:8" ht="12.75" customHeight="1">
      <c r="A34" s="244" t="s">
        <v>360</v>
      </c>
      <c r="B34" s="244" t="s">
        <v>88</v>
      </c>
      <c r="C34" s="244">
        <v>3</v>
      </c>
      <c r="D34" s="244">
        <v>2</v>
      </c>
      <c r="E34" s="244">
        <v>4.22</v>
      </c>
      <c r="F34" s="244">
        <v>6.22</v>
      </c>
      <c r="G34" s="244">
        <v>4.33</v>
      </c>
      <c r="H34" s="247">
        <v>10.55</v>
      </c>
    </row>
    <row r="35" spans="1:8" ht="12.75" customHeight="1">
      <c r="A35" s="244" t="s">
        <v>341</v>
      </c>
      <c r="B35" s="244" t="s">
        <v>88</v>
      </c>
      <c r="C35" s="244">
        <v>2</v>
      </c>
      <c r="D35" s="244">
        <v>0</v>
      </c>
      <c r="E35" s="244">
        <v>5</v>
      </c>
      <c r="F35" s="244">
        <v>5</v>
      </c>
      <c r="G35" s="244">
        <v>5</v>
      </c>
      <c r="H35" s="247">
        <v>10</v>
      </c>
    </row>
    <row r="36" spans="1:8" ht="12.75" customHeight="1">
      <c r="A36" s="244" t="s">
        <v>229</v>
      </c>
      <c r="B36" s="244" t="s">
        <v>202</v>
      </c>
      <c r="C36" s="244">
        <v>1</v>
      </c>
      <c r="D36" s="244">
        <v>0</v>
      </c>
      <c r="E36" s="244">
        <v>5</v>
      </c>
      <c r="F36" s="244">
        <v>5</v>
      </c>
      <c r="G36" s="244">
        <v>5</v>
      </c>
      <c r="H36" s="247">
        <v>10</v>
      </c>
    </row>
    <row r="37" spans="1:8" ht="12.75" customHeight="1">
      <c r="A37" s="244" t="s">
        <v>474</v>
      </c>
      <c r="B37" s="244" t="s">
        <v>88</v>
      </c>
      <c r="C37" s="244">
        <v>2</v>
      </c>
      <c r="D37" s="244">
        <v>0</v>
      </c>
      <c r="E37" s="244">
        <v>5</v>
      </c>
      <c r="F37" s="244">
        <v>5</v>
      </c>
      <c r="G37" s="244">
        <v>5</v>
      </c>
      <c r="H37" s="247">
        <v>10</v>
      </c>
    </row>
    <row r="38" spans="1:8" ht="12.75" customHeight="1">
      <c r="A38" s="244" t="s">
        <v>343</v>
      </c>
      <c r="B38" s="244" t="s">
        <v>88</v>
      </c>
      <c r="C38" s="244">
        <v>2</v>
      </c>
      <c r="D38" s="244">
        <v>2</v>
      </c>
      <c r="E38" s="244">
        <v>4.05</v>
      </c>
      <c r="F38" s="244">
        <v>6.05</v>
      </c>
      <c r="G38" s="244">
        <v>3.66</v>
      </c>
      <c r="H38" s="247">
        <v>9.7100000000000009</v>
      </c>
    </row>
    <row r="39" spans="1:8" ht="12.75" customHeight="1">
      <c r="A39" s="244" t="s">
        <v>232</v>
      </c>
      <c r="B39" s="244" t="s">
        <v>33</v>
      </c>
      <c r="C39" s="244">
        <v>1</v>
      </c>
      <c r="D39" s="244">
        <v>0</v>
      </c>
      <c r="E39" s="244">
        <v>4.63</v>
      </c>
      <c r="F39" s="244">
        <v>4.63</v>
      </c>
      <c r="G39" s="244">
        <v>5</v>
      </c>
      <c r="H39" s="247">
        <v>9.629999999999999</v>
      </c>
    </row>
    <row r="40" spans="1:8" ht="12.75" customHeight="1">
      <c r="A40" s="244" t="s">
        <v>306</v>
      </c>
      <c r="B40" s="244" t="s">
        <v>88</v>
      </c>
      <c r="C40" s="244">
        <v>1</v>
      </c>
      <c r="D40" s="244">
        <v>0</v>
      </c>
      <c r="E40" s="244">
        <v>4.26</v>
      </c>
      <c r="F40" s="244">
        <v>4.26</v>
      </c>
      <c r="G40" s="244">
        <v>5</v>
      </c>
      <c r="H40" s="247">
        <v>9.26</v>
      </c>
    </row>
    <row r="41" spans="1:8" ht="12.75" customHeight="1">
      <c r="A41" s="244" t="s">
        <v>397</v>
      </c>
      <c r="B41" s="244" t="s">
        <v>33</v>
      </c>
      <c r="C41" s="244">
        <v>1</v>
      </c>
      <c r="D41" s="244">
        <v>0</v>
      </c>
      <c r="E41" s="244">
        <v>4.47</v>
      </c>
      <c r="F41" s="244">
        <v>4.47</v>
      </c>
      <c r="G41" s="244">
        <v>4.66</v>
      </c>
      <c r="H41" s="247">
        <v>9.129999999999999</v>
      </c>
    </row>
    <row r="42" spans="1:8" ht="12.75" customHeight="1">
      <c r="A42" s="244" t="s">
        <v>267</v>
      </c>
      <c r="B42" s="244" t="s">
        <v>88</v>
      </c>
      <c r="C42" s="244">
        <v>1</v>
      </c>
      <c r="D42" s="244">
        <v>0</v>
      </c>
      <c r="E42" s="244">
        <v>4.6100000000000003</v>
      </c>
      <c r="F42" s="244">
        <v>4.6100000000000003</v>
      </c>
      <c r="G42" s="244">
        <v>4.5</v>
      </c>
      <c r="H42" s="247">
        <v>9.11</v>
      </c>
    </row>
    <row r="43" spans="1:8" ht="12.75" customHeight="1">
      <c r="A43" s="244" t="s">
        <v>501</v>
      </c>
      <c r="B43" s="244" t="s">
        <v>88</v>
      </c>
      <c r="C43" s="244">
        <v>1</v>
      </c>
      <c r="D43" s="244">
        <v>0</v>
      </c>
      <c r="E43" s="244">
        <v>4.47</v>
      </c>
      <c r="F43" s="244">
        <v>4.47</v>
      </c>
      <c r="G43" s="244">
        <v>4.5</v>
      </c>
      <c r="H43" s="247">
        <v>8.9699999999999989</v>
      </c>
    </row>
    <row r="44" spans="1:8" ht="12.75" customHeight="1">
      <c r="A44" s="244" t="s">
        <v>274</v>
      </c>
      <c r="B44" s="244" t="s">
        <v>33</v>
      </c>
      <c r="C44" s="244">
        <v>1</v>
      </c>
      <c r="D44" s="244">
        <v>0</v>
      </c>
      <c r="E44" s="244">
        <v>4.41</v>
      </c>
      <c r="F44" s="244">
        <v>4.41</v>
      </c>
      <c r="G44" s="244">
        <v>4.5</v>
      </c>
      <c r="H44" s="247">
        <v>8.91</v>
      </c>
    </row>
    <row r="45" spans="1:8" ht="12.75" customHeight="1">
      <c r="A45" s="244" t="s">
        <v>285</v>
      </c>
      <c r="B45" s="244" t="s">
        <v>88</v>
      </c>
      <c r="C45" s="244">
        <v>1</v>
      </c>
      <c r="D45" s="244">
        <v>0</v>
      </c>
      <c r="E45" s="244">
        <v>4.3499999999999996</v>
      </c>
      <c r="F45" s="244">
        <v>4.3499999999999996</v>
      </c>
      <c r="G45" s="244">
        <v>4.5</v>
      </c>
      <c r="H45" s="247">
        <v>8.85</v>
      </c>
    </row>
    <row r="46" spans="1:8" ht="12.75" customHeight="1">
      <c r="A46" s="244" t="s">
        <v>270</v>
      </c>
      <c r="B46" s="244" t="s">
        <v>33</v>
      </c>
      <c r="C46" s="244">
        <v>1</v>
      </c>
      <c r="D46" s="244">
        <v>0</v>
      </c>
      <c r="E46" s="244">
        <v>4.29</v>
      </c>
      <c r="F46" s="244">
        <v>4.29</v>
      </c>
      <c r="G46" s="244">
        <v>4.5</v>
      </c>
      <c r="H46" s="247">
        <v>8.7899999999999991</v>
      </c>
    </row>
    <row r="47" spans="1:8" ht="12.75" customHeight="1">
      <c r="A47" s="244" t="s">
        <v>430</v>
      </c>
      <c r="B47" s="244" t="s">
        <v>88</v>
      </c>
      <c r="C47" s="244">
        <v>2</v>
      </c>
      <c r="D47" s="244">
        <v>0</v>
      </c>
      <c r="E47" s="244">
        <v>4.45</v>
      </c>
      <c r="F47" s="244">
        <v>4.45</v>
      </c>
      <c r="G47" s="244">
        <v>4.33</v>
      </c>
      <c r="H47" s="247">
        <v>8.7800000000000011</v>
      </c>
    </row>
    <row r="48" spans="1:8" ht="12.75" customHeight="1">
      <c r="A48" s="244" t="s">
        <v>402</v>
      </c>
      <c r="B48" s="244" t="s">
        <v>33</v>
      </c>
      <c r="C48" s="244">
        <v>1</v>
      </c>
      <c r="D48" s="244">
        <v>0</v>
      </c>
      <c r="E48" s="244">
        <v>4.4400000000000004</v>
      </c>
      <c r="F48" s="244">
        <v>4.4400000000000004</v>
      </c>
      <c r="G48" s="244">
        <v>4.33</v>
      </c>
      <c r="H48" s="247">
        <v>8.77</v>
      </c>
    </row>
    <row r="49" spans="1:8" ht="12.75" customHeight="1">
      <c r="A49" s="244" t="s">
        <v>444</v>
      </c>
      <c r="B49" s="244" t="s">
        <v>33</v>
      </c>
      <c r="C49" s="244">
        <v>1</v>
      </c>
      <c r="D49" s="244">
        <v>0</v>
      </c>
      <c r="E49" s="244">
        <v>4.4400000000000004</v>
      </c>
      <c r="F49" s="244">
        <v>4.4400000000000004</v>
      </c>
      <c r="G49" s="244">
        <v>4.33</v>
      </c>
      <c r="H49" s="247">
        <v>8.77</v>
      </c>
    </row>
    <row r="50" spans="1:8" ht="12.75" customHeight="1">
      <c r="A50" s="244" t="s">
        <v>433</v>
      </c>
      <c r="B50" s="244" t="s">
        <v>33</v>
      </c>
      <c r="C50" s="244">
        <v>1</v>
      </c>
      <c r="D50" s="244">
        <v>0</v>
      </c>
      <c r="E50" s="244">
        <v>4.1100000000000003</v>
      </c>
      <c r="F50" s="244">
        <v>4.1100000000000003</v>
      </c>
      <c r="G50" s="244">
        <v>4.33</v>
      </c>
      <c r="H50" s="247">
        <v>8.4400000000000013</v>
      </c>
    </row>
    <row r="51" spans="1:8" ht="12.75" customHeight="1">
      <c r="A51" s="244" t="s">
        <v>354</v>
      </c>
      <c r="B51" s="244" t="s">
        <v>88</v>
      </c>
      <c r="C51" s="244">
        <v>2</v>
      </c>
      <c r="D51" s="244">
        <v>0</v>
      </c>
      <c r="E51" s="244">
        <v>3.88</v>
      </c>
      <c r="F51" s="244">
        <v>3.88</v>
      </c>
      <c r="G51" s="244">
        <v>4.5</v>
      </c>
      <c r="H51" s="247">
        <v>8.379999999999999</v>
      </c>
    </row>
    <row r="52" spans="1:8" ht="12.75" customHeight="1">
      <c r="A52" s="244" t="s">
        <v>344</v>
      </c>
      <c r="B52" s="244" t="s">
        <v>88</v>
      </c>
      <c r="C52" s="244">
        <v>1</v>
      </c>
      <c r="D52" s="244">
        <v>0</v>
      </c>
      <c r="E52" s="244">
        <v>3.88</v>
      </c>
      <c r="F52" s="244">
        <v>3.88</v>
      </c>
      <c r="G52" s="244">
        <v>4.5</v>
      </c>
      <c r="H52" s="247">
        <v>8.379999999999999</v>
      </c>
    </row>
    <row r="53" spans="1:8" ht="12.75" customHeight="1">
      <c r="A53" s="244" t="s">
        <v>410</v>
      </c>
      <c r="B53" s="244" t="s">
        <v>88</v>
      </c>
      <c r="C53" s="244">
        <v>1</v>
      </c>
      <c r="D53" s="244">
        <v>0</v>
      </c>
      <c r="E53" s="244">
        <v>4.0599999999999996</v>
      </c>
      <c r="F53" s="244">
        <v>4.0599999999999996</v>
      </c>
      <c r="G53" s="244">
        <v>4</v>
      </c>
      <c r="H53" s="247">
        <v>8.0599999999999987</v>
      </c>
    </row>
    <row r="54" spans="1:8" ht="12.75" customHeight="1">
      <c r="A54" s="244" t="s">
        <v>443</v>
      </c>
      <c r="B54" s="244" t="s">
        <v>33</v>
      </c>
      <c r="C54" s="244">
        <v>2</v>
      </c>
      <c r="D54" s="244">
        <v>0</v>
      </c>
      <c r="E54" s="244">
        <v>3.7</v>
      </c>
      <c r="F54" s="244">
        <v>3.7</v>
      </c>
      <c r="G54" s="244">
        <v>4</v>
      </c>
      <c r="H54" s="247">
        <v>7.7</v>
      </c>
    </row>
    <row r="55" spans="1:8" ht="12.75" customHeight="1">
      <c r="A55" s="244" t="s">
        <v>464</v>
      </c>
      <c r="B55" s="244" t="s">
        <v>33</v>
      </c>
      <c r="C55" s="244">
        <v>2</v>
      </c>
      <c r="D55" s="244">
        <v>0</v>
      </c>
      <c r="E55" s="244">
        <v>3.66</v>
      </c>
      <c r="F55" s="244">
        <v>3.66</v>
      </c>
      <c r="G55" s="244">
        <v>4</v>
      </c>
      <c r="H55" s="247">
        <v>7.66</v>
      </c>
    </row>
    <row r="56" spans="1:8" ht="12.75" customHeight="1">
      <c r="A56" s="244" t="s">
        <v>487</v>
      </c>
      <c r="B56" s="244" t="s">
        <v>33</v>
      </c>
      <c r="C56" s="244">
        <v>1</v>
      </c>
      <c r="D56" s="244">
        <v>0</v>
      </c>
      <c r="E56" s="244">
        <v>3.28</v>
      </c>
      <c r="F56" s="244">
        <v>3.28</v>
      </c>
      <c r="G56" s="244">
        <v>4</v>
      </c>
      <c r="H56" s="247">
        <v>7.2799999999999994</v>
      </c>
    </row>
    <row r="57" spans="1:8" ht="12.75" customHeight="1">
      <c r="A57" s="244" t="s">
        <v>231</v>
      </c>
      <c r="B57" s="244" t="s">
        <v>88</v>
      </c>
      <c r="C57" s="244">
        <v>1</v>
      </c>
      <c r="D57" s="244">
        <v>0</v>
      </c>
      <c r="E57" s="244">
        <v>3.25</v>
      </c>
      <c r="F57" s="244">
        <v>3.25</v>
      </c>
      <c r="G57" s="244">
        <v>4</v>
      </c>
      <c r="H57" s="247">
        <v>7.25</v>
      </c>
    </row>
    <row r="58" spans="1:8" ht="12.75" customHeight="1">
      <c r="A58" s="244" t="s">
        <v>504</v>
      </c>
      <c r="B58" s="244" t="s">
        <v>88</v>
      </c>
      <c r="C58" s="244">
        <v>1</v>
      </c>
      <c r="D58" s="244">
        <v>0</v>
      </c>
      <c r="E58" s="244">
        <v>3.55</v>
      </c>
      <c r="F58" s="244">
        <v>3.55</v>
      </c>
      <c r="G58" s="244">
        <v>3.5</v>
      </c>
      <c r="H58" s="247">
        <v>7.05</v>
      </c>
    </row>
    <row r="59" spans="1:8" ht="12.75" customHeight="1">
      <c r="A59" s="244" t="s">
        <v>486</v>
      </c>
      <c r="B59" s="244" t="s">
        <v>33</v>
      </c>
      <c r="C59" s="244">
        <v>1</v>
      </c>
      <c r="D59" s="244">
        <v>0</v>
      </c>
      <c r="E59" s="244">
        <v>3.27</v>
      </c>
      <c r="F59" s="244">
        <v>3.27</v>
      </c>
      <c r="G59" s="244">
        <v>3.66</v>
      </c>
      <c r="H59" s="247">
        <v>6.93</v>
      </c>
    </row>
    <row r="60" spans="1:8" ht="12.75" customHeight="1">
      <c r="A60" s="244" t="s">
        <v>438</v>
      </c>
      <c r="B60" s="244" t="s">
        <v>88</v>
      </c>
      <c r="C60" s="244">
        <v>1</v>
      </c>
      <c r="D60" s="244">
        <v>0</v>
      </c>
      <c r="E60" s="244">
        <v>3.17</v>
      </c>
      <c r="F60" s="244">
        <v>3.17</v>
      </c>
      <c r="G60" s="244">
        <v>3.5</v>
      </c>
      <c r="H60" s="247">
        <v>6.67</v>
      </c>
    </row>
    <row r="61" spans="1:8" ht="12.75" customHeight="1">
      <c r="A61" s="244" t="s">
        <v>345</v>
      </c>
      <c r="B61" s="244" t="s">
        <v>88</v>
      </c>
      <c r="C61" s="244">
        <v>1</v>
      </c>
      <c r="D61" s="244">
        <v>0</v>
      </c>
      <c r="E61" s="244">
        <v>3.27</v>
      </c>
      <c r="F61" s="244">
        <v>3.27</v>
      </c>
      <c r="G61" s="244">
        <v>3.33</v>
      </c>
      <c r="H61" s="248">
        <v>6.6</v>
      </c>
    </row>
  </sheetData>
  <conditionalFormatting sqref="A12:G221">
    <cfRule type="expression" dxfId="1332" priority="1">
      <formula>$B12="нет"</formula>
    </cfRule>
    <cfRule type="expression" dxfId="1331" priority="2">
      <formula>SEARCH("забрал(а)",$B12)&gt;0</formula>
    </cfRule>
  </conditionalFormatting>
  <pageMargins left="0.70866141732283472" right="0.70866141732283472" top="0.74803149606299213" bottom="0.74803149606299213" header="0.31496062992125984" footer="0.31496062992125984"/>
  <pageSetup paperSize="9" scale="105" fitToWidth="0" fitToHeight="0" orientation="landscape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Лист9">
    <tabColor theme="4" tint="0.39997558519241921"/>
  </sheetPr>
  <dimension ref="A1:J29"/>
  <sheetViews>
    <sheetView zoomScaleNormal="100" workbookViewId="0">
      <pane ySplit="11" topLeftCell="A12" activePane="bottomLeft" state="frozen"/>
      <selection pane="bottomLeft" activeCell="F6" sqref="F6"/>
    </sheetView>
  </sheetViews>
  <sheetFormatPr defaultRowHeight="12.75" customHeight="1"/>
  <cols>
    <col min="1" max="1" width="26.29296875" customWidth="1"/>
    <col min="2" max="2" width="17.6640625" customWidth="1"/>
    <col min="3" max="3" width="14.29296875" customWidth="1"/>
    <col min="4" max="4" width="12.9453125" customWidth="1"/>
    <col min="5" max="5" width="13.75390625" style="49" customWidth="1"/>
    <col min="6" max="6" width="11.59375" style="49" customWidth="1"/>
    <col min="7" max="7" width="12.26953125" style="49" customWidth="1"/>
    <col min="8" max="8" width="14.96875" style="49" customWidth="1"/>
  </cols>
  <sheetData>
    <row r="1" spans="1:10" ht="13.5">
      <c r="A1" s="4" t="s">
        <v>529</v>
      </c>
      <c r="B1" s="8"/>
      <c r="C1" s="32"/>
      <c r="D1" s="32"/>
      <c r="E1" s="50"/>
      <c r="F1" s="50"/>
      <c r="G1" s="50"/>
      <c r="H1" s="50"/>
    </row>
    <row r="2" spans="1:10" ht="14.25">
      <c r="A2" s="5" t="s">
        <v>42</v>
      </c>
      <c r="B2" s="8"/>
      <c r="C2" s="32"/>
      <c r="D2" s="32"/>
      <c r="E2" s="50"/>
      <c r="F2" s="50"/>
      <c r="G2" s="50"/>
      <c r="H2" s="50"/>
    </row>
    <row r="3" spans="1:10" ht="14.25">
      <c r="A3" s="6" t="s">
        <v>46</v>
      </c>
      <c r="B3" s="7"/>
      <c r="D3" s="32"/>
      <c r="E3" s="50"/>
      <c r="F3" s="50"/>
      <c r="G3" s="50"/>
      <c r="H3" s="50"/>
    </row>
    <row r="4" spans="1:10" ht="14.25">
      <c r="A4" s="6" t="s">
        <v>47</v>
      </c>
      <c r="B4" s="7"/>
      <c r="D4" s="32"/>
      <c r="E4" s="50"/>
      <c r="F4" s="50"/>
      <c r="G4" s="50"/>
      <c r="H4" s="50"/>
    </row>
    <row r="5" spans="1:10" ht="14.25">
      <c r="A5" s="6" t="s">
        <v>44</v>
      </c>
      <c r="B5" s="7"/>
      <c r="D5" s="32"/>
      <c r="E5" s="50"/>
      <c r="F5" s="50"/>
      <c r="G5" s="50"/>
      <c r="H5" s="50"/>
    </row>
    <row r="6" spans="1:10" ht="14.25">
      <c r="A6" s="15"/>
      <c r="B6" s="8"/>
      <c r="C6" s="32"/>
      <c r="D6" s="32"/>
      <c r="E6" s="50"/>
      <c r="F6" s="50"/>
      <c r="G6" s="50"/>
      <c r="H6" s="50"/>
      <c r="I6" s="32"/>
      <c r="J6" s="32"/>
    </row>
    <row r="7" spans="1:10">
      <c r="A7" s="244" t="s">
        <v>1</v>
      </c>
      <c r="B7" s="244" t="s">
        <v>30</v>
      </c>
      <c r="C7" s="32"/>
      <c r="D7" s="32"/>
      <c r="E7" s="50"/>
      <c r="F7" s="50"/>
      <c r="G7" s="50"/>
      <c r="H7" s="50"/>
      <c r="I7" s="32"/>
      <c r="J7" s="32"/>
    </row>
    <row r="8" spans="1:10">
      <c r="A8" s="244" t="s">
        <v>2</v>
      </c>
      <c r="B8" s="244" t="s">
        <v>111</v>
      </c>
      <c r="C8" s="32"/>
      <c r="D8" s="32"/>
      <c r="E8" s="50"/>
      <c r="F8" s="50"/>
      <c r="G8" s="50"/>
      <c r="H8" s="50"/>
      <c r="I8" s="32"/>
      <c r="J8" s="32"/>
    </row>
    <row r="9" spans="1:10">
      <c r="A9" s="244" t="s">
        <v>124</v>
      </c>
      <c r="B9" s="244" t="s">
        <v>113</v>
      </c>
      <c r="C9" s="32"/>
      <c r="D9" s="32"/>
      <c r="E9" s="50"/>
      <c r="F9" s="50"/>
      <c r="G9" s="50"/>
      <c r="H9" s="50"/>
      <c r="I9" s="32"/>
      <c r="J9" s="32"/>
    </row>
    <row r="10" spans="1:10" ht="13.5">
      <c r="A10" s="42"/>
      <c r="B10" s="41"/>
      <c r="C10" s="32"/>
      <c r="D10" s="32"/>
      <c r="E10" s="50"/>
      <c r="F10" s="50"/>
      <c r="G10" s="50"/>
      <c r="H10" s="50"/>
      <c r="I10" s="32"/>
      <c r="J10" s="32"/>
    </row>
    <row r="11" spans="1:10" ht="45">
      <c r="A11" s="244" t="s">
        <v>553</v>
      </c>
      <c r="B11" s="245" t="s">
        <v>14</v>
      </c>
      <c r="C11" s="244" t="s">
        <v>123</v>
      </c>
      <c r="D11" s="244" t="s">
        <v>18</v>
      </c>
      <c r="E11" s="244" t="s">
        <v>19</v>
      </c>
      <c r="F11" s="244" t="s">
        <v>21</v>
      </c>
      <c r="G11" s="244" t="s">
        <v>28</v>
      </c>
      <c r="H11" s="242" t="s">
        <v>194</v>
      </c>
    </row>
    <row r="12" spans="1:10" ht="12.75" customHeight="1">
      <c r="A12" s="244" t="s">
        <v>216</v>
      </c>
      <c r="B12" s="244" t="s">
        <v>88</v>
      </c>
      <c r="C12" s="244">
        <v>1</v>
      </c>
      <c r="D12" s="244">
        <v>10</v>
      </c>
      <c r="E12" s="244">
        <v>4.9400000000000004</v>
      </c>
      <c r="F12" s="244">
        <v>14.940000000000001</v>
      </c>
      <c r="G12" s="244">
        <v>5</v>
      </c>
      <c r="H12" s="246">
        <v>19.940000000000001</v>
      </c>
    </row>
    <row r="13" spans="1:10" ht="12.75" customHeight="1">
      <c r="A13" s="244" t="s">
        <v>228</v>
      </c>
      <c r="B13" s="244" t="s">
        <v>88</v>
      </c>
      <c r="C13" s="244">
        <v>1</v>
      </c>
      <c r="D13" s="244">
        <v>10</v>
      </c>
      <c r="E13" s="244">
        <v>4.58</v>
      </c>
      <c r="F13" s="244">
        <v>14.58</v>
      </c>
      <c r="G13" s="244">
        <v>5</v>
      </c>
      <c r="H13" s="247">
        <v>19.579999999999998</v>
      </c>
    </row>
    <row r="14" spans="1:10" ht="12.75" customHeight="1">
      <c r="A14" s="244" t="s">
        <v>233</v>
      </c>
      <c r="B14" s="244" t="s">
        <v>202</v>
      </c>
      <c r="C14" s="244">
        <v>1</v>
      </c>
      <c r="D14" s="244">
        <v>9</v>
      </c>
      <c r="E14" s="244">
        <v>4.17</v>
      </c>
      <c r="F14" s="244">
        <v>13.17</v>
      </c>
      <c r="G14" s="244">
        <v>4.66</v>
      </c>
      <c r="H14" s="247">
        <v>17.829999999999998</v>
      </c>
    </row>
    <row r="15" spans="1:10" ht="12.75" customHeight="1">
      <c r="A15" s="244" t="s">
        <v>319</v>
      </c>
      <c r="B15" s="244" t="s">
        <v>88</v>
      </c>
      <c r="C15" s="244">
        <v>1</v>
      </c>
      <c r="D15" s="244">
        <v>5</v>
      </c>
      <c r="E15" s="244">
        <v>4.3499999999999996</v>
      </c>
      <c r="F15" s="244">
        <v>9.35</v>
      </c>
      <c r="G15" s="244">
        <v>4.33</v>
      </c>
      <c r="H15" s="247">
        <v>13.68</v>
      </c>
    </row>
    <row r="16" spans="1:10" ht="12.75" customHeight="1">
      <c r="A16" s="244" t="s">
        <v>592</v>
      </c>
      <c r="B16" s="244" t="s">
        <v>202</v>
      </c>
      <c r="C16" s="244">
        <v>2</v>
      </c>
      <c r="D16" s="244">
        <v>0</v>
      </c>
      <c r="E16" s="244">
        <v>5</v>
      </c>
      <c r="F16" s="244">
        <v>5</v>
      </c>
      <c r="G16" s="244">
        <v>5</v>
      </c>
      <c r="H16" s="247">
        <v>10</v>
      </c>
    </row>
    <row r="17" spans="1:8" ht="12.75" customHeight="1">
      <c r="A17" s="244" t="s">
        <v>253</v>
      </c>
      <c r="B17" s="244" t="s">
        <v>88</v>
      </c>
      <c r="C17" s="244">
        <v>2</v>
      </c>
      <c r="D17" s="244">
        <v>0</v>
      </c>
      <c r="E17" s="244">
        <v>4.55</v>
      </c>
      <c r="F17" s="244">
        <v>4.55</v>
      </c>
      <c r="G17" s="244">
        <v>5</v>
      </c>
      <c r="H17" s="247">
        <v>9.5500000000000007</v>
      </c>
    </row>
    <row r="18" spans="1:8" ht="12.75" customHeight="1">
      <c r="A18" s="244" t="s">
        <v>256</v>
      </c>
      <c r="B18" s="244" t="s">
        <v>33</v>
      </c>
      <c r="C18" s="244">
        <v>1</v>
      </c>
      <c r="D18" s="244">
        <v>0</v>
      </c>
      <c r="E18" s="244">
        <v>4.55</v>
      </c>
      <c r="F18" s="244">
        <v>4.55</v>
      </c>
      <c r="G18" s="244">
        <v>5</v>
      </c>
      <c r="H18" s="247">
        <v>9.5500000000000007</v>
      </c>
    </row>
    <row r="19" spans="1:8" ht="12.75" customHeight="1">
      <c r="A19" s="244" t="s">
        <v>475</v>
      </c>
      <c r="B19" s="244" t="s">
        <v>88</v>
      </c>
      <c r="C19" s="244">
        <v>1</v>
      </c>
      <c r="D19" s="244">
        <v>0</v>
      </c>
      <c r="E19" s="244">
        <v>4.62</v>
      </c>
      <c r="F19" s="244">
        <v>4.62</v>
      </c>
      <c r="G19" s="244">
        <v>4.5</v>
      </c>
      <c r="H19" s="247">
        <v>9.120000000000001</v>
      </c>
    </row>
    <row r="20" spans="1:8" ht="12.75" customHeight="1">
      <c r="A20" s="244" t="s">
        <v>376</v>
      </c>
      <c r="B20" s="244" t="s">
        <v>33</v>
      </c>
      <c r="C20" s="244">
        <v>3</v>
      </c>
      <c r="D20" s="244">
        <v>0</v>
      </c>
      <c r="E20" s="244">
        <v>4.4000000000000004</v>
      </c>
      <c r="F20" s="244">
        <v>4.4000000000000004</v>
      </c>
      <c r="G20" s="244">
        <v>4.66</v>
      </c>
      <c r="H20" s="247">
        <v>9.06</v>
      </c>
    </row>
    <row r="21" spans="1:8" ht="12.75" customHeight="1">
      <c r="A21" s="244" t="s">
        <v>357</v>
      </c>
      <c r="B21" s="244" t="s">
        <v>33</v>
      </c>
      <c r="C21" s="244">
        <v>1</v>
      </c>
      <c r="D21" s="244">
        <v>0</v>
      </c>
      <c r="E21" s="244">
        <v>4.4000000000000004</v>
      </c>
      <c r="F21" s="244">
        <v>4.4000000000000004</v>
      </c>
      <c r="G21" s="244">
        <v>4.66</v>
      </c>
      <c r="H21" s="247">
        <v>9.06</v>
      </c>
    </row>
    <row r="22" spans="1:8" ht="12.75" customHeight="1">
      <c r="A22" s="244" t="s">
        <v>269</v>
      </c>
      <c r="B22" s="244" t="s">
        <v>88</v>
      </c>
      <c r="C22" s="244">
        <v>1</v>
      </c>
      <c r="D22" s="244">
        <v>0</v>
      </c>
      <c r="E22" s="244">
        <v>4.3499999999999996</v>
      </c>
      <c r="F22" s="244">
        <v>4.3499999999999996</v>
      </c>
      <c r="G22" s="244">
        <v>4.5</v>
      </c>
      <c r="H22" s="247">
        <v>8.85</v>
      </c>
    </row>
    <row r="23" spans="1:8" ht="12.75" customHeight="1">
      <c r="A23" s="244" t="s">
        <v>382</v>
      </c>
      <c r="B23" s="244" t="s">
        <v>33</v>
      </c>
      <c r="C23" s="244">
        <v>1</v>
      </c>
      <c r="D23" s="244">
        <v>0</v>
      </c>
      <c r="E23" s="244">
        <v>4.4400000000000004</v>
      </c>
      <c r="F23" s="244">
        <v>4.4400000000000004</v>
      </c>
      <c r="G23" s="244">
        <v>4.33</v>
      </c>
      <c r="H23" s="247">
        <v>8.77</v>
      </c>
    </row>
    <row r="24" spans="1:8" ht="12.75" customHeight="1">
      <c r="A24" s="244" t="s">
        <v>295</v>
      </c>
      <c r="B24" s="244" t="s">
        <v>88</v>
      </c>
      <c r="C24" s="244">
        <v>2</v>
      </c>
      <c r="D24" s="244">
        <v>0</v>
      </c>
      <c r="E24" s="244">
        <v>4.1100000000000003</v>
      </c>
      <c r="F24" s="244">
        <v>4.1100000000000003</v>
      </c>
      <c r="G24" s="244">
        <v>4.5</v>
      </c>
      <c r="H24" s="247">
        <v>8.61</v>
      </c>
    </row>
    <row r="25" spans="1:8" ht="12.75" customHeight="1">
      <c r="A25" s="244" t="s">
        <v>338</v>
      </c>
      <c r="B25" s="244" t="s">
        <v>88</v>
      </c>
      <c r="C25" s="244">
        <v>2</v>
      </c>
      <c r="D25" s="244">
        <v>0</v>
      </c>
      <c r="E25" s="244">
        <v>4</v>
      </c>
      <c r="F25" s="244">
        <v>4</v>
      </c>
      <c r="G25" s="244">
        <v>4.5</v>
      </c>
      <c r="H25" s="247">
        <v>8.5</v>
      </c>
    </row>
    <row r="26" spans="1:8" ht="12.75" customHeight="1">
      <c r="A26" s="244" t="s">
        <v>456</v>
      </c>
      <c r="B26" s="244" t="s">
        <v>33</v>
      </c>
      <c r="C26" s="244">
        <v>2</v>
      </c>
      <c r="D26" s="244">
        <v>0</v>
      </c>
      <c r="E26" s="244">
        <v>4</v>
      </c>
      <c r="F26" s="244">
        <v>4</v>
      </c>
      <c r="G26" s="244">
        <v>4</v>
      </c>
      <c r="H26" s="247">
        <v>8</v>
      </c>
    </row>
    <row r="27" spans="1:8" ht="12.75" customHeight="1">
      <c r="A27" s="244" t="s">
        <v>388</v>
      </c>
      <c r="B27" s="244" t="s">
        <v>88</v>
      </c>
      <c r="C27" s="244">
        <v>1</v>
      </c>
      <c r="D27" s="244">
        <v>0</v>
      </c>
      <c r="E27" s="244">
        <v>3.73</v>
      </c>
      <c r="F27" s="244">
        <v>3.73</v>
      </c>
      <c r="G27" s="244">
        <v>4</v>
      </c>
      <c r="H27" s="247">
        <v>7.73</v>
      </c>
    </row>
    <row r="28" spans="1:8" ht="12.75" customHeight="1">
      <c r="A28" s="244" t="s">
        <v>466</v>
      </c>
      <c r="B28" s="244" t="s">
        <v>88</v>
      </c>
      <c r="C28" s="244">
        <v>1</v>
      </c>
      <c r="D28" s="244">
        <v>0</v>
      </c>
      <c r="E28" s="244">
        <v>3.55</v>
      </c>
      <c r="F28" s="244">
        <v>3.55</v>
      </c>
      <c r="G28" s="244">
        <v>4</v>
      </c>
      <c r="H28" s="248">
        <v>7.55</v>
      </c>
    </row>
    <row r="29" spans="1:8" ht="12.75" customHeight="1">
      <c r="E29"/>
      <c r="F29"/>
      <c r="G29"/>
      <c r="H29"/>
    </row>
  </sheetData>
  <conditionalFormatting sqref="A12:G221">
    <cfRule type="expression" dxfId="1283" priority="1">
      <formula>$B12="нет"</formula>
    </cfRule>
    <cfRule type="expression" dxfId="1282" priority="2">
      <formula>SEARCH("забрал(а)",$B12)&gt;0</formula>
    </cfRule>
  </conditionalFormatting>
  <pageMargins left="0.70866141732283472" right="0.70866141732283472" top="0.74803149606299213" bottom="0.74803149606299213" header="0.31496062992125984" footer="0.31496062992125984"/>
  <pageSetup paperSize="9" scale="105" fitToWidth="0" fitToHeight="0" orientation="landscape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Лист10">
    <tabColor theme="4" tint="0.39997558519241921"/>
  </sheetPr>
  <dimension ref="A1:J48"/>
  <sheetViews>
    <sheetView zoomScaleNormal="100" workbookViewId="0">
      <pane ySplit="11" topLeftCell="A12" activePane="bottomLeft" state="frozen"/>
      <selection pane="bottomLeft"/>
    </sheetView>
  </sheetViews>
  <sheetFormatPr defaultRowHeight="12.75" customHeight="1"/>
  <cols>
    <col min="1" max="1" width="25.75390625" customWidth="1"/>
    <col min="2" max="2" width="17.6640625" customWidth="1"/>
    <col min="3" max="3" width="14.29296875" customWidth="1"/>
    <col min="4" max="4" width="12.9453125" customWidth="1"/>
    <col min="5" max="5" width="12.40625" style="49" customWidth="1"/>
    <col min="6" max="6" width="11.59375" style="49" customWidth="1"/>
    <col min="7" max="7" width="12.26953125" style="49" customWidth="1"/>
    <col min="8" max="8" width="14.96875" style="49" customWidth="1"/>
  </cols>
  <sheetData>
    <row r="1" spans="1:10" ht="13.5">
      <c r="A1" s="4" t="s">
        <v>529</v>
      </c>
      <c r="B1" s="8"/>
      <c r="C1" s="32"/>
      <c r="D1" s="32"/>
      <c r="E1" s="50"/>
      <c r="F1" s="50"/>
      <c r="G1" s="50"/>
      <c r="H1" s="50"/>
    </row>
    <row r="2" spans="1:10" ht="14.25">
      <c r="A2" s="5" t="s">
        <v>42</v>
      </c>
      <c r="B2" s="8"/>
      <c r="C2" s="32"/>
      <c r="D2" s="32"/>
      <c r="E2" s="50"/>
      <c r="F2" s="50"/>
      <c r="G2" s="50"/>
      <c r="H2" s="50"/>
    </row>
    <row r="3" spans="1:10" ht="14.25">
      <c r="A3" s="6" t="s">
        <v>46</v>
      </c>
      <c r="B3" s="8"/>
      <c r="C3" s="32"/>
      <c r="D3" s="32"/>
      <c r="E3" s="50"/>
      <c r="F3" s="50"/>
      <c r="G3" s="50"/>
      <c r="H3" s="50"/>
    </row>
    <row r="4" spans="1:10" ht="14.25">
      <c r="A4" s="6" t="s">
        <v>48</v>
      </c>
      <c r="B4" s="8"/>
      <c r="C4" s="32"/>
      <c r="D4" s="32"/>
      <c r="E4" s="50"/>
      <c r="F4" s="50"/>
      <c r="G4" s="50"/>
      <c r="H4" s="50"/>
    </row>
    <row r="5" spans="1:10" ht="14.25">
      <c r="A5" s="6" t="s">
        <v>44</v>
      </c>
      <c r="B5" s="8"/>
      <c r="C5" s="32"/>
      <c r="D5" s="32"/>
      <c r="E5" s="50"/>
      <c r="F5" s="50"/>
      <c r="G5" s="50"/>
      <c r="H5" s="50"/>
    </row>
    <row r="6" spans="1:10" ht="14.25">
      <c r="A6" s="15"/>
      <c r="B6" s="8"/>
      <c r="C6" s="32"/>
      <c r="D6" s="32"/>
      <c r="E6" s="50"/>
      <c r="F6" s="50"/>
      <c r="G6" s="50"/>
      <c r="H6" s="50"/>
      <c r="I6" s="32"/>
      <c r="J6" s="32"/>
    </row>
    <row r="7" spans="1:10" ht="23.25">
      <c r="A7" s="244" t="s">
        <v>1</v>
      </c>
      <c r="B7" s="244" t="s">
        <v>30</v>
      </c>
      <c r="C7" s="32"/>
      <c r="D7" s="32"/>
      <c r="E7" s="50"/>
      <c r="F7" s="50"/>
      <c r="G7" s="50"/>
      <c r="H7" s="50"/>
      <c r="I7" s="32"/>
      <c r="J7" s="32"/>
    </row>
    <row r="8" spans="1:10">
      <c r="A8" s="244" t="s">
        <v>2</v>
      </c>
      <c r="B8" s="244" t="s">
        <v>111</v>
      </c>
      <c r="C8" s="32"/>
      <c r="D8" s="32"/>
      <c r="E8" s="50"/>
      <c r="F8" s="50"/>
      <c r="G8" s="50"/>
      <c r="H8" s="50"/>
      <c r="I8" s="32"/>
      <c r="J8" s="32"/>
    </row>
    <row r="9" spans="1:10">
      <c r="A9" s="244" t="s">
        <v>124</v>
      </c>
      <c r="B9" s="244" t="s">
        <v>112</v>
      </c>
      <c r="C9" s="32"/>
      <c r="D9" s="32"/>
      <c r="E9" s="50"/>
      <c r="F9" s="50"/>
      <c r="G9" s="50"/>
      <c r="H9" s="50"/>
      <c r="I9" s="32"/>
      <c r="J9" s="32"/>
    </row>
    <row r="10" spans="1:10" ht="13.5">
      <c r="A10" s="42"/>
      <c r="B10" s="41"/>
      <c r="C10" s="32"/>
      <c r="D10" s="32"/>
      <c r="E10" s="50"/>
      <c r="F10" s="50"/>
      <c r="G10" s="50"/>
      <c r="H10" s="50"/>
      <c r="I10" s="32"/>
      <c r="J10" s="32"/>
    </row>
    <row r="11" spans="1:10" ht="45">
      <c r="A11" s="244" t="s">
        <v>553</v>
      </c>
      <c r="B11" s="245" t="s">
        <v>14</v>
      </c>
      <c r="C11" s="244" t="s">
        <v>123</v>
      </c>
      <c r="D11" s="244" t="s">
        <v>18</v>
      </c>
      <c r="E11" s="244" t="s">
        <v>19</v>
      </c>
      <c r="F11" s="244" t="s">
        <v>21</v>
      </c>
      <c r="G11" s="244" t="s">
        <v>28</v>
      </c>
      <c r="H11" s="242" t="s">
        <v>194</v>
      </c>
    </row>
    <row r="12" spans="1:10" ht="12.75" customHeight="1">
      <c r="A12" s="244" t="s">
        <v>219</v>
      </c>
      <c r="B12" s="244" t="s">
        <v>88</v>
      </c>
      <c r="C12" s="244">
        <v>1</v>
      </c>
      <c r="D12" s="244">
        <v>10</v>
      </c>
      <c r="E12" s="244">
        <v>4.3499999999999996</v>
      </c>
      <c r="F12" s="244">
        <v>14.35</v>
      </c>
      <c r="G12" s="244">
        <v>4.33</v>
      </c>
      <c r="H12" s="246">
        <v>18.68</v>
      </c>
    </row>
    <row r="13" spans="1:10" ht="12.75" customHeight="1">
      <c r="A13" s="244" t="s">
        <v>236</v>
      </c>
      <c r="B13" s="244" t="s">
        <v>88</v>
      </c>
      <c r="C13" s="244">
        <v>2</v>
      </c>
      <c r="D13" s="244">
        <v>10</v>
      </c>
      <c r="E13" s="244">
        <v>4.17</v>
      </c>
      <c r="F13" s="244">
        <v>14.17</v>
      </c>
      <c r="G13" s="244">
        <v>4.33</v>
      </c>
      <c r="H13" s="247">
        <v>18.5</v>
      </c>
    </row>
    <row r="14" spans="1:10" ht="12.75" customHeight="1">
      <c r="A14" s="244" t="s">
        <v>228</v>
      </c>
      <c r="B14" s="244" t="s">
        <v>88</v>
      </c>
      <c r="C14" s="244">
        <v>2</v>
      </c>
      <c r="D14" s="244">
        <v>10</v>
      </c>
      <c r="E14" s="244">
        <v>4</v>
      </c>
      <c r="F14" s="244">
        <v>14</v>
      </c>
      <c r="G14" s="244">
        <v>4.33</v>
      </c>
      <c r="H14" s="247">
        <v>18.329999999999998</v>
      </c>
    </row>
    <row r="15" spans="1:10" ht="12.75" customHeight="1">
      <c r="A15" s="244" t="s">
        <v>715</v>
      </c>
      <c r="B15" s="244" t="s">
        <v>202</v>
      </c>
      <c r="C15" s="244">
        <v>1</v>
      </c>
      <c r="D15" s="244">
        <v>10</v>
      </c>
      <c r="E15" s="244">
        <v>3.61</v>
      </c>
      <c r="F15" s="244">
        <v>13.61</v>
      </c>
      <c r="G15" s="244">
        <v>4</v>
      </c>
      <c r="H15" s="247">
        <v>17.61</v>
      </c>
    </row>
    <row r="16" spans="1:10" ht="12.75" customHeight="1">
      <c r="A16" s="244" t="s">
        <v>263</v>
      </c>
      <c r="B16" s="244" t="s">
        <v>88</v>
      </c>
      <c r="C16" s="244">
        <v>1</v>
      </c>
      <c r="D16" s="244">
        <v>8</v>
      </c>
      <c r="E16" s="244">
        <v>4.33</v>
      </c>
      <c r="F16" s="244">
        <v>12.33</v>
      </c>
      <c r="G16" s="244">
        <v>4.66</v>
      </c>
      <c r="H16" s="247">
        <v>16.990000000000002</v>
      </c>
    </row>
    <row r="17" spans="1:8" ht="12.75" customHeight="1">
      <c r="A17" s="244" t="s">
        <v>269</v>
      </c>
      <c r="B17" s="244" t="s">
        <v>202</v>
      </c>
      <c r="C17" s="244">
        <v>2</v>
      </c>
      <c r="D17" s="244">
        <v>9</v>
      </c>
      <c r="E17" s="244">
        <v>3.85</v>
      </c>
      <c r="F17" s="244">
        <v>12.85</v>
      </c>
      <c r="G17" s="244">
        <v>3.66</v>
      </c>
      <c r="H17" s="247">
        <v>16.509999999999998</v>
      </c>
    </row>
    <row r="18" spans="1:8" ht="12.75" customHeight="1">
      <c r="A18" s="244" t="s">
        <v>312</v>
      </c>
      <c r="B18" s="244" t="s">
        <v>88</v>
      </c>
      <c r="C18" s="244">
        <v>1</v>
      </c>
      <c r="D18" s="244">
        <v>5</v>
      </c>
      <c r="E18" s="244">
        <v>4.45</v>
      </c>
      <c r="F18" s="244">
        <v>9.4499999999999993</v>
      </c>
      <c r="G18" s="244">
        <v>4.33</v>
      </c>
      <c r="H18" s="247">
        <v>13.78</v>
      </c>
    </row>
    <row r="19" spans="1:8" ht="12.75" customHeight="1">
      <c r="A19" s="244" t="s">
        <v>317</v>
      </c>
      <c r="B19" s="244" t="s">
        <v>33</v>
      </c>
      <c r="C19" s="244">
        <v>1</v>
      </c>
      <c r="D19" s="244">
        <v>6</v>
      </c>
      <c r="E19" s="244">
        <v>3.76</v>
      </c>
      <c r="F19" s="244">
        <v>9.76</v>
      </c>
      <c r="G19" s="244">
        <v>3.66</v>
      </c>
      <c r="H19" s="247">
        <v>13.42</v>
      </c>
    </row>
    <row r="20" spans="1:8" ht="12.75" customHeight="1">
      <c r="A20" s="244" t="s">
        <v>325</v>
      </c>
      <c r="B20" s="244" t="s">
        <v>88</v>
      </c>
      <c r="C20" s="244">
        <v>3</v>
      </c>
      <c r="D20" s="244">
        <v>5</v>
      </c>
      <c r="E20" s="244">
        <v>3.72</v>
      </c>
      <c r="F20" s="244">
        <v>8.7200000000000006</v>
      </c>
      <c r="G20" s="244">
        <v>4</v>
      </c>
      <c r="H20" s="247">
        <v>12.72</v>
      </c>
    </row>
    <row r="21" spans="1:8" ht="12.75" customHeight="1">
      <c r="A21" s="244" t="s">
        <v>337</v>
      </c>
      <c r="B21" s="244" t="s">
        <v>88</v>
      </c>
      <c r="C21" s="244">
        <v>2</v>
      </c>
      <c r="D21" s="244">
        <v>4</v>
      </c>
      <c r="E21" s="244">
        <v>4.3099999999999996</v>
      </c>
      <c r="F21" s="244">
        <v>8.3099999999999987</v>
      </c>
      <c r="G21" s="244">
        <v>4.33</v>
      </c>
      <c r="H21" s="247">
        <v>12.639999999999999</v>
      </c>
    </row>
    <row r="22" spans="1:8" ht="12.75" customHeight="1">
      <c r="A22" s="244" t="s">
        <v>339</v>
      </c>
      <c r="B22" s="244" t="s">
        <v>88</v>
      </c>
      <c r="C22" s="244">
        <v>1</v>
      </c>
      <c r="D22" s="244">
        <v>4</v>
      </c>
      <c r="E22" s="244">
        <v>3.72</v>
      </c>
      <c r="F22" s="244">
        <v>7.7200000000000006</v>
      </c>
      <c r="G22" s="244">
        <v>4</v>
      </c>
      <c r="H22" s="247">
        <v>11.72</v>
      </c>
    </row>
    <row r="23" spans="1:8" ht="12.75" customHeight="1">
      <c r="A23" s="244" t="s">
        <v>355</v>
      </c>
      <c r="B23" s="244" t="s">
        <v>88</v>
      </c>
      <c r="C23" s="244">
        <v>1</v>
      </c>
      <c r="D23" s="244">
        <v>3</v>
      </c>
      <c r="E23" s="244">
        <v>4.1100000000000003</v>
      </c>
      <c r="F23" s="244">
        <v>7.11</v>
      </c>
      <c r="G23" s="244">
        <v>4.33</v>
      </c>
      <c r="H23" s="247">
        <v>11.440000000000001</v>
      </c>
    </row>
    <row r="24" spans="1:8" ht="12.75" customHeight="1">
      <c r="A24" s="244" t="s">
        <v>338</v>
      </c>
      <c r="B24" s="244" t="s">
        <v>88</v>
      </c>
      <c r="C24" s="244">
        <v>3</v>
      </c>
      <c r="D24" s="244">
        <v>1</v>
      </c>
      <c r="E24" s="244">
        <v>5</v>
      </c>
      <c r="F24" s="244">
        <v>6</v>
      </c>
      <c r="G24" s="244">
        <v>5</v>
      </c>
      <c r="H24" s="247">
        <v>11</v>
      </c>
    </row>
    <row r="25" spans="1:8" ht="12.75" customHeight="1">
      <c r="A25" s="244" t="s">
        <v>381</v>
      </c>
      <c r="B25" s="244" t="s">
        <v>88</v>
      </c>
      <c r="C25" s="244">
        <v>1</v>
      </c>
      <c r="D25" s="244">
        <v>2</v>
      </c>
      <c r="E25" s="244">
        <v>3.69</v>
      </c>
      <c r="F25" s="244">
        <v>5.6899999999999995</v>
      </c>
      <c r="G25" s="244">
        <v>4.33</v>
      </c>
      <c r="H25" s="247">
        <v>10.02</v>
      </c>
    </row>
    <row r="26" spans="1:8" ht="12.75" customHeight="1">
      <c r="A26" s="244" t="s">
        <v>368</v>
      </c>
      <c r="B26" s="244" t="s">
        <v>33</v>
      </c>
      <c r="C26" s="244">
        <v>1</v>
      </c>
      <c r="D26" s="244">
        <v>2</v>
      </c>
      <c r="E26" s="244">
        <v>3.75</v>
      </c>
      <c r="F26" s="244">
        <v>5.75</v>
      </c>
      <c r="G26" s="244">
        <v>4</v>
      </c>
      <c r="H26" s="247">
        <v>9.75</v>
      </c>
    </row>
    <row r="27" spans="1:8" ht="12.75" customHeight="1">
      <c r="A27" s="244" t="s">
        <v>251</v>
      </c>
      <c r="B27" s="244" t="s">
        <v>88</v>
      </c>
      <c r="C27" s="244">
        <v>3</v>
      </c>
      <c r="D27" s="244">
        <v>0</v>
      </c>
      <c r="E27" s="244">
        <v>4.68</v>
      </c>
      <c r="F27" s="244">
        <v>4.68</v>
      </c>
      <c r="G27" s="244">
        <v>5</v>
      </c>
      <c r="H27" s="247">
        <v>9.68</v>
      </c>
    </row>
    <row r="28" spans="1:8" ht="12.75" customHeight="1">
      <c r="A28" s="244" t="s">
        <v>264</v>
      </c>
      <c r="B28" s="244" t="s">
        <v>88</v>
      </c>
      <c r="C28" s="244">
        <v>1</v>
      </c>
      <c r="D28" s="244">
        <v>0</v>
      </c>
      <c r="E28" s="244">
        <v>4.6399999999999997</v>
      </c>
      <c r="F28" s="244">
        <v>4.6399999999999997</v>
      </c>
      <c r="G28" s="244">
        <v>4.5</v>
      </c>
      <c r="H28" s="247">
        <v>9.14</v>
      </c>
    </row>
    <row r="29" spans="1:8" ht="12.75" customHeight="1">
      <c r="A29" s="244" t="s">
        <v>268</v>
      </c>
      <c r="B29" s="244" t="s">
        <v>33</v>
      </c>
      <c r="C29" s="244">
        <v>1</v>
      </c>
      <c r="D29" s="244">
        <v>0</v>
      </c>
      <c r="E29" s="244">
        <v>4.5199999999999996</v>
      </c>
      <c r="F29" s="244">
        <v>4.5199999999999996</v>
      </c>
      <c r="G29" s="244">
        <v>4.5</v>
      </c>
      <c r="H29" s="247">
        <v>9.02</v>
      </c>
    </row>
    <row r="30" spans="1:8" ht="12.75" customHeight="1">
      <c r="A30" s="244" t="s">
        <v>418</v>
      </c>
      <c r="B30" s="244" t="s">
        <v>33</v>
      </c>
      <c r="C30" s="244">
        <v>1</v>
      </c>
      <c r="D30" s="244">
        <v>0</v>
      </c>
      <c r="E30" s="244">
        <v>4.26</v>
      </c>
      <c r="F30" s="244">
        <v>4.26</v>
      </c>
      <c r="G30" s="244">
        <v>4.66</v>
      </c>
      <c r="H30" s="247">
        <v>8.92</v>
      </c>
    </row>
    <row r="31" spans="1:8" ht="12.75" customHeight="1">
      <c r="A31" s="244" t="s">
        <v>455</v>
      </c>
      <c r="B31" s="244" t="s">
        <v>33</v>
      </c>
      <c r="C31" s="244">
        <v>1</v>
      </c>
      <c r="D31" s="244">
        <v>0</v>
      </c>
      <c r="E31" s="244">
        <v>4.41</v>
      </c>
      <c r="F31" s="244">
        <v>4.41</v>
      </c>
      <c r="G31" s="244">
        <v>4.5</v>
      </c>
      <c r="H31" s="247">
        <v>8.91</v>
      </c>
    </row>
    <row r="32" spans="1:8" ht="12.75" customHeight="1">
      <c r="A32" s="244" t="s">
        <v>310</v>
      </c>
      <c r="B32" s="244" t="s">
        <v>33</v>
      </c>
      <c r="C32" s="244">
        <v>1</v>
      </c>
      <c r="D32" s="244">
        <v>0</v>
      </c>
      <c r="E32" s="244">
        <v>4.2300000000000004</v>
      </c>
      <c r="F32" s="244">
        <v>4.2300000000000004</v>
      </c>
      <c r="G32" s="244">
        <v>4.5</v>
      </c>
      <c r="H32" s="247">
        <v>8.73</v>
      </c>
    </row>
    <row r="33" spans="1:8" ht="12.75" customHeight="1">
      <c r="A33" s="244" t="s">
        <v>424</v>
      </c>
      <c r="B33" s="244" t="s">
        <v>33</v>
      </c>
      <c r="C33" s="244">
        <v>2</v>
      </c>
      <c r="D33" s="244">
        <v>0</v>
      </c>
      <c r="E33" s="244">
        <v>4.2699999999999996</v>
      </c>
      <c r="F33" s="244">
        <v>4.2699999999999996</v>
      </c>
      <c r="G33" s="244">
        <v>4.33</v>
      </c>
      <c r="H33" s="247">
        <v>8.6</v>
      </c>
    </row>
    <row r="34" spans="1:8" ht="12.75" customHeight="1">
      <c r="A34" s="244" t="s">
        <v>328</v>
      </c>
      <c r="B34" s="244" t="s">
        <v>88</v>
      </c>
      <c r="C34" s="244">
        <v>1</v>
      </c>
      <c r="D34" s="244">
        <v>0</v>
      </c>
      <c r="E34" s="244">
        <v>3.89</v>
      </c>
      <c r="F34" s="244">
        <v>3.89</v>
      </c>
      <c r="G34" s="244">
        <v>4.5</v>
      </c>
      <c r="H34" s="247">
        <v>8.39</v>
      </c>
    </row>
    <row r="35" spans="1:8" ht="12.75" customHeight="1">
      <c r="A35" s="244" t="s">
        <v>356</v>
      </c>
      <c r="B35" s="244" t="s">
        <v>33</v>
      </c>
      <c r="C35" s="244">
        <v>1</v>
      </c>
      <c r="D35" s="244">
        <v>0</v>
      </c>
      <c r="E35" s="244">
        <v>4.33</v>
      </c>
      <c r="F35" s="244">
        <v>4.33</v>
      </c>
      <c r="G35" s="244">
        <v>4</v>
      </c>
      <c r="H35" s="247">
        <v>8.33</v>
      </c>
    </row>
    <row r="36" spans="1:8" ht="12.75" customHeight="1">
      <c r="A36" s="244" t="s">
        <v>255</v>
      </c>
      <c r="B36" s="244" t="s">
        <v>88</v>
      </c>
      <c r="C36" s="244">
        <v>1</v>
      </c>
      <c r="D36" s="244">
        <v>0</v>
      </c>
      <c r="E36" s="244">
        <v>3.71</v>
      </c>
      <c r="F36" s="244">
        <v>3.71</v>
      </c>
      <c r="G36" s="244">
        <v>4.5</v>
      </c>
      <c r="H36" s="247">
        <v>8.2100000000000009</v>
      </c>
    </row>
    <row r="37" spans="1:8" ht="12.75" customHeight="1">
      <c r="A37" s="244" t="s">
        <v>376</v>
      </c>
      <c r="B37" s="244" t="s">
        <v>33</v>
      </c>
      <c r="C37" s="244">
        <v>1</v>
      </c>
      <c r="D37" s="244">
        <v>0</v>
      </c>
      <c r="E37" s="244">
        <v>4.16</v>
      </c>
      <c r="F37" s="244">
        <v>4.16</v>
      </c>
      <c r="G37" s="244">
        <v>4</v>
      </c>
      <c r="H37" s="247">
        <v>8.16</v>
      </c>
    </row>
    <row r="38" spans="1:8" ht="12.75" customHeight="1">
      <c r="A38" s="244" t="s">
        <v>434</v>
      </c>
      <c r="B38" s="244" t="s">
        <v>33</v>
      </c>
      <c r="C38" s="244">
        <v>1</v>
      </c>
      <c r="D38" s="244">
        <v>0</v>
      </c>
      <c r="E38" s="244">
        <v>4.1399999999999997</v>
      </c>
      <c r="F38" s="244">
        <v>4.1399999999999997</v>
      </c>
      <c r="G38" s="244">
        <v>4</v>
      </c>
      <c r="H38" s="247">
        <v>8.14</v>
      </c>
    </row>
    <row r="39" spans="1:8" ht="12.75" customHeight="1">
      <c r="A39" s="244" t="s">
        <v>443</v>
      </c>
      <c r="B39" s="244" t="s">
        <v>33</v>
      </c>
      <c r="C39" s="244">
        <v>1</v>
      </c>
      <c r="D39" s="244">
        <v>0</v>
      </c>
      <c r="E39" s="244">
        <v>4.1399999999999997</v>
      </c>
      <c r="F39" s="244">
        <v>4.1399999999999997</v>
      </c>
      <c r="G39" s="244">
        <v>4</v>
      </c>
      <c r="H39" s="247">
        <v>8.14</v>
      </c>
    </row>
    <row r="40" spans="1:8" ht="12.75" customHeight="1">
      <c r="A40" s="244" t="s">
        <v>405</v>
      </c>
      <c r="B40" s="244" t="s">
        <v>88</v>
      </c>
      <c r="C40" s="244">
        <v>1</v>
      </c>
      <c r="D40" s="244">
        <v>0</v>
      </c>
      <c r="E40" s="244">
        <v>3.61</v>
      </c>
      <c r="F40" s="244">
        <v>3.61</v>
      </c>
      <c r="G40" s="244">
        <v>4.5</v>
      </c>
      <c r="H40" s="247">
        <v>8.11</v>
      </c>
    </row>
    <row r="41" spans="1:8" ht="12.75" customHeight="1">
      <c r="A41" s="244" t="s">
        <v>377</v>
      </c>
      <c r="B41" s="244" t="s">
        <v>33</v>
      </c>
      <c r="C41" s="244">
        <v>1</v>
      </c>
      <c r="D41" s="244">
        <v>0</v>
      </c>
      <c r="E41" s="244">
        <v>4</v>
      </c>
      <c r="F41" s="244">
        <v>4</v>
      </c>
      <c r="G41" s="244">
        <v>4</v>
      </c>
      <c r="H41" s="247">
        <v>8</v>
      </c>
    </row>
    <row r="42" spans="1:8" ht="12.75" customHeight="1">
      <c r="A42" s="244" t="s">
        <v>468</v>
      </c>
      <c r="B42" s="244" t="s">
        <v>88</v>
      </c>
      <c r="C42" s="244">
        <v>1</v>
      </c>
      <c r="D42" s="244">
        <v>0</v>
      </c>
      <c r="E42" s="244">
        <v>3.42</v>
      </c>
      <c r="F42" s="244">
        <v>3.42</v>
      </c>
      <c r="G42" s="244">
        <v>4.5</v>
      </c>
      <c r="H42" s="247">
        <v>7.92</v>
      </c>
    </row>
    <row r="43" spans="1:8" ht="12.75" customHeight="1">
      <c r="A43" s="244" t="s">
        <v>428</v>
      </c>
      <c r="B43" s="244" t="s">
        <v>88</v>
      </c>
      <c r="C43" s="244">
        <v>2</v>
      </c>
      <c r="D43" s="244">
        <v>0</v>
      </c>
      <c r="E43" s="244">
        <v>3.85</v>
      </c>
      <c r="F43" s="244">
        <v>3.85</v>
      </c>
      <c r="G43" s="244">
        <v>4</v>
      </c>
      <c r="H43" s="247">
        <v>7.85</v>
      </c>
    </row>
    <row r="44" spans="1:8" ht="12.75" customHeight="1">
      <c r="A44" s="244" t="s">
        <v>456</v>
      </c>
      <c r="B44" s="244" t="s">
        <v>88</v>
      </c>
      <c r="C44" s="244">
        <v>1</v>
      </c>
      <c r="D44" s="244">
        <v>0</v>
      </c>
      <c r="E44" s="244">
        <v>3.72</v>
      </c>
      <c r="F44" s="244">
        <v>3.72</v>
      </c>
      <c r="G44" s="244">
        <v>4</v>
      </c>
      <c r="H44" s="247">
        <v>7.7200000000000006</v>
      </c>
    </row>
    <row r="45" spans="1:8" ht="12.75" customHeight="1">
      <c r="A45" s="244" t="s">
        <v>493</v>
      </c>
      <c r="B45" s="244" t="s">
        <v>33</v>
      </c>
      <c r="C45" s="244">
        <v>3</v>
      </c>
      <c r="D45" s="244">
        <v>0</v>
      </c>
      <c r="E45" s="244">
        <v>3.63</v>
      </c>
      <c r="F45" s="244">
        <v>3.63</v>
      </c>
      <c r="G45" s="244">
        <v>4</v>
      </c>
      <c r="H45" s="247">
        <v>7.63</v>
      </c>
    </row>
    <row r="46" spans="1:8" ht="12.75" customHeight="1">
      <c r="A46" s="244" t="s">
        <v>425</v>
      </c>
      <c r="B46" s="244" t="s">
        <v>33</v>
      </c>
      <c r="C46" s="244">
        <v>1</v>
      </c>
      <c r="D46" s="244">
        <v>0</v>
      </c>
      <c r="E46" s="244">
        <v>3.62</v>
      </c>
      <c r="F46" s="244">
        <v>3.62</v>
      </c>
      <c r="G46" s="244">
        <v>4</v>
      </c>
      <c r="H46" s="247">
        <v>7.62</v>
      </c>
    </row>
    <row r="47" spans="1:8" ht="12.75" customHeight="1">
      <c r="A47" s="244" t="s">
        <v>210</v>
      </c>
      <c r="B47" s="244" t="s">
        <v>203</v>
      </c>
      <c r="C47" s="244">
        <v>1</v>
      </c>
      <c r="D47" s="244">
        <v>0</v>
      </c>
      <c r="E47" s="244">
        <v>3.5</v>
      </c>
      <c r="F47" s="244">
        <v>3.5</v>
      </c>
      <c r="G47" s="244">
        <v>4</v>
      </c>
      <c r="H47" s="247">
        <v>7.5</v>
      </c>
    </row>
    <row r="48" spans="1:8" ht="12.75" customHeight="1">
      <c r="A48" s="244" t="s">
        <v>488</v>
      </c>
      <c r="B48" s="244" t="s">
        <v>33</v>
      </c>
      <c r="C48" s="244">
        <v>1</v>
      </c>
      <c r="D48" s="244">
        <v>0</v>
      </c>
      <c r="E48" s="244">
        <v>3.33</v>
      </c>
      <c r="F48" s="244">
        <v>3.33</v>
      </c>
      <c r="G48" s="244">
        <v>3.33</v>
      </c>
      <c r="H48" s="248">
        <v>6.66</v>
      </c>
    </row>
  </sheetData>
  <conditionalFormatting sqref="A12:G221">
    <cfRule type="expression" dxfId="1234" priority="1">
      <formula>$B12="нет"</formula>
    </cfRule>
    <cfRule type="expression" dxfId="1233" priority="2">
      <formula>SEARCH("забрал(а)",$B12)&gt;0</formula>
    </cfRule>
  </conditionalFormatting>
  <pageMargins left="0.70866141732283472" right="0.70866141732283472" top="0.74803149606299213" bottom="0.74803149606299213" header="0.31496062992125984" footer="0.31496062992125984"/>
  <pageSetup paperSize="9" scale="110" fitToWidth="0" fitToHeight="0" orientation="landscape" r:id="rId2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Лист12">
    <tabColor theme="4" tint="0.39997558519241921"/>
  </sheetPr>
  <dimension ref="A1:J73"/>
  <sheetViews>
    <sheetView zoomScaleNormal="100" workbookViewId="0">
      <pane ySplit="11" topLeftCell="A12" activePane="bottomLeft" state="frozen"/>
      <selection pane="bottomLeft" activeCell="C11" sqref="C11"/>
    </sheetView>
  </sheetViews>
  <sheetFormatPr defaultRowHeight="12.75" customHeight="1"/>
  <cols>
    <col min="1" max="1" width="25.75390625" customWidth="1"/>
    <col min="2" max="2" width="17.52734375" customWidth="1"/>
    <col min="3" max="3" width="14.29296875" customWidth="1"/>
    <col min="4" max="4" width="12.9453125" customWidth="1"/>
    <col min="5" max="5" width="16.31640625" style="49" customWidth="1"/>
    <col min="6" max="6" width="11.59375" style="49" customWidth="1"/>
    <col min="7" max="7" width="12.26953125" style="49" customWidth="1"/>
    <col min="8" max="8" width="14.96875" style="49" customWidth="1"/>
  </cols>
  <sheetData>
    <row r="1" spans="1:10" ht="13.5">
      <c r="A1" s="4" t="s">
        <v>529</v>
      </c>
      <c r="B1" s="8"/>
      <c r="C1" s="32"/>
      <c r="D1" s="32"/>
      <c r="E1" s="50"/>
      <c r="F1" s="50"/>
      <c r="G1" s="50"/>
      <c r="H1" s="50"/>
    </row>
    <row r="2" spans="1:10" ht="14.25">
      <c r="A2" s="5" t="s">
        <v>42</v>
      </c>
      <c r="B2" s="8"/>
      <c r="C2" s="32"/>
      <c r="D2" s="32"/>
      <c r="E2" s="50"/>
      <c r="F2" s="50"/>
      <c r="G2" s="50"/>
      <c r="H2" s="50"/>
    </row>
    <row r="3" spans="1:10" ht="14.25">
      <c r="A3" s="6" t="s">
        <v>59</v>
      </c>
      <c r="B3" s="8"/>
      <c r="C3" s="32"/>
      <c r="D3" s="32"/>
      <c r="E3" s="50"/>
      <c r="F3" s="50"/>
      <c r="G3" s="50"/>
      <c r="H3" s="50"/>
    </row>
    <row r="4" spans="1:10" ht="14.25">
      <c r="A4" s="6" t="s">
        <v>60</v>
      </c>
      <c r="B4" s="8"/>
      <c r="C4" s="32"/>
      <c r="D4" s="32"/>
      <c r="E4" s="50"/>
      <c r="F4" s="50"/>
      <c r="G4" s="50"/>
      <c r="H4" s="50"/>
    </row>
    <row r="5" spans="1:10" ht="14.25">
      <c r="A5" s="6" t="s">
        <v>44</v>
      </c>
      <c r="B5" s="8"/>
      <c r="C5" s="32"/>
      <c r="D5" s="32"/>
      <c r="E5" s="50"/>
      <c r="F5" s="50"/>
      <c r="G5" s="50"/>
      <c r="H5" s="50"/>
    </row>
    <row r="6" spans="1:10" ht="14.25">
      <c r="A6" s="15"/>
      <c r="B6" s="8"/>
      <c r="C6" s="32"/>
      <c r="D6" s="32"/>
      <c r="E6" s="50"/>
      <c r="F6" s="50"/>
      <c r="G6" s="50"/>
      <c r="H6" s="50"/>
      <c r="I6" s="32"/>
      <c r="J6" s="32"/>
    </row>
    <row r="7" spans="1:10" ht="23.25">
      <c r="A7" s="244" t="s">
        <v>1</v>
      </c>
      <c r="B7" s="244" t="s">
        <v>30</v>
      </c>
      <c r="C7" s="32"/>
      <c r="D7" s="32"/>
      <c r="E7" s="50"/>
      <c r="F7" s="50"/>
      <c r="G7" s="50"/>
      <c r="H7" s="50"/>
      <c r="I7" s="32"/>
      <c r="J7" s="32"/>
    </row>
    <row r="8" spans="1:10">
      <c r="A8" s="244" t="s">
        <v>2</v>
      </c>
      <c r="B8" s="244" t="s">
        <v>186</v>
      </c>
      <c r="C8" s="32"/>
      <c r="D8" s="32"/>
      <c r="E8" s="50"/>
      <c r="F8" s="50"/>
      <c r="G8" s="50"/>
      <c r="H8" s="50"/>
      <c r="I8" s="32"/>
      <c r="J8" s="32"/>
    </row>
    <row r="9" spans="1:10">
      <c r="A9" s="244" t="s">
        <v>124</v>
      </c>
      <c r="B9" s="244" t="s">
        <v>115</v>
      </c>
      <c r="C9" s="32"/>
      <c r="D9" s="32"/>
      <c r="E9" s="50"/>
      <c r="F9" s="50"/>
      <c r="G9" s="50"/>
      <c r="H9" s="50"/>
      <c r="I9" s="32"/>
      <c r="J9" s="32"/>
    </row>
    <row r="10" spans="1:10" ht="13.5">
      <c r="A10" s="42"/>
      <c r="B10" s="41"/>
      <c r="C10" s="32"/>
      <c r="D10" s="32"/>
      <c r="E10" s="50"/>
      <c r="F10" s="50"/>
      <c r="G10" s="50"/>
      <c r="H10" s="50"/>
      <c r="I10" s="32"/>
      <c r="J10" s="32"/>
    </row>
    <row r="11" spans="1:10" ht="45">
      <c r="A11" s="244" t="s">
        <v>553</v>
      </c>
      <c r="B11" s="245" t="s">
        <v>14</v>
      </c>
      <c r="C11" s="244" t="s">
        <v>123</v>
      </c>
      <c r="D11" s="244" t="s">
        <v>18</v>
      </c>
      <c r="E11" s="244" t="s">
        <v>19</v>
      </c>
      <c r="F11" s="244" t="s">
        <v>21</v>
      </c>
      <c r="G11" s="244" t="s">
        <v>28</v>
      </c>
      <c r="H11" s="242" t="s">
        <v>194</v>
      </c>
    </row>
    <row r="12" spans="1:10" ht="12.75" customHeight="1">
      <c r="A12" s="244" t="s">
        <v>584</v>
      </c>
      <c r="B12" s="244" t="s">
        <v>88</v>
      </c>
      <c r="C12" s="244">
        <v>2</v>
      </c>
      <c r="D12" s="244">
        <v>10</v>
      </c>
      <c r="E12" s="244">
        <v>4.7699999999999996</v>
      </c>
      <c r="F12" s="244">
        <v>14.77</v>
      </c>
      <c r="G12" s="244">
        <v>4.66</v>
      </c>
      <c r="H12" s="246">
        <v>19.43</v>
      </c>
    </row>
    <row r="13" spans="1:10" ht="12.75" customHeight="1">
      <c r="A13" s="244" t="s">
        <v>238</v>
      </c>
      <c r="B13" s="244" t="s">
        <v>88</v>
      </c>
      <c r="C13" s="244">
        <v>3</v>
      </c>
      <c r="D13" s="244">
        <v>10</v>
      </c>
      <c r="E13" s="244">
        <v>4.3</v>
      </c>
      <c r="F13" s="244">
        <v>14.3</v>
      </c>
      <c r="G13" s="244">
        <v>4.3</v>
      </c>
      <c r="H13" s="247">
        <v>18.600000000000001</v>
      </c>
    </row>
    <row r="14" spans="1:10" ht="12.75" customHeight="1">
      <c r="A14" s="244" t="s">
        <v>240</v>
      </c>
      <c r="B14" s="244" t="s">
        <v>88</v>
      </c>
      <c r="C14" s="244">
        <v>2</v>
      </c>
      <c r="D14" s="244">
        <v>10</v>
      </c>
      <c r="E14" s="244">
        <v>4.09</v>
      </c>
      <c r="F14" s="244">
        <v>14.09</v>
      </c>
      <c r="G14" s="244">
        <v>4</v>
      </c>
      <c r="H14" s="247">
        <v>18.09</v>
      </c>
    </row>
    <row r="15" spans="1:10" ht="12.75" customHeight="1">
      <c r="A15" s="244" t="s">
        <v>272</v>
      </c>
      <c r="B15" s="244" t="s">
        <v>88</v>
      </c>
      <c r="C15" s="244">
        <v>2</v>
      </c>
      <c r="D15" s="244">
        <v>10</v>
      </c>
      <c r="E15" s="244">
        <v>3.61</v>
      </c>
      <c r="F15" s="244">
        <v>13.61</v>
      </c>
      <c r="G15" s="244">
        <v>4</v>
      </c>
      <c r="H15" s="247">
        <v>17.61</v>
      </c>
    </row>
    <row r="16" spans="1:10" ht="12.75" customHeight="1">
      <c r="A16" s="244" t="s">
        <v>289</v>
      </c>
      <c r="B16" s="244" t="s">
        <v>88</v>
      </c>
      <c r="C16" s="244">
        <v>2</v>
      </c>
      <c r="D16" s="244">
        <v>6</v>
      </c>
      <c r="E16" s="244">
        <v>4.68</v>
      </c>
      <c r="F16" s="244">
        <v>10.68</v>
      </c>
      <c r="G16" s="244">
        <v>5</v>
      </c>
      <c r="H16" s="247">
        <v>15.68</v>
      </c>
    </row>
    <row r="17" spans="1:8" ht="12.75" customHeight="1">
      <c r="A17" s="244" t="s">
        <v>302</v>
      </c>
      <c r="B17" s="244" t="s">
        <v>88</v>
      </c>
      <c r="C17" s="244">
        <v>2</v>
      </c>
      <c r="D17" s="244">
        <v>5</v>
      </c>
      <c r="E17" s="244">
        <v>4.42</v>
      </c>
      <c r="F17" s="244">
        <v>9.42</v>
      </c>
      <c r="G17" s="244">
        <v>4.66</v>
      </c>
      <c r="H17" s="247">
        <v>14.08</v>
      </c>
    </row>
    <row r="18" spans="1:8" ht="12.75" customHeight="1">
      <c r="A18" s="244" t="s">
        <v>334</v>
      </c>
      <c r="B18" s="244" t="s">
        <v>88</v>
      </c>
      <c r="C18" s="244">
        <v>2</v>
      </c>
      <c r="D18" s="244">
        <v>7</v>
      </c>
      <c r="E18" s="244">
        <v>3.55</v>
      </c>
      <c r="F18" s="244">
        <v>10.55</v>
      </c>
      <c r="G18" s="244">
        <v>3.33</v>
      </c>
      <c r="H18" s="247">
        <v>13.88</v>
      </c>
    </row>
    <row r="19" spans="1:8" ht="12.75" customHeight="1">
      <c r="A19" s="244" t="s">
        <v>330</v>
      </c>
      <c r="B19" s="244" t="s">
        <v>88</v>
      </c>
      <c r="C19" s="244">
        <v>1</v>
      </c>
      <c r="D19" s="244">
        <v>4</v>
      </c>
      <c r="E19" s="244">
        <v>4.4400000000000004</v>
      </c>
      <c r="F19" s="244">
        <v>8.4400000000000013</v>
      </c>
      <c r="G19" s="244">
        <v>4.33</v>
      </c>
      <c r="H19" s="247">
        <v>12.770000000000001</v>
      </c>
    </row>
    <row r="20" spans="1:8" ht="12.75" customHeight="1">
      <c r="A20" s="244" t="s">
        <v>316</v>
      </c>
      <c r="B20" s="244" t="s">
        <v>202</v>
      </c>
      <c r="C20" s="244">
        <v>3</v>
      </c>
      <c r="D20" s="244">
        <v>4</v>
      </c>
      <c r="E20" s="244">
        <v>4.41</v>
      </c>
      <c r="F20" s="244">
        <v>8.41</v>
      </c>
      <c r="G20" s="244">
        <v>4.33</v>
      </c>
      <c r="H20" s="247">
        <v>12.74</v>
      </c>
    </row>
    <row r="21" spans="1:8" ht="12.75" customHeight="1">
      <c r="A21" s="244" t="s">
        <v>343</v>
      </c>
      <c r="B21" s="244" t="s">
        <v>88</v>
      </c>
      <c r="C21" s="244">
        <v>3</v>
      </c>
      <c r="D21" s="244">
        <v>5</v>
      </c>
      <c r="E21" s="244">
        <v>3.7</v>
      </c>
      <c r="F21" s="244">
        <v>8.6999999999999993</v>
      </c>
      <c r="G21" s="244">
        <v>3.66</v>
      </c>
      <c r="H21" s="247">
        <v>12.36</v>
      </c>
    </row>
    <row r="22" spans="1:8" ht="12.75" customHeight="1">
      <c r="A22" s="244" t="s">
        <v>363</v>
      </c>
      <c r="B22" s="244" t="s">
        <v>88</v>
      </c>
      <c r="C22" s="244">
        <v>2</v>
      </c>
      <c r="D22" s="244">
        <v>5</v>
      </c>
      <c r="E22" s="244">
        <v>3.55</v>
      </c>
      <c r="F22" s="244">
        <v>8.5500000000000007</v>
      </c>
      <c r="G22" s="244">
        <v>3.66</v>
      </c>
      <c r="H22" s="247">
        <v>12.21</v>
      </c>
    </row>
    <row r="23" spans="1:8" ht="12.75" customHeight="1">
      <c r="A23" s="244" t="s">
        <v>320</v>
      </c>
      <c r="B23" s="244" t="s">
        <v>202</v>
      </c>
      <c r="C23" s="244">
        <v>2</v>
      </c>
      <c r="D23" s="244">
        <v>2</v>
      </c>
      <c r="E23" s="244">
        <v>5</v>
      </c>
      <c r="F23" s="244">
        <v>7</v>
      </c>
      <c r="G23" s="244">
        <v>5</v>
      </c>
      <c r="H23" s="247">
        <v>12</v>
      </c>
    </row>
    <row r="24" spans="1:8" ht="12.75" customHeight="1">
      <c r="A24" s="244" t="s">
        <v>350</v>
      </c>
      <c r="B24" s="244" t="s">
        <v>88</v>
      </c>
      <c r="C24" s="244">
        <v>2</v>
      </c>
      <c r="D24" s="244">
        <v>3</v>
      </c>
      <c r="E24" s="244">
        <v>4.2699999999999996</v>
      </c>
      <c r="F24" s="244">
        <v>7.27</v>
      </c>
      <c r="G24" s="244">
        <v>4.33</v>
      </c>
      <c r="H24" s="247">
        <v>11.6</v>
      </c>
    </row>
    <row r="25" spans="1:8" ht="12.75" customHeight="1">
      <c r="A25" s="244" t="s">
        <v>351</v>
      </c>
      <c r="B25" s="244" t="s">
        <v>33</v>
      </c>
      <c r="C25" s="244">
        <v>2</v>
      </c>
      <c r="D25" s="244">
        <v>3</v>
      </c>
      <c r="E25" s="244">
        <v>4.22</v>
      </c>
      <c r="F25" s="244">
        <v>7.22</v>
      </c>
      <c r="G25" s="244">
        <v>4.33</v>
      </c>
      <c r="H25" s="247">
        <v>11.55</v>
      </c>
    </row>
    <row r="26" spans="1:8" ht="12.75" customHeight="1">
      <c r="A26" s="244" t="s">
        <v>321</v>
      </c>
      <c r="B26" s="244" t="s">
        <v>88</v>
      </c>
      <c r="C26" s="244">
        <v>2</v>
      </c>
      <c r="D26" s="244">
        <v>1</v>
      </c>
      <c r="E26" s="244">
        <v>5</v>
      </c>
      <c r="F26" s="244">
        <v>6</v>
      </c>
      <c r="G26" s="244">
        <v>5</v>
      </c>
      <c r="H26" s="247">
        <v>11</v>
      </c>
    </row>
    <row r="27" spans="1:8" ht="12.75" customHeight="1">
      <c r="A27" s="244" t="s">
        <v>378</v>
      </c>
      <c r="B27" s="244" t="s">
        <v>88</v>
      </c>
      <c r="C27" s="244">
        <v>3</v>
      </c>
      <c r="D27" s="244">
        <v>2</v>
      </c>
      <c r="E27" s="244">
        <v>4.17</v>
      </c>
      <c r="F27" s="244">
        <v>6.17</v>
      </c>
      <c r="G27" s="244">
        <v>4</v>
      </c>
      <c r="H27" s="247">
        <v>10.17</v>
      </c>
    </row>
    <row r="28" spans="1:8" ht="12.75" customHeight="1">
      <c r="A28" s="244" t="s">
        <v>360</v>
      </c>
      <c r="B28" s="244" t="s">
        <v>88</v>
      </c>
      <c r="C28" s="244">
        <v>1</v>
      </c>
      <c r="D28" s="244">
        <v>2</v>
      </c>
      <c r="E28" s="244">
        <v>3.69</v>
      </c>
      <c r="F28" s="244">
        <v>5.6899999999999995</v>
      </c>
      <c r="G28" s="244">
        <v>4.33</v>
      </c>
      <c r="H28" s="247">
        <v>10.02</v>
      </c>
    </row>
    <row r="29" spans="1:8" ht="12.75" customHeight="1">
      <c r="A29" s="244" t="s">
        <v>365</v>
      </c>
      <c r="B29" s="244" t="s">
        <v>33</v>
      </c>
      <c r="C29" s="244">
        <v>2</v>
      </c>
      <c r="D29" s="244">
        <v>0</v>
      </c>
      <c r="E29" s="244">
        <v>5</v>
      </c>
      <c r="F29" s="244">
        <v>5</v>
      </c>
      <c r="G29" s="244">
        <v>5</v>
      </c>
      <c r="H29" s="247">
        <v>10</v>
      </c>
    </row>
    <row r="30" spans="1:8" ht="12.75" customHeight="1">
      <c r="A30" s="244" t="s">
        <v>237</v>
      </c>
      <c r="B30" s="244" t="s">
        <v>88</v>
      </c>
      <c r="C30" s="244">
        <v>3</v>
      </c>
      <c r="D30" s="244">
        <v>0</v>
      </c>
      <c r="E30" s="244">
        <v>5</v>
      </c>
      <c r="F30" s="244">
        <v>5</v>
      </c>
      <c r="G30" s="244">
        <v>5</v>
      </c>
      <c r="H30" s="247">
        <v>10</v>
      </c>
    </row>
    <row r="31" spans="1:8" ht="12.75" customHeight="1">
      <c r="A31" s="244" t="s">
        <v>234</v>
      </c>
      <c r="B31" s="244" t="s">
        <v>202</v>
      </c>
      <c r="C31" s="244">
        <v>1</v>
      </c>
      <c r="D31" s="244">
        <v>0</v>
      </c>
      <c r="E31" s="244">
        <v>4.9400000000000004</v>
      </c>
      <c r="F31" s="244">
        <v>4.9400000000000004</v>
      </c>
      <c r="G31" s="244">
        <v>5</v>
      </c>
      <c r="H31" s="247">
        <v>9.9400000000000013</v>
      </c>
    </row>
    <row r="32" spans="1:8" ht="12.75" customHeight="1">
      <c r="A32" s="244" t="s">
        <v>389</v>
      </c>
      <c r="B32" s="244" t="s">
        <v>88</v>
      </c>
      <c r="C32" s="244">
        <v>3</v>
      </c>
      <c r="D32" s="244">
        <v>3</v>
      </c>
      <c r="E32" s="244">
        <v>3.61</v>
      </c>
      <c r="F32" s="244">
        <v>6.6099999999999994</v>
      </c>
      <c r="G32" s="244">
        <v>3.33</v>
      </c>
      <c r="H32" s="247">
        <v>9.94</v>
      </c>
    </row>
    <row r="33" spans="1:8" ht="12.75" customHeight="1">
      <c r="A33" s="244" t="s">
        <v>391</v>
      </c>
      <c r="B33" s="244" t="s">
        <v>33</v>
      </c>
      <c r="C33" s="244">
        <v>1</v>
      </c>
      <c r="D33" s="244">
        <v>2</v>
      </c>
      <c r="E33" s="244">
        <v>3.75</v>
      </c>
      <c r="F33" s="244">
        <v>5.75</v>
      </c>
      <c r="G33" s="244">
        <v>4</v>
      </c>
      <c r="H33" s="247">
        <v>9.75</v>
      </c>
    </row>
    <row r="34" spans="1:8" ht="12.75" customHeight="1">
      <c r="A34" s="244" t="s">
        <v>251</v>
      </c>
      <c r="B34" s="244" t="s">
        <v>88</v>
      </c>
      <c r="C34" s="244">
        <v>1</v>
      </c>
      <c r="D34" s="244">
        <v>0</v>
      </c>
      <c r="E34" s="244">
        <v>4.68</v>
      </c>
      <c r="F34" s="244">
        <v>4.68</v>
      </c>
      <c r="G34" s="244">
        <v>5</v>
      </c>
      <c r="H34" s="247">
        <v>9.68</v>
      </c>
    </row>
    <row r="35" spans="1:8" ht="12.75" customHeight="1">
      <c r="A35" s="244" t="s">
        <v>371</v>
      </c>
      <c r="B35" s="244" t="s">
        <v>88</v>
      </c>
      <c r="C35" s="244">
        <v>2</v>
      </c>
      <c r="D35" s="244">
        <v>2</v>
      </c>
      <c r="E35" s="244">
        <v>4</v>
      </c>
      <c r="F35" s="244">
        <v>6</v>
      </c>
      <c r="G35" s="244">
        <v>3.66</v>
      </c>
      <c r="H35" s="247">
        <v>9.66</v>
      </c>
    </row>
    <row r="36" spans="1:8" ht="12.75" customHeight="1">
      <c r="A36" s="244" t="s">
        <v>252</v>
      </c>
      <c r="B36" s="244" t="s">
        <v>88</v>
      </c>
      <c r="C36" s="244">
        <v>1</v>
      </c>
      <c r="D36" s="244">
        <v>0</v>
      </c>
      <c r="E36" s="244">
        <v>4.47</v>
      </c>
      <c r="F36" s="244">
        <v>4.47</v>
      </c>
      <c r="G36" s="244">
        <v>5</v>
      </c>
      <c r="H36" s="247">
        <v>9.4699999999999989</v>
      </c>
    </row>
    <row r="37" spans="1:8" ht="12.75" customHeight="1">
      <c r="A37" s="244" t="s">
        <v>714</v>
      </c>
      <c r="B37" s="244" t="s">
        <v>88</v>
      </c>
      <c r="C37" s="244">
        <v>2</v>
      </c>
      <c r="D37" s="244">
        <v>0</v>
      </c>
      <c r="E37" s="244">
        <v>4.8</v>
      </c>
      <c r="F37" s="244">
        <v>4.8</v>
      </c>
      <c r="G37" s="244">
        <v>4.5</v>
      </c>
      <c r="H37" s="247">
        <v>9.3000000000000007</v>
      </c>
    </row>
    <row r="38" spans="1:8" ht="12.75" customHeight="1">
      <c r="A38" s="244" t="s">
        <v>481</v>
      </c>
      <c r="B38" s="244" t="s">
        <v>33</v>
      </c>
      <c r="C38" s="244">
        <v>2</v>
      </c>
      <c r="D38" s="244">
        <v>0</v>
      </c>
      <c r="E38" s="244">
        <v>4.3499999999999996</v>
      </c>
      <c r="F38" s="244">
        <v>4.3499999999999996</v>
      </c>
      <c r="G38" s="244">
        <v>4.5</v>
      </c>
      <c r="H38" s="247">
        <v>8.85</v>
      </c>
    </row>
    <row r="39" spans="1:8" ht="12.75" customHeight="1">
      <c r="A39" s="244" t="s">
        <v>590</v>
      </c>
      <c r="B39" s="244" t="s">
        <v>88</v>
      </c>
      <c r="C39" s="244">
        <v>2</v>
      </c>
      <c r="D39" s="244">
        <v>0</v>
      </c>
      <c r="E39" s="244">
        <v>4.3</v>
      </c>
      <c r="F39" s="244">
        <v>4.3</v>
      </c>
      <c r="G39" s="244">
        <v>4.5</v>
      </c>
      <c r="H39" s="247">
        <v>8.8000000000000007</v>
      </c>
    </row>
    <row r="40" spans="1:8" ht="12.75" customHeight="1">
      <c r="A40" s="244" t="s">
        <v>304</v>
      </c>
      <c r="B40" s="244" t="s">
        <v>88</v>
      </c>
      <c r="C40" s="244">
        <v>2</v>
      </c>
      <c r="D40" s="244">
        <v>0</v>
      </c>
      <c r="E40" s="244">
        <v>4.2699999999999996</v>
      </c>
      <c r="F40" s="244">
        <v>4.2699999999999996</v>
      </c>
      <c r="G40" s="244">
        <v>4.5</v>
      </c>
      <c r="H40" s="247">
        <v>8.77</v>
      </c>
    </row>
    <row r="41" spans="1:8" ht="12.75" customHeight="1">
      <c r="A41" s="244" t="s">
        <v>277</v>
      </c>
      <c r="B41" s="244" t="s">
        <v>88</v>
      </c>
      <c r="C41" s="244">
        <v>2</v>
      </c>
      <c r="D41" s="244">
        <v>0</v>
      </c>
      <c r="E41" s="244">
        <v>4.22</v>
      </c>
      <c r="F41" s="244">
        <v>4.22</v>
      </c>
      <c r="G41" s="244">
        <v>4.5</v>
      </c>
      <c r="H41" s="247">
        <v>8.7199999999999989</v>
      </c>
    </row>
    <row r="42" spans="1:8" ht="12.75" customHeight="1">
      <c r="A42" s="244" t="s">
        <v>280</v>
      </c>
      <c r="B42" s="244" t="s">
        <v>33</v>
      </c>
      <c r="C42" s="244">
        <v>2</v>
      </c>
      <c r="D42" s="244">
        <v>0</v>
      </c>
      <c r="E42" s="244">
        <v>4.4000000000000004</v>
      </c>
      <c r="F42" s="244">
        <v>4.4000000000000004</v>
      </c>
      <c r="G42" s="244">
        <v>4.3</v>
      </c>
      <c r="H42" s="247">
        <v>8.6999999999999993</v>
      </c>
    </row>
    <row r="43" spans="1:8" ht="12.75" customHeight="1">
      <c r="A43" s="244" t="s">
        <v>401</v>
      </c>
      <c r="B43" s="244" t="s">
        <v>33</v>
      </c>
      <c r="C43" s="244">
        <v>3</v>
      </c>
      <c r="D43" s="244">
        <v>0</v>
      </c>
      <c r="E43" s="244">
        <v>4.33</v>
      </c>
      <c r="F43" s="244">
        <v>4.33</v>
      </c>
      <c r="G43" s="244">
        <v>4.33</v>
      </c>
      <c r="H43" s="247">
        <v>8.66</v>
      </c>
    </row>
    <row r="44" spans="1:8" ht="12.75" customHeight="1">
      <c r="A44" s="244" t="s">
        <v>421</v>
      </c>
      <c r="B44" s="244" t="s">
        <v>33</v>
      </c>
      <c r="C44" s="244">
        <v>2</v>
      </c>
      <c r="D44" s="244">
        <v>0</v>
      </c>
      <c r="E44" s="244">
        <v>4.2</v>
      </c>
      <c r="F44" s="244">
        <v>4.2</v>
      </c>
      <c r="G44" s="244">
        <v>4.33</v>
      </c>
      <c r="H44" s="247">
        <v>8.5300000000000011</v>
      </c>
    </row>
    <row r="45" spans="1:8" ht="12.75" customHeight="1">
      <c r="A45" s="244" t="s">
        <v>311</v>
      </c>
      <c r="B45" s="244" t="s">
        <v>88</v>
      </c>
      <c r="C45" s="244">
        <v>3</v>
      </c>
      <c r="D45" s="244">
        <v>0</v>
      </c>
      <c r="E45" s="244">
        <v>4</v>
      </c>
      <c r="F45" s="244">
        <v>4</v>
      </c>
      <c r="G45" s="244">
        <v>4.5</v>
      </c>
      <c r="H45" s="247">
        <v>8.5</v>
      </c>
    </row>
    <row r="46" spans="1:8" ht="12.75" customHeight="1">
      <c r="A46" s="244" t="s">
        <v>429</v>
      </c>
      <c r="B46" s="244" t="s">
        <v>33</v>
      </c>
      <c r="C46" s="244">
        <v>1</v>
      </c>
      <c r="D46" s="244">
        <v>0</v>
      </c>
      <c r="E46" s="244">
        <v>4.12</v>
      </c>
      <c r="F46" s="244">
        <v>4.12</v>
      </c>
      <c r="G46" s="244">
        <v>4.33</v>
      </c>
      <c r="H46" s="247">
        <v>8.4499999999999993</v>
      </c>
    </row>
    <row r="47" spans="1:8" ht="12.75" customHeight="1">
      <c r="A47" s="244" t="s">
        <v>342</v>
      </c>
      <c r="B47" s="244" t="s">
        <v>33</v>
      </c>
      <c r="C47" s="244">
        <v>2</v>
      </c>
      <c r="D47" s="244">
        <v>0</v>
      </c>
      <c r="E47" s="244">
        <v>4.4400000000000004</v>
      </c>
      <c r="F47" s="244">
        <v>4.4400000000000004</v>
      </c>
      <c r="G47" s="244">
        <v>4</v>
      </c>
      <c r="H47" s="247">
        <v>8.4400000000000013</v>
      </c>
    </row>
    <row r="48" spans="1:8" ht="12.75" customHeight="1">
      <c r="A48" s="244" t="s">
        <v>337</v>
      </c>
      <c r="B48" s="244" t="s">
        <v>33</v>
      </c>
      <c r="C48" s="244">
        <v>1</v>
      </c>
      <c r="D48" s="244">
        <v>0</v>
      </c>
      <c r="E48" s="244">
        <v>4.4400000000000004</v>
      </c>
      <c r="F48" s="244">
        <v>4.4400000000000004</v>
      </c>
      <c r="G48" s="244">
        <v>4</v>
      </c>
      <c r="H48" s="247">
        <v>8.4400000000000013</v>
      </c>
    </row>
    <row r="49" spans="1:8" ht="12.75" customHeight="1">
      <c r="A49" s="244" t="s">
        <v>352</v>
      </c>
      <c r="B49" s="244" t="s">
        <v>88</v>
      </c>
      <c r="C49" s="244">
        <v>2</v>
      </c>
      <c r="D49" s="244">
        <v>0</v>
      </c>
      <c r="E49" s="244">
        <v>3.88</v>
      </c>
      <c r="F49" s="244">
        <v>3.88</v>
      </c>
      <c r="G49" s="244">
        <v>4.5</v>
      </c>
      <c r="H49" s="247">
        <v>8.379999999999999</v>
      </c>
    </row>
    <row r="50" spans="1:8" ht="12.75" customHeight="1">
      <c r="A50" s="244" t="s">
        <v>367</v>
      </c>
      <c r="B50" s="244" t="s">
        <v>33</v>
      </c>
      <c r="C50" s="244">
        <v>2</v>
      </c>
      <c r="D50" s="244">
        <v>0</v>
      </c>
      <c r="E50" s="244">
        <v>3.81</v>
      </c>
      <c r="F50" s="244">
        <v>3.81</v>
      </c>
      <c r="G50" s="244">
        <v>4.5</v>
      </c>
      <c r="H50" s="247">
        <v>8.31</v>
      </c>
    </row>
    <row r="51" spans="1:8" ht="12.75" customHeight="1">
      <c r="A51" s="244" t="s">
        <v>404</v>
      </c>
      <c r="B51" s="244" t="s">
        <v>88</v>
      </c>
      <c r="C51" s="244">
        <v>1</v>
      </c>
      <c r="D51" s="244">
        <v>0</v>
      </c>
      <c r="E51" s="244">
        <v>4.25</v>
      </c>
      <c r="F51" s="244">
        <v>4.25</v>
      </c>
      <c r="G51" s="244">
        <v>4</v>
      </c>
      <c r="H51" s="247">
        <v>8.25</v>
      </c>
    </row>
    <row r="52" spans="1:8" ht="12.75" customHeight="1">
      <c r="A52" s="244" t="s">
        <v>254</v>
      </c>
      <c r="B52" s="244" t="s">
        <v>88</v>
      </c>
      <c r="C52" s="244">
        <v>2</v>
      </c>
      <c r="D52" s="244">
        <v>0</v>
      </c>
      <c r="E52" s="244">
        <v>3.71</v>
      </c>
      <c r="F52" s="244">
        <v>3.71</v>
      </c>
      <c r="G52" s="244">
        <v>4.5</v>
      </c>
      <c r="H52" s="247">
        <v>8.2100000000000009</v>
      </c>
    </row>
    <row r="53" spans="1:8" ht="12.75" customHeight="1">
      <c r="A53" s="244" t="s">
        <v>436</v>
      </c>
      <c r="B53" s="244" t="s">
        <v>33</v>
      </c>
      <c r="C53" s="244">
        <v>2</v>
      </c>
      <c r="D53" s="244">
        <v>0</v>
      </c>
      <c r="E53" s="244">
        <v>4.17</v>
      </c>
      <c r="F53" s="244">
        <v>4.17</v>
      </c>
      <c r="G53" s="244">
        <v>4</v>
      </c>
      <c r="H53" s="247">
        <v>8.17</v>
      </c>
    </row>
    <row r="54" spans="1:8" ht="12.75" customHeight="1">
      <c r="A54" s="244" t="s">
        <v>387</v>
      </c>
      <c r="B54" s="244" t="s">
        <v>33</v>
      </c>
      <c r="C54" s="244">
        <v>3</v>
      </c>
      <c r="D54" s="244">
        <v>0</v>
      </c>
      <c r="E54" s="244">
        <v>4.1399999999999997</v>
      </c>
      <c r="F54" s="244">
        <v>4.1399999999999997</v>
      </c>
      <c r="G54" s="244">
        <v>4</v>
      </c>
      <c r="H54" s="247">
        <v>8.14</v>
      </c>
    </row>
    <row r="55" spans="1:8" ht="12.75" customHeight="1">
      <c r="A55" s="244" t="s">
        <v>361</v>
      </c>
      <c r="B55" s="244" t="s">
        <v>33</v>
      </c>
      <c r="C55" s="244">
        <v>2</v>
      </c>
      <c r="D55" s="244">
        <v>0</v>
      </c>
      <c r="E55" s="244">
        <v>4.07</v>
      </c>
      <c r="F55" s="244">
        <v>4.07</v>
      </c>
      <c r="G55" s="244">
        <v>4</v>
      </c>
      <c r="H55" s="247">
        <v>8.07</v>
      </c>
    </row>
    <row r="56" spans="1:8" ht="12.75" customHeight="1">
      <c r="A56" s="244" t="s">
        <v>459</v>
      </c>
      <c r="B56" s="244" t="s">
        <v>33</v>
      </c>
      <c r="C56" s="244">
        <v>1</v>
      </c>
      <c r="D56" s="244">
        <v>0</v>
      </c>
      <c r="E56" s="244">
        <v>3.84</v>
      </c>
      <c r="F56" s="244">
        <v>3.84</v>
      </c>
      <c r="G56" s="244">
        <v>4</v>
      </c>
      <c r="H56" s="247">
        <v>7.84</v>
      </c>
    </row>
    <row r="57" spans="1:8" ht="12.75" customHeight="1">
      <c r="A57" s="244" t="s">
        <v>431</v>
      </c>
      <c r="B57" s="244" t="s">
        <v>33</v>
      </c>
      <c r="C57" s="244">
        <v>2</v>
      </c>
      <c r="D57" s="244">
        <v>0</v>
      </c>
      <c r="E57" s="244">
        <v>3.81</v>
      </c>
      <c r="F57" s="244">
        <v>3.81</v>
      </c>
      <c r="G57" s="244">
        <v>4</v>
      </c>
      <c r="H57" s="247">
        <v>7.8100000000000005</v>
      </c>
    </row>
    <row r="58" spans="1:8" ht="12.75" customHeight="1">
      <c r="A58" s="244" t="s">
        <v>291</v>
      </c>
      <c r="B58" s="244" t="s">
        <v>88</v>
      </c>
      <c r="C58" s="244">
        <v>2</v>
      </c>
      <c r="D58" s="244">
        <v>0</v>
      </c>
      <c r="E58" s="244">
        <v>3.8</v>
      </c>
      <c r="F58" s="244">
        <v>3.8</v>
      </c>
      <c r="G58" s="244">
        <v>4</v>
      </c>
      <c r="H58" s="247">
        <v>7.8</v>
      </c>
    </row>
    <row r="59" spans="1:8" ht="12.75" customHeight="1">
      <c r="A59" s="244" t="s">
        <v>489</v>
      </c>
      <c r="B59" s="244" t="s">
        <v>88</v>
      </c>
      <c r="C59" s="244">
        <v>1</v>
      </c>
      <c r="D59" s="244">
        <v>0</v>
      </c>
      <c r="E59" s="244">
        <v>3.75</v>
      </c>
      <c r="F59" s="244">
        <v>3.75</v>
      </c>
      <c r="G59" s="244">
        <v>4</v>
      </c>
      <c r="H59" s="247">
        <v>7.75</v>
      </c>
    </row>
    <row r="60" spans="1:8" ht="12.75" customHeight="1">
      <c r="A60" s="244" t="s">
        <v>441</v>
      </c>
      <c r="B60" s="244" t="s">
        <v>88</v>
      </c>
      <c r="C60" s="244">
        <v>1</v>
      </c>
      <c r="D60" s="244">
        <v>0</v>
      </c>
      <c r="E60" s="244">
        <v>3.72</v>
      </c>
      <c r="F60" s="244">
        <v>3.72</v>
      </c>
      <c r="G60" s="244">
        <v>4</v>
      </c>
      <c r="H60" s="247">
        <v>7.7200000000000006</v>
      </c>
    </row>
    <row r="61" spans="1:8" ht="12.75" customHeight="1">
      <c r="A61" s="244" t="s">
        <v>435</v>
      </c>
      <c r="B61" s="244" t="s">
        <v>88</v>
      </c>
      <c r="C61" s="244">
        <v>1</v>
      </c>
      <c r="D61" s="244">
        <v>0</v>
      </c>
      <c r="E61" s="244">
        <v>3.72</v>
      </c>
      <c r="F61" s="244">
        <v>3.72</v>
      </c>
      <c r="G61" s="244">
        <v>4</v>
      </c>
      <c r="H61" s="247">
        <v>7.7200000000000006</v>
      </c>
    </row>
    <row r="62" spans="1:8" ht="12.75" customHeight="1">
      <c r="A62" s="244" t="s">
        <v>409</v>
      </c>
      <c r="B62" s="244" t="s">
        <v>88</v>
      </c>
      <c r="C62" s="244">
        <v>2</v>
      </c>
      <c r="D62" s="244">
        <v>0</v>
      </c>
      <c r="E62" s="244">
        <v>4</v>
      </c>
      <c r="F62" s="244">
        <v>4</v>
      </c>
      <c r="G62" s="244">
        <v>3.7</v>
      </c>
      <c r="H62" s="247">
        <v>7.7</v>
      </c>
    </row>
    <row r="63" spans="1:8" ht="12.75" customHeight="1">
      <c r="A63" s="244" t="s">
        <v>460</v>
      </c>
      <c r="B63" s="244" t="s">
        <v>88</v>
      </c>
      <c r="C63" s="244">
        <v>2</v>
      </c>
      <c r="D63" s="244">
        <v>0</v>
      </c>
      <c r="E63" s="244">
        <v>3.5</v>
      </c>
      <c r="F63" s="244">
        <v>3.5</v>
      </c>
      <c r="G63" s="244">
        <v>4</v>
      </c>
      <c r="H63" s="247">
        <v>7.5</v>
      </c>
    </row>
    <row r="64" spans="1:8" ht="12.75" customHeight="1">
      <c r="A64" s="244" t="s">
        <v>480</v>
      </c>
      <c r="B64" s="244" t="s">
        <v>33</v>
      </c>
      <c r="C64" s="244">
        <v>1</v>
      </c>
      <c r="D64" s="244">
        <v>0</v>
      </c>
      <c r="E64" s="244">
        <v>3.5</v>
      </c>
      <c r="F64" s="244">
        <v>3.5</v>
      </c>
      <c r="G64" s="244">
        <v>4</v>
      </c>
      <c r="H64" s="247">
        <v>7.5</v>
      </c>
    </row>
    <row r="65" spans="1:8" ht="12.75" customHeight="1">
      <c r="A65" s="244" t="s">
        <v>472</v>
      </c>
      <c r="B65" s="244" t="s">
        <v>88</v>
      </c>
      <c r="C65" s="244">
        <v>2</v>
      </c>
      <c r="D65" s="244">
        <v>0</v>
      </c>
      <c r="E65" s="244">
        <v>3.83</v>
      </c>
      <c r="F65" s="244">
        <v>3.83</v>
      </c>
      <c r="G65" s="244">
        <v>3.66</v>
      </c>
      <c r="H65" s="247">
        <v>7.49</v>
      </c>
    </row>
    <row r="66" spans="1:8" ht="12.75" customHeight="1">
      <c r="A66" s="244" t="s">
        <v>478</v>
      </c>
      <c r="B66" s="244" t="s">
        <v>33</v>
      </c>
      <c r="C66" s="244">
        <v>2</v>
      </c>
      <c r="D66" s="244">
        <v>0</v>
      </c>
      <c r="E66" s="244">
        <v>3.28</v>
      </c>
      <c r="F66" s="244">
        <v>3.28</v>
      </c>
      <c r="G66" s="244">
        <v>4</v>
      </c>
      <c r="H66" s="247">
        <v>7.2799999999999994</v>
      </c>
    </row>
    <row r="67" spans="1:8" ht="12.75" customHeight="1">
      <c r="A67" s="244" t="s">
        <v>448</v>
      </c>
      <c r="B67" s="244" t="s">
        <v>88</v>
      </c>
      <c r="C67" s="244">
        <v>1</v>
      </c>
      <c r="D67" s="244">
        <v>0</v>
      </c>
      <c r="E67" s="244">
        <v>3.57</v>
      </c>
      <c r="F67" s="244">
        <v>3.57</v>
      </c>
      <c r="G67" s="244">
        <v>3.66</v>
      </c>
      <c r="H67" s="247">
        <v>7.23</v>
      </c>
    </row>
    <row r="68" spans="1:8" ht="12.75" customHeight="1">
      <c r="A68" s="244" t="s">
        <v>483</v>
      </c>
      <c r="B68" s="244" t="s">
        <v>88</v>
      </c>
      <c r="C68" s="244">
        <v>4</v>
      </c>
      <c r="D68" s="244">
        <v>0</v>
      </c>
      <c r="E68" s="244">
        <v>3.41</v>
      </c>
      <c r="F68" s="244">
        <v>3.41</v>
      </c>
      <c r="G68" s="244">
        <v>3.66</v>
      </c>
      <c r="H68" s="247">
        <v>7.07</v>
      </c>
    </row>
    <row r="69" spans="1:8" ht="12.75" customHeight="1">
      <c r="A69" s="244" t="s">
        <v>471</v>
      </c>
      <c r="B69" s="244" t="s">
        <v>33</v>
      </c>
      <c r="C69" s="244">
        <v>1</v>
      </c>
      <c r="D69" s="244">
        <v>0</v>
      </c>
      <c r="E69" s="244">
        <v>3.66</v>
      </c>
      <c r="F69" s="244">
        <v>3.66</v>
      </c>
      <c r="G69" s="244">
        <v>3.33</v>
      </c>
      <c r="H69" s="247">
        <v>6.99</v>
      </c>
    </row>
    <row r="70" spans="1:8" ht="12.75" customHeight="1">
      <c r="A70" s="244" t="s">
        <v>463</v>
      </c>
      <c r="B70" s="244" t="s">
        <v>88</v>
      </c>
      <c r="C70" s="244">
        <v>2</v>
      </c>
      <c r="D70" s="244">
        <v>0</v>
      </c>
      <c r="E70" s="244">
        <v>3.38</v>
      </c>
      <c r="F70" s="244">
        <v>3.38</v>
      </c>
      <c r="G70" s="244">
        <v>3.5</v>
      </c>
      <c r="H70" s="247">
        <v>6.88</v>
      </c>
    </row>
    <row r="71" spans="1:8" ht="12.75" customHeight="1">
      <c r="A71" s="244" t="s">
        <v>490</v>
      </c>
      <c r="B71" s="244" t="s">
        <v>33</v>
      </c>
      <c r="C71" s="244">
        <v>2</v>
      </c>
      <c r="D71" s="244">
        <v>0</v>
      </c>
      <c r="E71" s="244">
        <v>3.57</v>
      </c>
      <c r="F71" s="244">
        <v>3.57</v>
      </c>
      <c r="G71" s="244">
        <v>3</v>
      </c>
      <c r="H71" s="247">
        <v>6.57</v>
      </c>
    </row>
    <row r="72" spans="1:8" ht="12.75" customHeight="1">
      <c r="A72" s="244" t="s">
        <v>211</v>
      </c>
      <c r="B72" s="244" t="s">
        <v>202</v>
      </c>
      <c r="C72" s="244">
        <v>3</v>
      </c>
      <c r="D72" s="244">
        <v>0</v>
      </c>
      <c r="E72" s="244">
        <v>3.4</v>
      </c>
      <c r="F72" s="244">
        <v>3.4</v>
      </c>
      <c r="G72" s="244">
        <v>3</v>
      </c>
      <c r="H72" s="247">
        <v>6.4</v>
      </c>
    </row>
    <row r="73" spans="1:8" ht="12.75" customHeight="1">
      <c r="A73" s="244" t="s">
        <v>485</v>
      </c>
      <c r="B73" s="244" t="s">
        <v>33</v>
      </c>
      <c r="C73" s="244">
        <v>1</v>
      </c>
      <c r="D73" s="244">
        <v>0</v>
      </c>
      <c r="E73" s="244">
        <v>3.35</v>
      </c>
      <c r="F73" s="244">
        <v>3.35</v>
      </c>
      <c r="G73" s="244">
        <v>3</v>
      </c>
      <c r="H73" s="248">
        <v>6.35</v>
      </c>
    </row>
  </sheetData>
  <conditionalFormatting sqref="A12:G221">
    <cfRule type="expression" dxfId="1185" priority="1">
      <formula>$B12="нет"</formula>
    </cfRule>
    <cfRule type="expression" dxfId="1184" priority="2">
      <formula>SEARCH("забрал(а)",$B12)&gt;0</formula>
    </cfRule>
  </conditionalFormatting>
  <pageMargins left="0.70866141732283472" right="0.70866141732283472" top="0.74803149606299213" bottom="0.74803149606299213" header="0.31496062992125984" footer="0.31496062992125984"/>
  <pageSetup paperSize="9" scale="105" fitToWidth="0" fitToHeight="0" orientation="landscape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Лист13">
    <tabColor theme="4" tint="0.39997558519241921"/>
  </sheetPr>
  <dimension ref="A1:J80"/>
  <sheetViews>
    <sheetView zoomScaleNormal="100" workbookViewId="0">
      <pane ySplit="11" topLeftCell="A12" activePane="bottomLeft" state="frozen"/>
      <selection pane="bottomLeft" activeCell="A11" sqref="A11"/>
    </sheetView>
  </sheetViews>
  <sheetFormatPr defaultRowHeight="12.75" customHeight="1"/>
  <cols>
    <col min="1" max="1" width="26.16015625" customWidth="1"/>
    <col min="2" max="2" width="17.6640625" customWidth="1"/>
    <col min="3" max="3" width="14.29296875" customWidth="1"/>
    <col min="4" max="4" width="12.9453125" customWidth="1"/>
    <col min="5" max="5" width="13.88671875" style="49" customWidth="1"/>
    <col min="6" max="6" width="11.59375" style="49" customWidth="1"/>
    <col min="7" max="7" width="12.26953125" style="49" customWidth="1"/>
    <col min="8" max="8" width="14.96875" style="49" customWidth="1"/>
  </cols>
  <sheetData>
    <row r="1" spans="1:10" ht="13.5">
      <c r="A1" s="4" t="s">
        <v>529</v>
      </c>
      <c r="B1" s="8"/>
      <c r="C1" s="32"/>
      <c r="D1" s="32"/>
      <c r="E1" s="50"/>
      <c r="F1" s="50"/>
      <c r="G1" s="50"/>
      <c r="H1" s="50"/>
    </row>
    <row r="2" spans="1:10" ht="14.25">
      <c r="A2" s="5" t="s">
        <v>42</v>
      </c>
      <c r="B2" s="8"/>
      <c r="C2" s="32"/>
      <c r="D2" s="32"/>
      <c r="E2" s="50"/>
      <c r="F2" s="50"/>
      <c r="G2" s="50"/>
      <c r="H2" s="50"/>
    </row>
    <row r="3" spans="1:10" ht="14.25">
      <c r="A3" s="6" t="s">
        <v>57</v>
      </c>
      <c r="B3" s="7"/>
      <c r="C3" s="32"/>
      <c r="D3" s="32"/>
      <c r="E3" s="50"/>
      <c r="F3" s="50"/>
      <c r="G3" s="50"/>
      <c r="H3" s="50"/>
    </row>
    <row r="4" spans="1:10" ht="14.25">
      <c r="A4" s="6" t="s">
        <v>58</v>
      </c>
      <c r="B4" s="7"/>
      <c r="C4" s="32"/>
      <c r="D4" s="32"/>
      <c r="E4" s="50"/>
      <c r="F4" s="50"/>
      <c r="G4" s="50"/>
      <c r="H4" s="50"/>
    </row>
    <row r="5" spans="1:10" ht="14.25">
      <c r="A5" s="6" t="s">
        <v>44</v>
      </c>
      <c r="B5" s="7"/>
      <c r="C5" s="32"/>
      <c r="D5" s="32"/>
      <c r="E5" s="50"/>
      <c r="F5" s="50"/>
      <c r="G5" s="50"/>
      <c r="H5" s="50"/>
    </row>
    <row r="6" spans="1:10" ht="14.25">
      <c r="A6" s="15"/>
      <c r="B6" s="8"/>
      <c r="C6" s="32"/>
      <c r="D6" s="32"/>
      <c r="E6" s="50"/>
      <c r="F6" s="50"/>
      <c r="G6" s="50"/>
      <c r="H6" s="50"/>
      <c r="I6" s="32"/>
      <c r="J6" s="32"/>
    </row>
    <row r="7" spans="1:10">
      <c r="A7" s="244" t="s">
        <v>1</v>
      </c>
      <c r="B7" s="244" t="s">
        <v>30</v>
      </c>
      <c r="C7" s="32"/>
      <c r="D7" s="32"/>
      <c r="E7" s="50"/>
      <c r="F7" s="50"/>
      <c r="G7" s="50"/>
      <c r="H7" s="50"/>
      <c r="I7" s="32"/>
      <c r="J7" s="32"/>
    </row>
    <row r="8" spans="1:10">
      <c r="A8" s="244" t="s">
        <v>2</v>
      </c>
      <c r="B8" s="244" t="s">
        <v>103</v>
      </c>
      <c r="C8" s="32"/>
      <c r="D8" s="32"/>
      <c r="E8" s="50"/>
      <c r="F8" s="50"/>
      <c r="G8" s="50"/>
      <c r="H8" s="50"/>
      <c r="I8" s="32"/>
      <c r="J8" s="32"/>
    </row>
    <row r="9" spans="1:10">
      <c r="A9" s="244" t="s">
        <v>124</v>
      </c>
      <c r="B9" s="244" t="s">
        <v>104</v>
      </c>
      <c r="C9" s="32"/>
      <c r="D9" s="32"/>
      <c r="E9" s="50"/>
      <c r="F9" s="50"/>
      <c r="G9" s="50"/>
      <c r="H9" s="50"/>
      <c r="I9" s="32"/>
      <c r="J9" s="32"/>
    </row>
    <row r="10" spans="1:10" ht="13.5">
      <c r="A10" s="42"/>
      <c r="B10" s="41"/>
      <c r="C10" s="32"/>
      <c r="D10" s="32"/>
      <c r="E10" s="50"/>
      <c r="F10" s="50"/>
      <c r="G10" s="50"/>
      <c r="H10" s="50"/>
      <c r="I10" s="32"/>
      <c r="J10" s="32"/>
    </row>
    <row r="11" spans="1:10" ht="45">
      <c r="A11" s="244" t="s">
        <v>553</v>
      </c>
      <c r="B11" s="245" t="s">
        <v>14</v>
      </c>
      <c r="C11" s="244" t="s">
        <v>123</v>
      </c>
      <c r="D11" s="244" t="s">
        <v>18</v>
      </c>
      <c r="E11" s="244" t="s">
        <v>19</v>
      </c>
      <c r="F11" s="244" t="s">
        <v>21</v>
      </c>
      <c r="G11" s="244" t="s">
        <v>28</v>
      </c>
      <c r="H11" s="242" t="s">
        <v>194</v>
      </c>
    </row>
    <row r="12" spans="1:10" ht="12.75" customHeight="1">
      <c r="A12" s="244" t="s">
        <v>221</v>
      </c>
      <c r="B12" s="244" t="s">
        <v>88</v>
      </c>
      <c r="C12" s="244">
        <v>1</v>
      </c>
      <c r="D12" s="244">
        <v>10</v>
      </c>
      <c r="E12" s="244">
        <v>4.7699999999999996</v>
      </c>
      <c r="F12" s="244">
        <v>14.77</v>
      </c>
      <c r="G12" s="244">
        <v>4.66</v>
      </c>
      <c r="H12" s="246">
        <v>19.43</v>
      </c>
    </row>
    <row r="13" spans="1:10" ht="12.75" customHeight="1">
      <c r="A13" s="244" t="s">
        <v>235</v>
      </c>
      <c r="B13" s="244" t="s">
        <v>88</v>
      </c>
      <c r="C13" s="244">
        <v>1</v>
      </c>
      <c r="D13" s="244">
        <v>10</v>
      </c>
      <c r="E13" s="244">
        <v>4.5199999999999996</v>
      </c>
      <c r="F13" s="244">
        <v>14.52</v>
      </c>
      <c r="G13" s="244">
        <v>4.66</v>
      </c>
      <c r="H13" s="247">
        <v>19.18</v>
      </c>
    </row>
    <row r="14" spans="1:10" ht="12.75" customHeight="1">
      <c r="A14" s="244" t="s">
        <v>242</v>
      </c>
      <c r="B14" s="244" t="s">
        <v>88</v>
      </c>
      <c r="C14" s="244">
        <v>1</v>
      </c>
      <c r="D14" s="244">
        <v>9</v>
      </c>
      <c r="E14" s="244">
        <v>4.5</v>
      </c>
      <c r="F14" s="244">
        <v>13.5</v>
      </c>
      <c r="G14" s="244">
        <v>4.7</v>
      </c>
      <c r="H14" s="247">
        <v>18.2</v>
      </c>
    </row>
    <row r="15" spans="1:10" ht="12.75" customHeight="1">
      <c r="A15" s="244" t="s">
        <v>601</v>
      </c>
      <c r="B15" s="244" t="s">
        <v>88</v>
      </c>
      <c r="C15" s="244">
        <v>1</v>
      </c>
      <c r="D15" s="244">
        <v>9</v>
      </c>
      <c r="E15" s="244">
        <v>4.2699999999999996</v>
      </c>
      <c r="F15" s="244">
        <v>13.27</v>
      </c>
      <c r="G15" s="244">
        <v>4.33</v>
      </c>
      <c r="H15" s="247">
        <v>17.600000000000001</v>
      </c>
    </row>
    <row r="16" spans="1:10" ht="12.75" customHeight="1">
      <c r="A16" s="244" t="s">
        <v>240</v>
      </c>
      <c r="B16" s="244" t="s">
        <v>202</v>
      </c>
      <c r="C16" s="244">
        <v>1</v>
      </c>
      <c r="D16" s="244">
        <v>9</v>
      </c>
      <c r="E16" s="244">
        <v>4.16</v>
      </c>
      <c r="F16" s="244">
        <v>13.16</v>
      </c>
      <c r="G16" s="244">
        <v>4.33</v>
      </c>
      <c r="H16" s="247">
        <v>17.490000000000002</v>
      </c>
    </row>
    <row r="17" spans="1:8" ht="12.75" customHeight="1">
      <c r="A17" s="244" t="s">
        <v>237</v>
      </c>
      <c r="B17" s="244" t="s">
        <v>202</v>
      </c>
      <c r="C17" s="244">
        <v>2</v>
      </c>
      <c r="D17" s="244">
        <v>10</v>
      </c>
      <c r="E17" s="244">
        <v>4.1100000000000003</v>
      </c>
      <c r="F17" s="244">
        <v>14.11</v>
      </c>
      <c r="G17" s="244">
        <v>3.33</v>
      </c>
      <c r="H17" s="247">
        <v>17.439999999999998</v>
      </c>
    </row>
    <row r="18" spans="1:8" ht="12.75" customHeight="1">
      <c r="A18" s="244" t="s">
        <v>280</v>
      </c>
      <c r="B18" s="244" t="s">
        <v>88</v>
      </c>
      <c r="C18" s="244">
        <v>1</v>
      </c>
      <c r="D18" s="244">
        <v>9</v>
      </c>
      <c r="E18" s="244">
        <v>4</v>
      </c>
      <c r="F18" s="244">
        <v>13</v>
      </c>
      <c r="G18" s="244">
        <v>4.33</v>
      </c>
      <c r="H18" s="247">
        <v>17.329999999999998</v>
      </c>
    </row>
    <row r="19" spans="1:8" ht="12.75" customHeight="1">
      <c r="A19" s="244" t="s">
        <v>597</v>
      </c>
      <c r="B19" s="244" t="s">
        <v>202</v>
      </c>
      <c r="C19" s="244">
        <v>1</v>
      </c>
      <c r="D19" s="244">
        <v>8</v>
      </c>
      <c r="E19" s="244">
        <v>4.5</v>
      </c>
      <c r="F19" s="244">
        <v>12.5</v>
      </c>
      <c r="G19" s="244">
        <v>4.66</v>
      </c>
      <c r="H19" s="247">
        <v>17.16</v>
      </c>
    </row>
    <row r="20" spans="1:8" ht="12.75" customHeight="1">
      <c r="A20" s="244" t="s">
        <v>254</v>
      </c>
      <c r="B20" s="244" t="s">
        <v>202</v>
      </c>
      <c r="C20" s="244">
        <v>1</v>
      </c>
      <c r="D20" s="244">
        <v>10</v>
      </c>
      <c r="E20" s="244">
        <v>3.44</v>
      </c>
      <c r="F20" s="244">
        <v>13.44</v>
      </c>
      <c r="G20" s="244">
        <v>3.66</v>
      </c>
      <c r="H20" s="247">
        <v>17.100000000000001</v>
      </c>
    </row>
    <row r="21" spans="1:8" ht="12.75" customHeight="1">
      <c r="A21" s="244" t="s">
        <v>252</v>
      </c>
      <c r="B21" s="244" t="s">
        <v>88</v>
      </c>
      <c r="C21" s="244">
        <v>2</v>
      </c>
      <c r="D21" s="244">
        <v>8</v>
      </c>
      <c r="E21" s="244">
        <v>4.41</v>
      </c>
      <c r="F21" s="244">
        <v>12.41</v>
      </c>
      <c r="G21" s="244">
        <v>4.66</v>
      </c>
      <c r="H21" s="247">
        <v>17.07</v>
      </c>
    </row>
    <row r="22" spans="1:8" ht="12.75" customHeight="1">
      <c r="A22" s="244" t="s">
        <v>288</v>
      </c>
      <c r="B22" s="244" t="s">
        <v>202</v>
      </c>
      <c r="C22" s="244">
        <v>1</v>
      </c>
      <c r="D22" s="244">
        <v>9</v>
      </c>
      <c r="E22" s="244">
        <v>3.9</v>
      </c>
      <c r="F22" s="244">
        <v>12.9</v>
      </c>
      <c r="G22" s="244">
        <v>4</v>
      </c>
      <c r="H22" s="247">
        <v>16.899999999999999</v>
      </c>
    </row>
    <row r="23" spans="1:8" ht="12.75" customHeight="1">
      <c r="A23" s="244" t="s">
        <v>272</v>
      </c>
      <c r="B23" s="244" t="s">
        <v>202</v>
      </c>
      <c r="C23" s="244">
        <v>1</v>
      </c>
      <c r="D23" s="244">
        <v>10</v>
      </c>
      <c r="E23" s="244">
        <v>3.52</v>
      </c>
      <c r="F23" s="244">
        <v>13.52</v>
      </c>
      <c r="G23" s="244">
        <v>3.33</v>
      </c>
      <c r="H23" s="247">
        <v>16.850000000000001</v>
      </c>
    </row>
    <row r="24" spans="1:8" ht="12.75" customHeight="1">
      <c r="A24" s="244" t="s">
        <v>289</v>
      </c>
      <c r="B24" s="244" t="s">
        <v>88</v>
      </c>
      <c r="C24" s="244">
        <v>1</v>
      </c>
      <c r="D24" s="244">
        <v>7</v>
      </c>
      <c r="E24" s="244">
        <v>4</v>
      </c>
      <c r="F24" s="244">
        <v>11</v>
      </c>
      <c r="G24" s="244">
        <v>3.7</v>
      </c>
      <c r="H24" s="247">
        <v>14.7</v>
      </c>
    </row>
    <row r="25" spans="1:8" ht="12.75" customHeight="1">
      <c r="A25" s="244" t="s">
        <v>304</v>
      </c>
      <c r="B25" s="244" t="s">
        <v>202</v>
      </c>
      <c r="C25" s="244">
        <v>1</v>
      </c>
      <c r="D25" s="244">
        <v>4</v>
      </c>
      <c r="E25" s="244">
        <v>5</v>
      </c>
      <c r="F25" s="244">
        <v>9</v>
      </c>
      <c r="G25" s="244">
        <v>5</v>
      </c>
      <c r="H25" s="247">
        <v>14</v>
      </c>
    </row>
    <row r="26" spans="1:8" ht="12.75" customHeight="1">
      <c r="A26" s="244" t="s">
        <v>313</v>
      </c>
      <c r="B26" s="244" t="s">
        <v>88</v>
      </c>
      <c r="C26" s="244">
        <v>1</v>
      </c>
      <c r="D26" s="244">
        <v>5</v>
      </c>
      <c r="E26" s="244">
        <v>4.4400000000000004</v>
      </c>
      <c r="F26" s="244">
        <v>9.4400000000000013</v>
      </c>
      <c r="G26" s="244">
        <v>4.33</v>
      </c>
      <c r="H26" s="247">
        <v>13.770000000000001</v>
      </c>
    </row>
    <row r="27" spans="1:8" ht="12.75" customHeight="1">
      <c r="A27" s="244" t="s">
        <v>299</v>
      </c>
      <c r="B27" s="244" t="s">
        <v>202</v>
      </c>
      <c r="C27" s="244">
        <v>2</v>
      </c>
      <c r="D27" s="244">
        <v>5</v>
      </c>
      <c r="E27" s="244">
        <v>4.4400000000000004</v>
      </c>
      <c r="F27" s="244">
        <v>9.4400000000000013</v>
      </c>
      <c r="G27" s="244">
        <v>4.33</v>
      </c>
      <c r="H27" s="247">
        <v>13.770000000000001</v>
      </c>
    </row>
    <row r="28" spans="1:8" ht="12.75" customHeight="1">
      <c r="A28" s="244" t="s">
        <v>328</v>
      </c>
      <c r="B28" s="244" t="s">
        <v>33</v>
      </c>
      <c r="C28" s="244">
        <v>2</v>
      </c>
      <c r="D28" s="244">
        <v>7</v>
      </c>
      <c r="E28" s="244">
        <v>3.6</v>
      </c>
      <c r="F28" s="244">
        <v>10.6</v>
      </c>
      <c r="G28" s="244">
        <v>3</v>
      </c>
      <c r="H28" s="247">
        <v>13.6</v>
      </c>
    </row>
    <row r="29" spans="1:8" ht="12.75" customHeight="1">
      <c r="A29" s="244" t="s">
        <v>314</v>
      </c>
      <c r="B29" s="244" t="s">
        <v>88</v>
      </c>
      <c r="C29" s="244">
        <v>1</v>
      </c>
      <c r="D29" s="244">
        <v>5</v>
      </c>
      <c r="E29" s="244">
        <v>4.2699999999999996</v>
      </c>
      <c r="F29" s="244">
        <v>9.27</v>
      </c>
      <c r="G29" s="244">
        <v>4.33</v>
      </c>
      <c r="H29" s="247">
        <v>13.6</v>
      </c>
    </row>
    <row r="30" spans="1:8" ht="12.75" customHeight="1">
      <c r="A30" s="244" t="s">
        <v>316</v>
      </c>
      <c r="B30" s="244" t="s">
        <v>88</v>
      </c>
      <c r="C30" s="244">
        <v>1</v>
      </c>
      <c r="D30" s="244">
        <v>5</v>
      </c>
      <c r="E30" s="244">
        <v>4.05</v>
      </c>
      <c r="F30" s="244">
        <v>9.0500000000000007</v>
      </c>
      <c r="G30" s="244">
        <v>4.33</v>
      </c>
      <c r="H30" s="247">
        <v>13.38</v>
      </c>
    </row>
    <row r="31" spans="1:8" ht="12.75" customHeight="1">
      <c r="A31" s="244" t="s">
        <v>363</v>
      </c>
      <c r="B31" s="244" t="s">
        <v>88</v>
      </c>
      <c r="C31" s="244">
        <v>1</v>
      </c>
      <c r="D31" s="244">
        <v>5</v>
      </c>
      <c r="E31" s="244">
        <v>3.88</v>
      </c>
      <c r="F31" s="244">
        <v>8.879999999999999</v>
      </c>
      <c r="G31" s="244">
        <v>4.33</v>
      </c>
      <c r="H31" s="247">
        <v>13.209999999999999</v>
      </c>
    </row>
    <row r="32" spans="1:8" ht="12.75" customHeight="1">
      <c r="A32" s="244" t="s">
        <v>320</v>
      </c>
      <c r="B32" s="244" t="s">
        <v>88</v>
      </c>
      <c r="C32" s="244">
        <v>1</v>
      </c>
      <c r="D32" s="244">
        <v>5</v>
      </c>
      <c r="E32" s="244">
        <v>4.1100000000000003</v>
      </c>
      <c r="F32" s="244">
        <v>9.11</v>
      </c>
      <c r="G32" s="244">
        <v>4</v>
      </c>
      <c r="H32" s="247">
        <v>13.11</v>
      </c>
    </row>
    <row r="33" spans="1:8" ht="12.75" customHeight="1">
      <c r="A33" s="244" t="s">
        <v>350</v>
      </c>
      <c r="B33" s="244" t="s">
        <v>33</v>
      </c>
      <c r="C33" s="244">
        <v>1</v>
      </c>
      <c r="D33" s="244">
        <v>5</v>
      </c>
      <c r="E33" s="244">
        <v>4.05</v>
      </c>
      <c r="F33" s="244">
        <v>9.0500000000000007</v>
      </c>
      <c r="G33" s="244">
        <v>4</v>
      </c>
      <c r="H33" s="247">
        <v>13.05</v>
      </c>
    </row>
    <row r="34" spans="1:8" ht="12.75" customHeight="1">
      <c r="A34" s="244" t="s">
        <v>367</v>
      </c>
      <c r="B34" s="244" t="s">
        <v>88</v>
      </c>
      <c r="C34" s="244">
        <v>1</v>
      </c>
      <c r="D34" s="244">
        <v>6</v>
      </c>
      <c r="E34" s="244">
        <v>3.61</v>
      </c>
      <c r="F34" s="244">
        <v>9.61</v>
      </c>
      <c r="G34" s="244">
        <v>3.33</v>
      </c>
      <c r="H34" s="247">
        <v>12.94</v>
      </c>
    </row>
    <row r="35" spans="1:8" ht="12.75" customHeight="1">
      <c r="A35" s="244" t="s">
        <v>322</v>
      </c>
      <c r="B35" s="244" t="s">
        <v>88</v>
      </c>
      <c r="C35" s="244">
        <v>1</v>
      </c>
      <c r="D35" s="244">
        <v>5</v>
      </c>
      <c r="E35" s="244">
        <v>3.42</v>
      </c>
      <c r="F35" s="244">
        <v>8.42</v>
      </c>
      <c r="G35" s="244">
        <v>4</v>
      </c>
      <c r="H35" s="247">
        <v>12.42</v>
      </c>
    </row>
    <row r="36" spans="1:8" ht="12.75" customHeight="1">
      <c r="A36" s="244" t="s">
        <v>334</v>
      </c>
      <c r="B36" s="244" t="s">
        <v>88</v>
      </c>
      <c r="C36" s="244">
        <v>1</v>
      </c>
      <c r="D36" s="244">
        <v>5</v>
      </c>
      <c r="E36" s="244">
        <v>3.44</v>
      </c>
      <c r="F36" s="244">
        <v>8.44</v>
      </c>
      <c r="G36" s="244">
        <v>3.66</v>
      </c>
      <c r="H36" s="247">
        <v>12.1</v>
      </c>
    </row>
    <row r="37" spans="1:8" ht="12.75" customHeight="1">
      <c r="A37" s="244" t="s">
        <v>371</v>
      </c>
      <c r="B37" s="244" t="s">
        <v>88</v>
      </c>
      <c r="C37" s="244">
        <v>1</v>
      </c>
      <c r="D37" s="244">
        <v>4</v>
      </c>
      <c r="E37" s="244">
        <v>3.62</v>
      </c>
      <c r="F37" s="244">
        <v>7.62</v>
      </c>
      <c r="G37" s="244">
        <v>4.33</v>
      </c>
      <c r="H37" s="247">
        <v>11.95</v>
      </c>
    </row>
    <row r="38" spans="1:8" ht="12.75" customHeight="1">
      <c r="A38" s="244" t="s">
        <v>338</v>
      </c>
      <c r="B38" s="244" t="s">
        <v>88</v>
      </c>
      <c r="C38" s="244">
        <v>1</v>
      </c>
      <c r="D38" s="244">
        <v>4</v>
      </c>
      <c r="E38" s="244">
        <v>3.72</v>
      </c>
      <c r="F38" s="244">
        <v>7.7200000000000006</v>
      </c>
      <c r="G38" s="244">
        <v>4</v>
      </c>
      <c r="H38" s="247">
        <v>11.72</v>
      </c>
    </row>
    <row r="39" spans="1:8" ht="12.75" customHeight="1">
      <c r="A39" s="244" t="s">
        <v>352</v>
      </c>
      <c r="B39" s="244" t="s">
        <v>88</v>
      </c>
      <c r="C39" s="244">
        <v>1</v>
      </c>
      <c r="D39" s="244">
        <v>4</v>
      </c>
      <c r="E39" s="244">
        <v>3.66</v>
      </c>
      <c r="F39" s="244">
        <v>7.66</v>
      </c>
      <c r="G39" s="244">
        <v>3.66</v>
      </c>
      <c r="H39" s="247">
        <v>11.32</v>
      </c>
    </row>
    <row r="40" spans="1:8" ht="12.75" customHeight="1">
      <c r="A40" s="244" t="s">
        <v>365</v>
      </c>
      <c r="B40" s="244" t="s">
        <v>33</v>
      </c>
      <c r="C40" s="244">
        <v>1</v>
      </c>
      <c r="D40" s="244">
        <v>2</v>
      </c>
      <c r="E40" s="244">
        <v>4.41</v>
      </c>
      <c r="F40" s="244">
        <v>6.41</v>
      </c>
      <c r="G40" s="244">
        <v>4.66</v>
      </c>
      <c r="H40" s="247">
        <v>11.07</v>
      </c>
    </row>
    <row r="41" spans="1:8" ht="12.75" customHeight="1">
      <c r="A41" s="244" t="s">
        <v>483</v>
      </c>
      <c r="B41" s="244" t="s">
        <v>33</v>
      </c>
      <c r="C41" s="244">
        <v>1</v>
      </c>
      <c r="D41" s="244">
        <v>2</v>
      </c>
      <c r="E41" s="244">
        <v>4.26</v>
      </c>
      <c r="F41" s="244">
        <v>6.26</v>
      </c>
      <c r="G41" s="244">
        <v>4.33</v>
      </c>
      <c r="H41" s="247">
        <v>10.59</v>
      </c>
    </row>
    <row r="42" spans="1:8" ht="12.75" customHeight="1">
      <c r="A42" s="244" t="s">
        <v>584</v>
      </c>
      <c r="B42" s="244" t="s">
        <v>88</v>
      </c>
      <c r="C42" s="244">
        <v>1</v>
      </c>
      <c r="D42" s="244">
        <v>0</v>
      </c>
      <c r="E42" s="244">
        <v>4.9400000000000004</v>
      </c>
      <c r="F42" s="244">
        <v>4.9400000000000004</v>
      </c>
      <c r="G42" s="244">
        <v>5</v>
      </c>
      <c r="H42" s="247">
        <v>9.9400000000000013</v>
      </c>
    </row>
    <row r="43" spans="1:8" ht="12.75" customHeight="1">
      <c r="A43" s="244" t="s">
        <v>414</v>
      </c>
      <c r="B43" s="244" t="s">
        <v>88</v>
      </c>
      <c r="C43" s="244">
        <v>2</v>
      </c>
      <c r="D43" s="244">
        <v>0</v>
      </c>
      <c r="E43" s="244">
        <v>4.83</v>
      </c>
      <c r="F43" s="244">
        <v>4.83</v>
      </c>
      <c r="G43" s="244">
        <v>5</v>
      </c>
      <c r="H43" s="247">
        <v>9.83</v>
      </c>
    </row>
    <row r="44" spans="1:8" ht="12.75" customHeight="1">
      <c r="A44" s="244" t="s">
        <v>387</v>
      </c>
      <c r="B44" s="244" t="s">
        <v>33</v>
      </c>
      <c r="C44" s="244">
        <v>2</v>
      </c>
      <c r="D44" s="244">
        <v>0</v>
      </c>
      <c r="E44" s="244">
        <v>4.75</v>
      </c>
      <c r="F44" s="244">
        <v>4.75</v>
      </c>
      <c r="G44" s="244">
        <v>5</v>
      </c>
      <c r="H44" s="247">
        <v>9.75</v>
      </c>
    </row>
    <row r="45" spans="1:8" ht="12.75" customHeight="1">
      <c r="A45" s="244" t="s">
        <v>600</v>
      </c>
      <c r="B45" s="244" t="s">
        <v>33</v>
      </c>
      <c r="C45" s="244">
        <v>1</v>
      </c>
      <c r="D45" s="244">
        <v>0</v>
      </c>
      <c r="E45" s="244">
        <v>4.63</v>
      </c>
      <c r="F45" s="244">
        <v>4.63</v>
      </c>
      <c r="G45" s="244">
        <v>5</v>
      </c>
      <c r="H45" s="247">
        <v>9.629999999999999</v>
      </c>
    </row>
    <row r="46" spans="1:8" ht="12.75" customHeight="1">
      <c r="A46" s="244" t="s">
        <v>302</v>
      </c>
      <c r="B46" s="244" t="s">
        <v>88</v>
      </c>
      <c r="C46" s="244">
        <v>1</v>
      </c>
      <c r="D46" s="244">
        <v>0</v>
      </c>
      <c r="E46" s="244">
        <v>4.3</v>
      </c>
      <c r="F46" s="244">
        <v>4.3</v>
      </c>
      <c r="G46" s="244">
        <v>5</v>
      </c>
      <c r="H46" s="247">
        <v>9.3000000000000007</v>
      </c>
    </row>
    <row r="47" spans="1:8" ht="12.75" customHeight="1">
      <c r="A47" s="244" t="s">
        <v>389</v>
      </c>
      <c r="B47" s="244" t="s">
        <v>33</v>
      </c>
      <c r="C47" s="244">
        <v>1</v>
      </c>
      <c r="D47" s="244">
        <v>0</v>
      </c>
      <c r="E47" s="244">
        <v>4.6900000000000004</v>
      </c>
      <c r="F47" s="244">
        <v>4.6900000000000004</v>
      </c>
      <c r="G47" s="244">
        <v>4.33</v>
      </c>
      <c r="H47" s="247">
        <v>9.02</v>
      </c>
    </row>
    <row r="48" spans="1:8" ht="12.75" customHeight="1">
      <c r="A48" s="244" t="s">
        <v>500</v>
      </c>
      <c r="B48" s="244" t="s">
        <v>88</v>
      </c>
      <c r="C48" s="244">
        <v>1</v>
      </c>
      <c r="D48" s="244">
        <v>0</v>
      </c>
      <c r="E48" s="244">
        <v>4.0199999999999996</v>
      </c>
      <c r="F48" s="244">
        <v>4.0199999999999996</v>
      </c>
      <c r="G48" s="244">
        <v>5</v>
      </c>
      <c r="H48" s="247">
        <v>9.02</v>
      </c>
    </row>
    <row r="49" spans="1:8" ht="12.75" customHeight="1">
      <c r="A49" s="244" t="s">
        <v>375</v>
      </c>
      <c r="B49" s="244" t="s">
        <v>88</v>
      </c>
      <c r="C49" s="244">
        <v>1</v>
      </c>
      <c r="D49" s="244">
        <v>0</v>
      </c>
      <c r="E49" s="244">
        <v>4.42</v>
      </c>
      <c r="F49" s="244">
        <v>4.42</v>
      </c>
      <c r="G49" s="244">
        <v>4.5</v>
      </c>
      <c r="H49" s="247">
        <v>8.92</v>
      </c>
    </row>
    <row r="50" spans="1:8" ht="12.75" customHeight="1">
      <c r="A50" s="244" t="s">
        <v>277</v>
      </c>
      <c r="B50" s="244" t="s">
        <v>88</v>
      </c>
      <c r="C50" s="244">
        <v>1</v>
      </c>
      <c r="D50" s="244">
        <v>0</v>
      </c>
      <c r="E50" s="244">
        <v>4.3899999999999997</v>
      </c>
      <c r="F50" s="244">
        <v>4.3899999999999997</v>
      </c>
      <c r="G50" s="244">
        <v>4.5</v>
      </c>
      <c r="H50" s="247">
        <v>8.89</v>
      </c>
    </row>
    <row r="51" spans="1:8" ht="12.75" customHeight="1">
      <c r="A51" s="244" t="s">
        <v>481</v>
      </c>
      <c r="B51" s="244" t="s">
        <v>33</v>
      </c>
      <c r="C51" s="244">
        <v>1</v>
      </c>
      <c r="D51" s="244">
        <v>0</v>
      </c>
      <c r="E51" s="244">
        <v>4.3499999999999996</v>
      </c>
      <c r="F51" s="244">
        <v>4.3499999999999996</v>
      </c>
      <c r="G51" s="244">
        <v>4.5</v>
      </c>
      <c r="H51" s="247">
        <v>8.85</v>
      </c>
    </row>
    <row r="52" spans="1:8" ht="12.75" customHeight="1">
      <c r="A52" s="244" t="s">
        <v>590</v>
      </c>
      <c r="B52" s="244" t="s">
        <v>88</v>
      </c>
      <c r="C52" s="244">
        <v>1</v>
      </c>
      <c r="D52" s="244">
        <v>0</v>
      </c>
      <c r="E52" s="244">
        <v>4.3</v>
      </c>
      <c r="F52" s="244">
        <v>4.3</v>
      </c>
      <c r="G52" s="244">
        <v>4.5</v>
      </c>
      <c r="H52" s="247">
        <v>8.8000000000000007</v>
      </c>
    </row>
    <row r="53" spans="1:8" ht="12.75" customHeight="1">
      <c r="A53" s="244" t="s">
        <v>421</v>
      </c>
      <c r="B53" s="244" t="s">
        <v>88</v>
      </c>
      <c r="C53" s="244">
        <v>1</v>
      </c>
      <c r="D53" s="244">
        <v>0</v>
      </c>
      <c r="E53" s="244">
        <v>4.3</v>
      </c>
      <c r="F53" s="244">
        <v>4.3</v>
      </c>
      <c r="G53" s="244">
        <v>4.3</v>
      </c>
      <c r="H53" s="247">
        <v>8.6</v>
      </c>
    </row>
    <row r="54" spans="1:8" ht="12.75" customHeight="1">
      <c r="A54" s="244" t="s">
        <v>490</v>
      </c>
      <c r="B54" s="244" t="s">
        <v>88</v>
      </c>
      <c r="C54" s="244">
        <v>1</v>
      </c>
      <c r="D54" s="244">
        <v>0</v>
      </c>
      <c r="E54" s="244">
        <v>4.05</v>
      </c>
      <c r="F54" s="244">
        <v>4.05</v>
      </c>
      <c r="G54" s="244">
        <v>4.5</v>
      </c>
      <c r="H54" s="247">
        <v>8.5500000000000007</v>
      </c>
    </row>
    <row r="55" spans="1:8" ht="12.75" customHeight="1">
      <c r="A55" s="244" t="s">
        <v>311</v>
      </c>
      <c r="B55" s="244" t="s">
        <v>33</v>
      </c>
      <c r="C55" s="244">
        <v>1</v>
      </c>
      <c r="D55" s="244">
        <v>0</v>
      </c>
      <c r="E55" s="244">
        <v>4.5199999999999996</v>
      </c>
      <c r="F55" s="244">
        <v>4.5199999999999996</v>
      </c>
      <c r="G55" s="244">
        <v>4</v>
      </c>
      <c r="H55" s="247">
        <v>8.52</v>
      </c>
    </row>
    <row r="56" spans="1:8" ht="12.75" customHeight="1">
      <c r="A56" s="244" t="s">
        <v>327</v>
      </c>
      <c r="B56" s="244" t="s">
        <v>88</v>
      </c>
      <c r="C56" s="244">
        <v>1</v>
      </c>
      <c r="D56" s="244">
        <v>0</v>
      </c>
      <c r="E56" s="244">
        <v>4</v>
      </c>
      <c r="F56" s="244">
        <v>4</v>
      </c>
      <c r="G56" s="244">
        <v>4.5</v>
      </c>
      <c r="H56" s="247">
        <v>8.5</v>
      </c>
    </row>
    <row r="57" spans="1:8" ht="12.75" customHeight="1">
      <c r="A57" s="244" t="s">
        <v>342</v>
      </c>
      <c r="B57" s="244" t="s">
        <v>88</v>
      </c>
      <c r="C57" s="244">
        <v>1</v>
      </c>
      <c r="D57" s="244">
        <v>0</v>
      </c>
      <c r="E57" s="244">
        <v>3.93</v>
      </c>
      <c r="F57" s="244">
        <v>3.93</v>
      </c>
      <c r="G57" s="244">
        <v>4.5</v>
      </c>
      <c r="H57" s="247">
        <v>8.43</v>
      </c>
    </row>
    <row r="58" spans="1:8" ht="12.75" customHeight="1">
      <c r="A58" s="244" t="s">
        <v>351</v>
      </c>
      <c r="B58" s="244" t="s">
        <v>88</v>
      </c>
      <c r="C58" s="244">
        <v>1</v>
      </c>
      <c r="D58" s="244">
        <v>0</v>
      </c>
      <c r="E58" s="244">
        <v>4.41</v>
      </c>
      <c r="F58" s="244">
        <v>4.41</v>
      </c>
      <c r="G58" s="244">
        <v>4</v>
      </c>
      <c r="H58" s="247">
        <v>8.41</v>
      </c>
    </row>
    <row r="59" spans="1:8" ht="12.75" customHeight="1">
      <c r="A59" s="244" t="s">
        <v>361</v>
      </c>
      <c r="B59" s="244" t="s">
        <v>88</v>
      </c>
      <c r="C59" s="244">
        <v>1</v>
      </c>
      <c r="D59" s="244">
        <v>0</v>
      </c>
      <c r="E59" s="244">
        <v>4.3499999999999996</v>
      </c>
      <c r="F59" s="244">
        <v>4.3499999999999996</v>
      </c>
      <c r="G59" s="244">
        <v>4</v>
      </c>
      <c r="H59" s="247">
        <v>8.35</v>
      </c>
    </row>
    <row r="60" spans="1:8" ht="12.75" customHeight="1">
      <c r="A60" s="244" t="s">
        <v>422</v>
      </c>
      <c r="B60" s="244" t="s">
        <v>33</v>
      </c>
      <c r="C60" s="244">
        <v>1</v>
      </c>
      <c r="D60" s="244">
        <v>0</v>
      </c>
      <c r="E60" s="244">
        <v>4.17</v>
      </c>
      <c r="F60" s="244">
        <v>4.17</v>
      </c>
      <c r="G60" s="244">
        <v>4</v>
      </c>
      <c r="H60" s="247">
        <v>8.17</v>
      </c>
    </row>
    <row r="61" spans="1:8" ht="12.75" customHeight="1">
      <c r="A61" s="244" t="s">
        <v>404</v>
      </c>
      <c r="B61" s="244" t="s">
        <v>88</v>
      </c>
      <c r="C61" s="244">
        <v>2</v>
      </c>
      <c r="D61" s="244">
        <v>0</v>
      </c>
      <c r="E61" s="244">
        <v>4.17</v>
      </c>
      <c r="F61" s="244">
        <v>4.17</v>
      </c>
      <c r="G61" s="244">
        <v>4</v>
      </c>
      <c r="H61" s="247">
        <v>8.17</v>
      </c>
    </row>
    <row r="62" spans="1:8" ht="12.75" customHeight="1">
      <c r="A62" s="244" t="s">
        <v>478</v>
      </c>
      <c r="B62" s="244" t="s">
        <v>88</v>
      </c>
      <c r="C62" s="244">
        <v>1</v>
      </c>
      <c r="D62" s="244">
        <v>0</v>
      </c>
      <c r="E62" s="244">
        <v>3.62</v>
      </c>
      <c r="F62" s="244">
        <v>3.62</v>
      </c>
      <c r="G62" s="244">
        <v>4.5</v>
      </c>
      <c r="H62" s="247">
        <v>8.120000000000001</v>
      </c>
    </row>
    <row r="63" spans="1:8" ht="12.75" customHeight="1">
      <c r="A63" s="244" t="s">
        <v>436</v>
      </c>
      <c r="B63" s="244" t="s">
        <v>33</v>
      </c>
      <c r="C63" s="244">
        <v>1</v>
      </c>
      <c r="D63" s="244">
        <v>0</v>
      </c>
      <c r="E63" s="244">
        <v>4.0599999999999996</v>
      </c>
      <c r="F63" s="244">
        <v>4.0599999999999996</v>
      </c>
      <c r="G63" s="244">
        <v>4</v>
      </c>
      <c r="H63" s="247">
        <v>8.0599999999999987</v>
      </c>
    </row>
    <row r="64" spans="1:8" ht="12.75" customHeight="1">
      <c r="A64" s="244" t="s">
        <v>321</v>
      </c>
      <c r="B64" s="244" t="s">
        <v>33</v>
      </c>
      <c r="C64" s="244">
        <v>1</v>
      </c>
      <c r="D64" s="244">
        <v>0</v>
      </c>
      <c r="E64" s="244">
        <v>3.86</v>
      </c>
      <c r="F64" s="244">
        <v>3.86</v>
      </c>
      <c r="G64" s="244">
        <v>4</v>
      </c>
      <c r="H64" s="247">
        <v>7.8599999999999994</v>
      </c>
    </row>
    <row r="65" spans="1:8" ht="12.75" customHeight="1">
      <c r="A65" s="244" t="s">
        <v>291</v>
      </c>
      <c r="B65" s="244" t="s">
        <v>88</v>
      </c>
      <c r="C65" s="244">
        <v>1</v>
      </c>
      <c r="D65" s="244">
        <v>0</v>
      </c>
      <c r="E65" s="244">
        <v>3.8</v>
      </c>
      <c r="F65" s="244">
        <v>3.8</v>
      </c>
      <c r="G65" s="244">
        <v>4</v>
      </c>
      <c r="H65" s="247">
        <v>7.8</v>
      </c>
    </row>
    <row r="66" spans="1:8" ht="12.75" customHeight="1">
      <c r="A66" s="244" t="s">
        <v>431</v>
      </c>
      <c r="B66" s="244" t="s">
        <v>33</v>
      </c>
      <c r="C66" s="244">
        <v>1</v>
      </c>
      <c r="D66" s="244">
        <v>0</v>
      </c>
      <c r="E66" s="244">
        <v>3.7</v>
      </c>
      <c r="F66" s="244">
        <v>3.7</v>
      </c>
      <c r="G66" s="244">
        <v>4</v>
      </c>
      <c r="H66" s="247">
        <v>7.7</v>
      </c>
    </row>
    <row r="67" spans="1:8" ht="12.75" customHeight="1">
      <c r="A67" s="244" t="s">
        <v>459</v>
      </c>
      <c r="B67" s="244" t="s">
        <v>33</v>
      </c>
      <c r="C67" s="244">
        <v>2</v>
      </c>
      <c r="D67" s="244">
        <v>0</v>
      </c>
      <c r="E67" s="244">
        <v>3.68</v>
      </c>
      <c r="F67" s="244">
        <v>3.68</v>
      </c>
      <c r="G67" s="244">
        <v>4</v>
      </c>
      <c r="H67" s="247">
        <v>7.68</v>
      </c>
    </row>
    <row r="68" spans="1:8" ht="12.75" customHeight="1">
      <c r="A68" s="244" t="s">
        <v>472</v>
      </c>
      <c r="B68" s="244" t="s">
        <v>33</v>
      </c>
      <c r="C68" s="244">
        <v>1</v>
      </c>
      <c r="D68" s="244">
        <v>0</v>
      </c>
      <c r="E68" s="244">
        <v>4</v>
      </c>
      <c r="F68" s="244">
        <v>4</v>
      </c>
      <c r="G68" s="244">
        <v>3.66</v>
      </c>
      <c r="H68" s="247">
        <v>7.66</v>
      </c>
    </row>
    <row r="69" spans="1:8" ht="12.75" customHeight="1">
      <c r="A69" s="244" t="s">
        <v>463</v>
      </c>
      <c r="B69" s="244" t="s">
        <v>88</v>
      </c>
      <c r="C69" s="244">
        <v>1</v>
      </c>
      <c r="D69" s="244">
        <v>0</v>
      </c>
      <c r="E69" s="244">
        <v>3.55</v>
      </c>
      <c r="F69" s="244">
        <v>3.55</v>
      </c>
      <c r="G69" s="244">
        <v>4</v>
      </c>
      <c r="H69" s="247">
        <v>7.55</v>
      </c>
    </row>
    <row r="70" spans="1:8" ht="12.75" customHeight="1">
      <c r="A70" s="244" t="s">
        <v>460</v>
      </c>
      <c r="B70" s="244" t="s">
        <v>88</v>
      </c>
      <c r="C70" s="244">
        <v>1</v>
      </c>
      <c r="D70" s="244">
        <v>0</v>
      </c>
      <c r="E70" s="244">
        <v>3.5</v>
      </c>
      <c r="F70" s="244">
        <v>3.5</v>
      </c>
      <c r="G70" s="244">
        <v>4</v>
      </c>
      <c r="H70" s="247">
        <v>7.5</v>
      </c>
    </row>
    <row r="71" spans="1:8" ht="12.75" customHeight="1">
      <c r="A71" s="244" t="s">
        <v>480</v>
      </c>
      <c r="B71" s="244" t="s">
        <v>88</v>
      </c>
      <c r="C71" s="244">
        <v>2</v>
      </c>
      <c r="D71" s="244">
        <v>0</v>
      </c>
      <c r="E71" s="244">
        <v>4.1100000000000003</v>
      </c>
      <c r="F71" s="244">
        <v>4.1100000000000003</v>
      </c>
      <c r="G71" s="244">
        <v>3.33</v>
      </c>
      <c r="H71" s="247">
        <v>7.44</v>
      </c>
    </row>
    <row r="72" spans="1:8" ht="12.75" customHeight="1">
      <c r="A72" s="244" t="s">
        <v>325</v>
      </c>
      <c r="B72" s="244" t="s">
        <v>88</v>
      </c>
      <c r="C72" s="244">
        <v>1</v>
      </c>
      <c r="D72" s="244">
        <v>0</v>
      </c>
      <c r="E72" s="244">
        <v>3.7</v>
      </c>
      <c r="F72" s="244">
        <v>3.7</v>
      </c>
      <c r="G72" s="244">
        <v>3.5</v>
      </c>
      <c r="H72" s="247">
        <v>7.2</v>
      </c>
    </row>
    <row r="73" spans="1:8" ht="12.75" customHeight="1">
      <c r="A73" s="244" t="s">
        <v>476</v>
      </c>
      <c r="B73" s="244" t="s">
        <v>33</v>
      </c>
      <c r="C73" s="244">
        <v>1</v>
      </c>
      <c r="D73" s="244">
        <v>0</v>
      </c>
      <c r="E73" s="244">
        <v>3.44</v>
      </c>
      <c r="F73" s="244">
        <v>3.44</v>
      </c>
      <c r="G73" s="244">
        <v>3.67</v>
      </c>
      <c r="H73" s="247">
        <v>7.1099999999999994</v>
      </c>
    </row>
    <row r="74" spans="1:8" ht="12.75" customHeight="1">
      <c r="A74" s="244" t="s">
        <v>714</v>
      </c>
      <c r="B74" s="244" t="s">
        <v>88</v>
      </c>
      <c r="C74" s="244">
        <v>1</v>
      </c>
      <c r="D74" s="244">
        <v>0</v>
      </c>
      <c r="E74" s="244">
        <v>3.6</v>
      </c>
      <c r="F74" s="244">
        <v>3.6</v>
      </c>
      <c r="G74" s="244">
        <v>3.5</v>
      </c>
      <c r="H74" s="247">
        <v>7.1</v>
      </c>
    </row>
    <row r="75" spans="1:8" ht="12.75" customHeight="1">
      <c r="A75" s="244" t="s">
        <v>489</v>
      </c>
      <c r="B75" s="244" t="s">
        <v>88</v>
      </c>
      <c r="C75" s="244">
        <v>2</v>
      </c>
      <c r="D75" s="244">
        <v>0</v>
      </c>
      <c r="E75" s="244">
        <v>3.41</v>
      </c>
      <c r="F75" s="244">
        <v>3.41</v>
      </c>
      <c r="G75" s="244">
        <v>3.66</v>
      </c>
      <c r="H75" s="247">
        <v>7.07</v>
      </c>
    </row>
    <row r="76" spans="1:8" ht="12.75" customHeight="1">
      <c r="A76" s="244" t="s">
        <v>318</v>
      </c>
      <c r="B76" s="244" t="s">
        <v>88</v>
      </c>
      <c r="C76" s="244">
        <v>1</v>
      </c>
      <c r="D76" s="244">
        <v>0</v>
      </c>
      <c r="E76" s="244">
        <v>3.56</v>
      </c>
      <c r="F76" s="244">
        <v>3.56</v>
      </c>
      <c r="G76" s="244">
        <v>3.5</v>
      </c>
      <c r="H76" s="247">
        <v>7.0600000000000005</v>
      </c>
    </row>
    <row r="77" spans="1:8" ht="12.75" customHeight="1">
      <c r="A77" s="244" t="s">
        <v>450</v>
      </c>
      <c r="B77" s="244" t="s">
        <v>88</v>
      </c>
      <c r="C77" s="244">
        <v>2</v>
      </c>
      <c r="D77" s="244">
        <v>0</v>
      </c>
      <c r="E77" s="244">
        <v>3.4</v>
      </c>
      <c r="F77" s="244">
        <v>3.4</v>
      </c>
      <c r="G77" s="244">
        <v>3.5</v>
      </c>
      <c r="H77" s="247">
        <v>6.9</v>
      </c>
    </row>
    <row r="78" spans="1:8" ht="12.75" customHeight="1">
      <c r="A78" s="244" t="s">
        <v>439</v>
      </c>
      <c r="B78" s="244" t="s">
        <v>88</v>
      </c>
      <c r="C78" s="244">
        <v>1</v>
      </c>
      <c r="D78" s="244">
        <v>0</v>
      </c>
      <c r="E78" s="244">
        <v>3.17</v>
      </c>
      <c r="F78" s="244">
        <v>3.17</v>
      </c>
      <c r="G78" s="244">
        <v>3.5</v>
      </c>
      <c r="H78" s="247">
        <v>6.67</v>
      </c>
    </row>
    <row r="79" spans="1:8" ht="12.75" customHeight="1">
      <c r="A79" s="244" t="s">
        <v>249</v>
      </c>
      <c r="B79" s="244" t="s">
        <v>88</v>
      </c>
      <c r="C79" s="244">
        <v>1</v>
      </c>
      <c r="D79" s="244">
        <v>0</v>
      </c>
      <c r="E79" s="244">
        <v>3.54</v>
      </c>
      <c r="F79" s="244">
        <v>3.54</v>
      </c>
      <c r="G79" s="244">
        <v>3</v>
      </c>
      <c r="H79" s="248">
        <v>6.54</v>
      </c>
    </row>
    <row r="80" spans="1:8" ht="12.75" customHeight="1">
      <c r="E80"/>
      <c r="F80"/>
      <c r="G80"/>
      <c r="H80"/>
    </row>
  </sheetData>
  <conditionalFormatting sqref="A12:G221">
    <cfRule type="expression" dxfId="1136" priority="1">
      <formula>$B12="нет"</formula>
    </cfRule>
    <cfRule type="expression" dxfId="1135" priority="2">
      <formula>SEARCH("забрал(а)",$B12)&gt;0</formula>
    </cfRule>
  </conditionalFormatting>
  <pageMargins left="0.70866141732283472" right="0.70866141732283472" top="0.74803149606299213" bottom="0.74803149606299213" header="0.31496062992125984" footer="0.31496062992125984"/>
  <pageSetup paperSize="9" scale="105" fitToWidth="0" fitToHeight="0" orientation="landscape" r:id="rId2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Лист14">
    <tabColor theme="4" tint="0.39997558519241921"/>
  </sheetPr>
  <dimension ref="A1:J33"/>
  <sheetViews>
    <sheetView zoomScaleNormal="100" workbookViewId="0">
      <pane ySplit="11" topLeftCell="A12" activePane="bottomLeft" state="frozen"/>
      <selection pane="bottomLeft" activeCell="G12" sqref="G12"/>
    </sheetView>
  </sheetViews>
  <sheetFormatPr defaultRowHeight="12.75" customHeight="1"/>
  <cols>
    <col min="1" max="1" width="25.890625" customWidth="1"/>
    <col min="2" max="2" width="17.39453125" customWidth="1"/>
    <col min="3" max="3" width="14.29296875" customWidth="1"/>
    <col min="4" max="4" width="12.9453125" customWidth="1"/>
    <col min="5" max="5" width="12.9453125" style="49" customWidth="1"/>
    <col min="6" max="6" width="11.59375" style="49" customWidth="1"/>
    <col min="7" max="7" width="12.26953125" style="49" customWidth="1"/>
    <col min="8" max="8" width="14.96875" style="49" customWidth="1"/>
  </cols>
  <sheetData>
    <row r="1" spans="1:10" ht="13.5">
      <c r="A1" s="4" t="s">
        <v>529</v>
      </c>
      <c r="B1" s="8"/>
      <c r="C1" s="32"/>
      <c r="D1" s="32"/>
      <c r="E1" s="50"/>
      <c r="F1" s="50"/>
      <c r="G1" s="50"/>
      <c r="H1" s="50"/>
    </row>
    <row r="2" spans="1:10" ht="14.25">
      <c r="A2" s="5" t="s">
        <v>42</v>
      </c>
      <c r="B2" s="8"/>
      <c r="C2" s="32"/>
      <c r="D2" s="32"/>
      <c r="E2" s="50"/>
      <c r="F2" s="50"/>
      <c r="G2" s="50"/>
      <c r="H2" s="50"/>
    </row>
    <row r="3" spans="1:10" ht="14.25">
      <c r="A3" s="6" t="s">
        <v>50</v>
      </c>
      <c r="C3" s="32"/>
      <c r="D3" s="32"/>
      <c r="E3" s="50"/>
      <c r="F3" s="50"/>
      <c r="G3" s="50"/>
      <c r="H3" s="50"/>
    </row>
    <row r="4" spans="1:10" ht="14.25">
      <c r="A4" s="6" t="s">
        <v>51</v>
      </c>
      <c r="C4" s="32"/>
      <c r="D4" s="32"/>
      <c r="E4" s="50"/>
      <c r="F4" s="50"/>
      <c r="G4" s="50"/>
      <c r="H4" s="50"/>
    </row>
    <row r="5" spans="1:10" ht="14.25">
      <c r="A5" s="6" t="s">
        <v>44</v>
      </c>
      <c r="C5" s="32"/>
      <c r="D5" s="32"/>
      <c r="E5" s="50"/>
      <c r="F5" s="50"/>
      <c r="G5" s="50"/>
      <c r="H5" s="50"/>
    </row>
    <row r="6" spans="1:10" ht="14.25">
      <c r="A6" s="15"/>
      <c r="B6" s="8"/>
      <c r="C6" s="32"/>
      <c r="D6" s="32"/>
      <c r="E6" s="50"/>
      <c r="F6" s="50"/>
      <c r="G6" s="50"/>
      <c r="H6" s="50"/>
      <c r="I6" s="32"/>
      <c r="J6" s="32"/>
    </row>
    <row r="7" spans="1:10" ht="23.25">
      <c r="A7" s="244" t="s">
        <v>1</v>
      </c>
      <c r="B7" s="244" t="s">
        <v>30</v>
      </c>
      <c r="C7" s="32"/>
      <c r="D7" s="32"/>
      <c r="E7" s="50"/>
      <c r="F7" s="50"/>
      <c r="G7" s="50"/>
      <c r="H7" s="50"/>
      <c r="I7" s="32"/>
      <c r="J7" s="32"/>
    </row>
    <row r="8" spans="1:10">
      <c r="A8" s="244" t="s">
        <v>2</v>
      </c>
      <c r="B8" s="244" t="s">
        <v>105</v>
      </c>
      <c r="C8" s="32"/>
      <c r="D8" s="32"/>
      <c r="E8" s="50"/>
      <c r="F8" s="50"/>
      <c r="G8" s="50"/>
      <c r="H8" s="50"/>
      <c r="I8" s="32"/>
      <c r="J8" s="32"/>
    </row>
    <row r="9" spans="1:10">
      <c r="A9" s="244" t="s">
        <v>124</v>
      </c>
      <c r="B9" s="244" t="s">
        <v>106</v>
      </c>
      <c r="C9" s="32"/>
      <c r="D9" s="32"/>
      <c r="E9" s="50"/>
      <c r="F9" s="50"/>
      <c r="G9" s="50"/>
      <c r="H9" s="50"/>
      <c r="I9" s="32"/>
      <c r="J9" s="32"/>
    </row>
    <row r="10" spans="1:10" ht="13.5">
      <c r="A10" s="42"/>
      <c r="B10" s="41"/>
      <c r="C10" s="32"/>
      <c r="D10" s="32"/>
      <c r="E10" s="50"/>
      <c r="F10" s="50"/>
      <c r="G10" s="50"/>
      <c r="H10" s="50"/>
      <c r="I10" s="32"/>
      <c r="J10" s="32"/>
    </row>
    <row r="11" spans="1:10" ht="45">
      <c r="A11" s="244" t="s">
        <v>553</v>
      </c>
      <c r="B11" s="245" t="s">
        <v>14</v>
      </c>
      <c r="C11" s="244" t="s">
        <v>123</v>
      </c>
      <c r="D11" s="244" t="s">
        <v>18</v>
      </c>
      <c r="E11" s="244" t="s">
        <v>19</v>
      </c>
      <c r="F11" s="244" t="s">
        <v>21</v>
      </c>
      <c r="G11" s="244" t="s">
        <v>28</v>
      </c>
      <c r="H11" s="242" t="s">
        <v>194</v>
      </c>
    </row>
    <row r="12" spans="1:10" ht="12.75" customHeight="1">
      <c r="A12" s="244" t="s">
        <v>224</v>
      </c>
      <c r="B12" s="244" t="s">
        <v>202</v>
      </c>
      <c r="C12" s="244">
        <v>1</v>
      </c>
      <c r="D12" s="244">
        <v>10</v>
      </c>
      <c r="E12" s="244">
        <v>4.3499999999999996</v>
      </c>
      <c r="F12" s="244">
        <v>14.35</v>
      </c>
      <c r="G12" s="244">
        <v>4.66</v>
      </c>
      <c r="H12" s="246">
        <v>19.009999999999998</v>
      </c>
    </row>
    <row r="13" spans="1:10" ht="12.75" customHeight="1">
      <c r="A13" s="244" t="s">
        <v>595</v>
      </c>
      <c r="B13" s="244" t="s">
        <v>88</v>
      </c>
      <c r="C13" s="244">
        <v>2</v>
      </c>
      <c r="D13" s="244">
        <v>9</v>
      </c>
      <c r="E13" s="244">
        <v>4.5199999999999996</v>
      </c>
      <c r="F13" s="244">
        <v>13.52</v>
      </c>
      <c r="G13" s="244">
        <v>5</v>
      </c>
      <c r="H13" s="247">
        <v>18.52</v>
      </c>
    </row>
    <row r="14" spans="1:10" ht="12.75" customHeight="1">
      <c r="A14" s="244" t="s">
        <v>599</v>
      </c>
      <c r="B14" s="244" t="s">
        <v>88</v>
      </c>
      <c r="C14" s="244">
        <v>2</v>
      </c>
      <c r="D14" s="244">
        <v>9</v>
      </c>
      <c r="E14" s="244">
        <v>4.4400000000000004</v>
      </c>
      <c r="F14" s="244">
        <v>13.440000000000001</v>
      </c>
      <c r="G14" s="244">
        <v>4.33</v>
      </c>
      <c r="H14" s="247">
        <v>17.770000000000003</v>
      </c>
    </row>
    <row r="15" spans="1:10" ht="12.75" customHeight="1">
      <c r="A15" s="244" t="s">
        <v>276</v>
      </c>
      <c r="B15" s="244" t="s">
        <v>88</v>
      </c>
      <c r="C15" s="244">
        <v>1</v>
      </c>
      <c r="D15" s="244">
        <v>8</v>
      </c>
      <c r="E15" s="244">
        <v>4.0999999999999996</v>
      </c>
      <c r="F15" s="244">
        <v>12.1</v>
      </c>
      <c r="G15" s="244">
        <v>4.7</v>
      </c>
      <c r="H15" s="247">
        <v>16.8</v>
      </c>
    </row>
    <row r="16" spans="1:10" ht="12.75" customHeight="1">
      <c r="A16" s="244" t="s">
        <v>283</v>
      </c>
      <c r="B16" s="244" t="s">
        <v>88</v>
      </c>
      <c r="C16" s="244">
        <v>1</v>
      </c>
      <c r="D16" s="244">
        <v>7</v>
      </c>
      <c r="E16" s="244">
        <v>4.24</v>
      </c>
      <c r="F16" s="244">
        <v>11.24</v>
      </c>
      <c r="G16" s="244">
        <v>4.33</v>
      </c>
      <c r="H16" s="247">
        <v>15.57</v>
      </c>
    </row>
    <row r="17" spans="1:8" ht="12.75" customHeight="1">
      <c r="A17" s="244" t="s">
        <v>297</v>
      </c>
      <c r="B17" s="244" t="s">
        <v>202</v>
      </c>
      <c r="C17" s="244">
        <v>1</v>
      </c>
      <c r="D17" s="244">
        <v>7</v>
      </c>
      <c r="E17" s="244">
        <v>3.83</v>
      </c>
      <c r="F17" s="244">
        <v>10.83</v>
      </c>
      <c r="G17" s="244">
        <v>4</v>
      </c>
      <c r="H17" s="247">
        <v>14.83</v>
      </c>
    </row>
    <row r="18" spans="1:8" ht="12.75" customHeight="1">
      <c r="A18" s="244" t="s">
        <v>300</v>
      </c>
      <c r="B18" s="244" t="s">
        <v>88</v>
      </c>
      <c r="C18" s="244">
        <v>1</v>
      </c>
      <c r="D18" s="244">
        <v>5</v>
      </c>
      <c r="E18" s="244">
        <v>4.3499999999999996</v>
      </c>
      <c r="F18" s="244">
        <v>9.35</v>
      </c>
      <c r="G18" s="244">
        <v>4.33</v>
      </c>
      <c r="H18" s="247">
        <v>13.68</v>
      </c>
    </row>
    <row r="19" spans="1:8" ht="12.75" customHeight="1">
      <c r="A19" s="244" t="s">
        <v>347</v>
      </c>
      <c r="B19" s="244" t="s">
        <v>88</v>
      </c>
      <c r="C19" s="244">
        <v>1</v>
      </c>
      <c r="D19" s="244">
        <v>5</v>
      </c>
      <c r="E19" s="244">
        <v>4</v>
      </c>
      <c r="F19" s="244">
        <v>9</v>
      </c>
      <c r="G19" s="244">
        <v>4.33</v>
      </c>
      <c r="H19" s="247">
        <v>13.33</v>
      </c>
    </row>
    <row r="20" spans="1:8" ht="12.75" customHeight="1">
      <c r="A20" s="244" t="s">
        <v>386</v>
      </c>
      <c r="B20" s="244" t="s">
        <v>33</v>
      </c>
      <c r="C20" s="244">
        <v>2</v>
      </c>
      <c r="D20" s="244">
        <v>5</v>
      </c>
      <c r="E20" s="244">
        <v>3.88</v>
      </c>
      <c r="F20" s="244">
        <v>8.879999999999999</v>
      </c>
      <c r="G20" s="244">
        <v>3.66</v>
      </c>
      <c r="H20" s="247">
        <v>12.54</v>
      </c>
    </row>
    <row r="21" spans="1:8" ht="12.75" customHeight="1">
      <c r="A21" s="244" t="s">
        <v>349</v>
      </c>
      <c r="B21" s="244" t="s">
        <v>33</v>
      </c>
      <c r="C21" s="244">
        <v>1</v>
      </c>
      <c r="D21" s="244">
        <v>2</v>
      </c>
      <c r="E21" s="244">
        <v>4.6399999999999997</v>
      </c>
      <c r="F21" s="244">
        <v>6.64</v>
      </c>
      <c r="G21" s="244">
        <v>5</v>
      </c>
      <c r="H21" s="247">
        <v>11.64</v>
      </c>
    </row>
    <row r="22" spans="1:8" ht="12.75" customHeight="1">
      <c r="A22" s="244" t="s">
        <v>332</v>
      </c>
      <c r="B22" s="244" t="s">
        <v>33</v>
      </c>
      <c r="C22" s="244">
        <v>2</v>
      </c>
      <c r="D22" s="244">
        <v>2</v>
      </c>
      <c r="E22" s="244">
        <v>4.0599999999999996</v>
      </c>
      <c r="F22" s="244">
        <v>6.06</v>
      </c>
      <c r="G22" s="244">
        <v>4.66</v>
      </c>
      <c r="H22" s="247">
        <v>10.719999999999999</v>
      </c>
    </row>
    <row r="23" spans="1:8" ht="12.75" customHeight="1">
      <c r="A23" s="244" t="s">
        <v>394</v>
      </c>
      <c r="B23" s="244" t="s">
        <v>88</v>
      </c>
      <c r="C23" s="244">
        <v>2</v>
      </c>
      <c r="D23" s="244">
        <v>0</v>
      </c>
      <c r="E23" s="244">
        <v>4.2300000000000004</v>
      </c>
      <c r="F23" s="244">
        <v>4.2300000000000004</v>
      </c>
      <c r="G23" s="244">
        <v>4.5</v>
      </c>
      <c r="H23" s="247">
        <v>8.73</v>
      </c>
    </row>
    <row r="24" spans="1:8" ht="12.75" customHeight="1">
      <c r="A24" s="244" t="s">
        <v>407</v>
      </c>
      <c r="B24" s="244" t="s">
        <v>88</v>
      </c>
      <c r="C24" s="244">
        <v>2</v>
      </c>
      <c r="D24" s="244">
        <v>0</v>
      </c>
      <c r="E24" s="244">
        <v>3.75</v>
      </c>
      <c r="F24" s="244">
        <v>3.75</v>
      </c>
      <c r="G24" s="244">
        <v>4.5</v>
      </c>
      <c r="H24" s="247">
        <v>8.25</v>
      </c>
    </row>
    <row r="25" spans="1:8" ht="12.75" customHeight="1">
      <c r="A25" s="244" t="s">
        <v>417</v>
      </c>
      <c r="B25" s="244" t="s">
        <v>33</v>
      </c>
      <c r="C25" s="244">
        <v>1</v>
      </c>
      <c r="D25" s="244">
        <v>0</v>
      </c>
      <c r="E25" s="244">
        <v>3.87</v>
      </c>
      <c r="F25" s="244">
        <v>3.87</v>
      </c>
      <c r="G25" s="244">
        <v>4.33</v>
      </c>
      <c r="H25" s="247">
        <v>8.1999999999999993</v>
      </c>
    </row>
    <row r="26" spans="1:8" ht="12.75" customHeight="1">
      <c r="A26" s="244" t="s">
        <v>410</v>
      </c>
      <c r="B26" s="244" t="s">
        <v>88</v>
      </c>
      <c r="C26" s="244">
        <v>3</v>
      </c>
      <c r="D26" s="244">
        <v>0</v>
      </c>
      <c r="E26" s="244">
        <v>4</v>
      </c>
      <c r="F26" s="244">
        <v>4</v>
      </c>
      <c r="G26" s="244">
        <v>4</v>
      </c>
      <c r="H26" s="247">
        <v>8</v>
      </c>
    </row>
    <row r="27" spans="1:8" ht="12.75" customHeight="1">
      <c r="A27" s="244" t="s">
        <v>452</v>
      </c>
      <c r="B27" s="244" t="s">
        <v>88</v>
      </c>
      <c r="C27" s="244">
        <v>2</v>
      </c>
      <c r="D27" s="244">
        <v>0</v>
      </c>
      <c r="E27" s="244">
        <v>3.93</v>
      </c>
      <c r="F27" s="244">
        <v>3.93</v>
      </c>
      <c r="G27" s="244">
        <v>4</v>
      </c>
      <c r="H27" s="247">
        <v>7.93</v>
      </c>
    </row>
    <row r="28" spans="1:8" ht="12.75" customHeight="1">
      <c r="A28" s="244" t="s">
        <v>470</v>
      </c>
      <c r="B28" s="244" t="s">
        <v>33</v>
      </c>
      <c r="C28" s="244">
        <v>2</v>
      </c>
      <c r="D28" s="244">
        <v>0</v>
      </c>
      <c r="E28" s="244">
        <v>3.83</v>
      </c>
      <c r="F28" s="244">
        <v>3.83</v>
      </c>
      <c r="G28" s="244">
        <v>4</v>
      </c>
      <c r="H28" s="247">
        <v>7.83</v>
      </c>
    </row>
    <row r="29" spans="1:8" ht="12.75" customHeight="1">
      <c r="A29" s="244" t="s">
        <v>432</v>
      </c>
      <c r="B29" s="244" t="s">
        <v>88</v>
      </c>
      <c r="C29" s="244">
        <v>2</v>
      </c>
      <c r="D29" s="244">
        <v>0</v>
      </c>
      <c r="E29" s="244">
        <v>3.72</v>
      </c>
      <c r="F29" s="244">
        <v>3.72</v>
      </c>
      <c r="G29" s="244">
        <v>4</v>
      </c>
      <c r="H29" s="247">
        <v>7.7200000000000006</v>
      </c>
    </row>
    <row r="30" spans="1:8" ht="12.75" customHeight="1">
      <c r="A30" s="244" t="s">
        <v>445</v>
      </c>
      <c r="B30" s="244" t="s">
        <v>88</v>
      </c>
      <c r="C30" s="244">
        <v>1</v>
      </c>
      <c r="D30" s="244">
        <v>0</v>
      </c>
      <c r="E30" s="244">
        <v>3.7</v>
      </c>
      <c r="F30" s="244">
        <v>3.7</v>
      </c>
      <c r="G30" s="244">
        <v>4</v>
      </c>
      <c r="H30" s="247">
        <v>7.7</v>
      </c>
    </row>
    <row r="31" spans="1:8" ht="12.75" customHeight="1">
      <c r="A31" s="244" t="s">
        <v>408</v>
      </c>
      <c r="B31" s="244" t="s">
        <v>88</v>
      </c>
      <c r="C31" s="244">
        <v>2</v>
      </c>
      <c r="D31" s="244">
        <v>0</v>
      </c>
      <c r="E31" s="244">
        <v>3.55</v>
      </c>
      <c r="F31" s="244">
        <v>3.55</v>
      </c>
      <c r="G31" s="244">
        <v>4</v>
      </c>
      <c r="H31" s="247">
        <v>7.55</v>
      </c>
    </row>
    <row r="32" spans="1:8" ht="12.75" customHeight="1">
      <c r="A32" s="244" t="s">
        <v>495</v>
      </c>
      <c r="B32" s="244" t="s">
        <v>33</v>
      </c>
      <c r="C32" s="244">
        <v>2</v>
      </c>
      <c r="D32" s="244">
        <v>0</v>
      </c>
      <c r="E32" s="244">
        <v>3.57</v>
      </c>
      <c r="F32" s="244">
        <v>3.57</v>
      </c>
      <c r="G32" s="244">
        <v>3.5</v>
      </c>
      <c r="H32" s="247">
        <v>7.07</v>
      </c>
    </row>
    <row r="33" spans="1:8" ht="12.75" customHeight="1">
      <c r="A33" s="244" t="s">
        <v>482</v>
      </c>
      <c r="B33" s="244" t="s">
        <v>33</v>
      </c>
      <c r="C33" s="244">
        <v>1</v>
      </c>
      <c r="D33" s="244">
        <v>0</v>
      </c>
      <c r="E33" s="244">
        <v>3.71</v>
      </c>
      <c r="F33" s="244">
        <v>3.71</v>
      </c>
      <c r="G33" s="244">
        <v>3</v>
      </c>
      <c r="H33" s="248">
        <v>6.71</v>
      </c>
    </row>
  </sheetData>
  <conditionalFormatting sqref="A12:G221">
    <cfRule type="expression" dxfId="1087" priority="1">
      <formula>$B12="нет"</formula>
    </cfRule>
    <cfRule type="expression" dxfId="1086" priority="2">
      <formula>SEARCH("забрал(а)",$B12)&gt;0</formula>
    </cfRule>
  </conditionalFormatting>
  <pageMargins left="0.70866141732283472" right="0.70866141732283472" top="0.74803149606299213" bottom="0.74803149606299213" header="0.31496062992125984" footer="0.31496062992125984"/>
  <pageSetup paperSize="9" scale="105" fitToWidth="0" fitToHeight="0" orientation="landscape" r:id="rId2"/>
  <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Лист16">
    <tabColor theme="4" tint="0.39997558519241921"/>
  </sheetPr>
  <dimension ref="A1:J44"/>
  <sheetViews>
    <sheetView zoomScaleNormal="100" workbookViewId="0">
      <pane ySplit="11" topLeftCell="A12" activePane="bottomLeft" state="frozen"/>
      <selection pane="bottomLeft" activeCell="G6" sqref="G6"/>
    </sheetView>
  </sheetViews>
  <sheetFormatPr defaultRowHeight="12.75" customHeight="1"/>
  <cols>
    <col min="1" max="1" width="26.29296875" customWidth="1"/>
    <col min="2" max="2" width="17.39453125" customWidth="1"/>
    <col min="3" max="3" width="14.29296875" customWidth="1"/>
    <col min="4" max="4" width="12.9453125" customWidth="1"/>
    <col min="5" max="5" width="12.9453125" style="49" customWidth="1"/>
    <col min="6" max="6" width="11.59375" style="49" customWidth="1"/>
    <col min="7" max="7" width="12.26953125" style="49" customWidth="1"/>
    <col min="8" max="8" width="14.96875" style="49" customWidth="1"/>
  </cols>
  <sheetData>
    <row r="1" spans="1:10" ht="13.5">
      <c r="A1" s="4" t="s">
        <v>528</v>
      </c>
      <c r="B1" s="8"/>
      <c r="C1" s="32"/>
      <c r="D1" s="32"/>
      <c r="E1" s="50"/>
      <c r="F1" s="50"/>
      <c r="G1" s="50"/>
      <c r="H1" s="50"/>
    </row>
    <row r="2" spans="1:10" ht="14.25">
      <c r="A2" s="5" t="s">
        <v>42</v>
      </c>
      <c r="B2" s="8"/>
      <c r="C2" s="32"/>
      <c r="D2" s="32"/>
      <c r="E2" s="50"/>
      <c r="F2" s="50"/>
      <c r="G2" s="50"/>
      <c r="H2" s="50"/>
    </row>
    <row r="3" spans="1:10" ht="14.25">
      <c r="A3" s="6" t="s">
        <v>52</v>
      </c>
      <c r="C3" s="32"/>
      <c r="D3" s="32"/>
      <c r="E3" s="50"/>
      <c r="F3" s="50"/>
      <c r="G3" s="50"/>
      <c r="H3" s="50"/>
    </row>
    <row r="4" spans="1:10" ht="14.25">
      <c r="A4" s="6" t="s">
        <v>53</v>
      </c>
      <c r="C4" s="32"/>
      <c r="D4" s="32"/>
      <c r="E4" s="50"/>
      <c r="F4" s="50"/>
      <c r="G4" s="50"/>
      <c r="H4" s="50"/>
    </row>
    <row r="5" spans="1:10" ht="14.25">
      <c r="A5" s="6" t="s">
        <v>44</v>
      </c>
      <c r="C5" s="32"/>
      <c r="D5" s="32"/>
      <c r="E5" s="50"/>
      <c r="F5" s="50"/>
      <c r="G5" s="50"/>
      <c r="H5" s="50"/>
    </row>
    <row r="6" spans="1:10" ht="14.25">
      <c r="A6" s="15"/>
      <c r="B6" s="8"/>
      <c r="C6" s="32"/>
      <c r="D6" s="32"/>
      <c r="E6" s="50"/>
      <c r="F6" s="50"/>
      <c r="G6" s="50"/>
      <c r="H6" s="50"/>
      <c r="I6" s="32"/>
      <c r="J6" s="32"/>
    </row>
    <row r="7" spans="1:10">
      <c r="A7" s="244" t="s">
        <v>1</v>
      </c>
      <c r="B7" s="244" t="s">
        <v>30</v>
      </c>
      <c r="C7" s="32"/>
      <c r="D7" s="32"/>
      <c r="E7" s="50"/>
      <c r="F7" s="50"/>
      <c r="G7" s="50"/>
      <c r="H7" s="50"/>
      <c r="I7" s="32"/>
      <c r="J7" s="32"/>
    </row>
    <row r="8" spans="1:10">
      <c r="A8" s="244" t="s">
        <v>2</v>
      </c>
      <c r="B8" s="244" t="s">
        <v>107</v>
      </c>
      <c r="C8" s="32"/>
      <c r="D8" s="32"/>
      <c r="E8" s="50"/>
      <c r="F8" s="50"/>
      <c r="G8" s="50"/>
      <c r="H8" s="50"/>
      <c r="I8" s="32"/>
      <c r="J8" s="32"/>
    </row>
    <row r="9" spans="1:10">
      <c r="A9" s="244" t="s">
        <v>124</v>
      </c>
      <c r="B9" s="244" t="s">
        <v>108</v>
      </c>
      <c r="C9" s="32"/>
      <c r="D9" s="32"/>
      <c r="E9" s="50"/>
      <c r="F9" s="50"/>
      <c r="G9" s="50"/>
      <c r="H9" s="50"/>
      <c r="I9" s="32"/>
      <c r="J9" s="32"/>
    </row>
    <row r="10" spans="1:10" ht="13.5">
      <c r="A10" s="42"/>
      <c r="B10" s="41"/>
      <c r="C10" s="32"/>
      <c r="D10" s="32"/>
      <c r="E10" s="50"/>
      <c r="F10" s="50"/>
      <c r="G10" s="50"/>
      <c r="H10" s="50"/>
      <c r="I10" s="32"/>
      <c r="J10" s="32"/>
    </row>
    <row r="11" spans="1:10" ht="45">
      <c r="A11" s="244" t="s">
        <v>553</v>
      </c>
      <c r="B11" s="245" t="s">
        <v>14</v>
      </c>
      <c r="C11" s="244" t="s">
        <v>123</v>
      </c>
      <c r="D11" s="244" t="s">
        <v>18</v>
      </c>
      <c r="E11" s="244" t="s">
        <v>19</v>
      </c>
      <c r="F11" s="244" t="s">
        <v>21</v>
      </c>
      <c r="G11" s="244" t="s">
        <v>28</v>
      </c>
      <c r="H11" s="242" t="s">
        <v>194</v>
      </c>
    </row>
    <row r="12" spans="1:10" ht="12.75" customHeight="1">
      <c r="A12" s="244" t="s">
        <v>594</v>
      </c>
      <c r="B12" s="244" t="s">
        <v>33</v>
      </c>
      <c r="C12" s="244">
        <v>1</v>
      </c>
      <c r="D12" s="244">
        <v>10</v>
      </c>
      <c r="E12" s="244">
        <v>4.3499999999999996</v>
      </c>
      <c r="F12" s="244">
        <v>14.35</v>
      </c>
      <c r="G12" s="244">
        <v>4.66</v>
      </c>
      <c r="H12" s="246">
        <v>19.009999999999998</v>
      </c>
    </row>
    <row r="13" spans="1:10" ht="12.75" customHeight="1">
      <c r="A13" s="244" t="s">
        <v>595</v>
      </c>
      <c r="B13" s="244" t="s">
        <v>202</v>
      </c>
      <c r="C13" s="244">
        <v>1</v>
      </c>
      <c r="D13" s="244">
        <v>10</v>
      </c>
      <c r="E13" s="244">
        <v>4.05</v>
      </c>
      <c r="F13" s="244">
        <v>14.05</v>
      </c>
      <c r="G13" s="244">
        <v>4</v>
      </c>
      <c r="H13" s="247">
        <v>18.05</v>
      </c>
    </row>
    <row r="14" spans="1:10" ht="12.75" customHeight="1">
      <c r="A14" s="244" t="s">
        <v>243</v>
      </c>
      <c r="B14" s="244" t="s">
        <v>202</v>
      </c>
      <c r="C14" s="244">
        <v>1</v>
      </c>
      <c r="D14" s="244">
        <v>8</v>
      </c>
      <c r="E14" s="244">
        <v>4.41</v>
      </c>
      <c r="F14" s="244">
        <v>12.41</v>
      </c>
      <c r="G14" s="244">
        <v>4.66</v>
      </c>
      <c r="H14" s="247">
        <v>17.07</v>
      </c>
    </row>
    <row r="15" spans="1:10" ht="12.75" customHeight="1">
      <c r="A15" s="244" t="s">
        <v>364</v>
      </c>
      <c r="B15" s="244" t="s">
        <v>88</v>
      </c>
      <c r="C15" s="244">
        <v>1</v>
      </c>
      <c r="D15" s="244">
        <v>5</v>
      </c>
      <c r="E15" s="244">
        <v>4.2</v>
      </c>
      <c r="F15" s="244">
        <v>9.1999999999999993</v>
      </c>
      <c r="G15" s="244">
        <v>4.3</v>
      </c>
      <c r="H15" s="247">
        <v>13.5</v>
      </c>
    </row>
    <row r="16" spans="1:10" ht="12.75" customHeight="1">
      <c r="A16" s="244" t="s">
        <v>347</v>
      </c>
      <c r="B16" s="244" t="s">
        <v>88</v>
      </c>
      <c r="C16" s="244">
        <v>2</v>
      </c>
      <c r="D16" s="244">
        <v>5</v>
      </c>
      <c r="E16" s="244">
        <v>4.09</v>
      </c>
      <c r="F16" s="244">
        <v>9.09</v>
      </c>
      <c r="G16" s="244">
        <v>4</v>
      </c>
      <c r="H16" s="247">
        <v>13.09</v>
      </c>
    </row>
    <row r="17" spans="1:8" ht="12.75" customHeight="1">
      <c r="A17" s="244" t="s">
        <v>309</v>
      </c>
      <c r="B17" s="244" t="s">
        <v>33</v>
      </c>
      <c r="C17" s="244">
        <v>1</v>
      </c>
      <c r="D17" s="244">
        <v>4</v>
      </c>
      <c r="E17" s="244">
        <v>4.22</v>
      </c>
      <c r="F17" s="244">
        <v>8.2199999999999989</v>
      </c>
      <c r="G17" s="244">
        <v>4.33</v>
      </c>
      <c r="H17" s="247">
        <v>12.549999999999999</v>
      </c>
    </row>
    <row r="18" spans="1:8" ht="12.75" customHeight="1">
      <c r="A18" s="244" t="s">
        <v>331</v>
      </c>
      <c r="B18" s="244" t="s">
        <v>88</v>
      </c>
      <c r="C18" s="244">
        <v>1</v>
      </c>
      <c r="D18" s="244">
        <v>4</v>
      </c>
      <c r="E18" s="244">
        <v>4.17</v>
      </c>
      <c r="F18" s="244">
        <v>8.17</v>
      </c>
      <c r="G18" s="244">
        <v>4</v>
      </c>
      <c r="H18" s="247">
        <v>12.17</v>
      </c>
    </row>
    <row r="19" spans="1:8" ht="12.75" customHeight="1">
      <c r="A19" s="244" t="s">
        <v>349</v>
      </c>
      <c r="B19" s="244" t="s">
        <v>88</v>
      </c>
      <c r="C19" s="244">
        <v>2</v>
      </c>
      <c r="D19" s="244">
        <v>2</v>
      </c>
      <c r="E19" s="244">
        <v>4.26</v>
      </c>
      <c r="F19" s="244">
        <v>6.26</v>
      </c>
      <c r="G19" s="244">
        <v>4.33</v>
      </c>
      <c r="H19" s="247">
        <v>10.59</v>
      </c>
    </row>
    <row r="20" spans="1:8" ht="12.75" customHeight="1">
      <c r="A20" s="244" t="s">
        <v>386</v>
      </c>
      <c r="B20" s="244" t="s">
        <v>33</v>
      </c>
      <c r="C20" s="244">
        <v>1</v>
      </c>
      <c r="D20" s="244">
        <v>3</v>
      </c>
      <c r="E20" s="244">
        <v>3.78</v>
      </c>
      <c r="F20" s="244">
        <v>6.7799999999999994</v>
      </c>
      <c r="G20" s="244">
        <v>3.67</v>
      </c>
      <c r="H20" s="247">
        <v>10.45</v>
      </c>
    </row>
    <row r="21" spans="1:8" ht="12.75" customHeight="1">
      <c r="A21" s="244" t="s">
        <v>408</v>
      </c>
      <c r="B21" s="244" t="s">
        <v>202</v>
      </c>
      <c r="C21" s="244">
        <v>1</v>
      </c>
      <c r="D21" s="244">
        <v>3</v>
      </c>
      <c r="E21" s="244">
        <v>3.43</v>
      </c>
      <c r="F21" s="244">
        <v>6.43</v>
      </c>
      <c r="G21" s="244">
        <v>4</v>
      </c>
      <c r="H21" s="247">
        <v>10.43</v>
      </c>
    </row>
    <row r="22" spans="1:8" ht="12.75" customHeight="1">
      <c r="A22" s="244" t="s">
        <v>383</v>
      </c>
      <c r="B22" s="244" t="s">
        <v>33</v>
      </c>
      <c r="C22" s="244">
        <v>1</v>
      </c>
      <c r="D22" s="244">
        <v>2</v>
      </c>
      <c r="E22" s="244">
        <v>4</v>
      </c>
      <c r="F22" s="244">
        <v>6</v>
      </c>
      <c r="G22" s="244">
        <v>4</v>
      </c>
      <c r="H22" s="247">
        <v>10</v>
      </c>
    </row>
    <row r="23" spans="1:8" ht="12.75" customHeight="1">
      <c r="A23" s="244" t="s">
        <v>239</v>
      </c>
      <c r="B23" s="244" t="s">
        <v>202</v>
      </c>
      <c r="C23" s="244">
        <v>1</v>
      </c>
      <c r="D23" s="244">
        <v>0</v>
      </c>
      <c r="E23" s="244">
        <v>4.88</v>
      </c>
      <c r="F23" s="244">
        <v>4.88</v>
      </c>
      <c r="G23" s="244">
        <v>5</v>
      </c>
      <c r="H23" s="247">
        <v>9.879999999999999</v>
      </c>
    </row>
    <row r="24" spans="1:8" ht="12.75" customHeight="1">
      <c r="A24" s="244" t="s">
        <v>599</v>
      </c>
      <c r="B24" s="244" t="s">
        <v>202</v>
      </c>
      <c r="C24" s="244">
        <v>1</v>
      </c>
      <c r="D24" s="244">
        <v>0</v>
      </c>
      <c r="E24" s="244">
        <v>4.55</v>
      </c>
      <c r="F24" s="244">
        <v>4.55</v>
      </c>
      <c r="G24" s="244">
        <v>5</v>
      </c>
      <c r="H24" s="247">
        <v>9.5500000000000007</v>
      </c>
    </row>
    <row r="25" spans="1:8" ht="12.75" customHeight="1">
      <c r="A25" s="244" t="s">
        <v>259</v>
      </c>
      <c r="B25" s="244" t="s">
        <v>88</v>
      </c>
      <c r="C25" s="244">
        <v>2</v>
      </c>
      <c r="D25" s="244">
        <v>0</v>
      </c>
      <c r="E25" s="244">
        <v>4.83</v>
      </c>
      <c r="F25" s="244">
        <v>4.83</v>
      </c>
      <c r="G25" s="244">
        <v>4.5</v>
      </c>
      <c r="H25" s="247">
        <v>9.33</v>
      </c>
    </row>
    <row r="26" spans="1:8" ht="12.75" customHeight="1">
      <c r="A26" s="244" t="s">
        <v>283</v>
      </c>
      <c r="B26" s="244" t="s">
        <v>88</v>
      </c>
      <c r="C26" s="244">
        <v>2</v>
      </c>
      <c r="D26" s="244">
        <v>0</v>
      </c>
      <c r="E26" s="244">
        <v>4.3600000000000003</v>
      </c>
      <c r="F26" s="244">
        <v>4.3600000000000003</v>
      </c>
      <c r="G26" s="244">
        <v>4.5</v>
      </c>
      <c r="H26" s="247">
        <v>8.86</v>
      </c>
    </row>
    <row r="27" spans="1:8" ht="12.75" customHeight="1">
      <c r="A27" s="244" t="s">
        <v>326</v>
      </c>
      <c r="B27" s="244" t="s">
        <v>88</v>
      </c>
      <c r="C27" s="244">
        <v>1</v>
      </c>
      <c r="D27" s="244">
        <v>0</v>
      </c>
      <c r="E27" s="244">
        <v>4.1100000000000003</v>
      </c>
      <c r="F27" s="244">
        <v>4.1100000000000003</v>
      </c>
      <c r="G27" s="244">
        <v>4.5</v>
      </c>
      <c r="H27" s="247">
        <v>8.61</v>
      </c>
    </row>
    <row r="28" spans="1:8" ht="12.75" customHeight="1">
      <c r="A28" s="244" t="s">
        <v>297</v>
      </c>
      <c r="B28" s="244" t="s">
        <v>33</v>
      </c>
      <c r="C28" s="244">
        <v>2</v>
      </c>
      <c r="D28" s="244">
        <v>0</v>
      </c>
      <c r="E28" s="244">
        <v>4.1100000000000003</v>
      </c>
      <c r="F28" s="244">
        <v>4.1100000000000003</v>
      </c>
      <c r="G28" s="244">
        <v>4.5</v>
      </c>
      <c r="H28" s="247">
        <v>8.61</v>
      </c>
    </row>
    <row r="29" spans="1:8" ht="12.75" customHeight="1">
      <c r="A29" s="244" t="s">
        <v>332</v>
      </c>
      <c r="B29" s="244" t="s">
        <v>88</v>
      </c>
      <c r="C29" s="244">
        <v>1</v>
      </c>
      <c r="D29" s="244">
        <v>0</v>
      </c>
      <c r="E29" s="244">
        <v>4.0999999999999996</v>
      </c>
      <c r="F29" s="244">
        <v>4.0999999999999996</v>
      </c>
      <c r="G29" s="244">
        <v>4.5</v>
      </c>
      <c r="H29" s="247">
        <v>8.6</v>
      </c>
    </row>
    <row r="30" spans="1:8" ht="12.75" customHeight="1">
      <c r="A30" s="244" t="s">
        <v>458</v>
      </c>
      <c r="B30" s="244" t="s">
        <v>33</v>
      </c>
      <c r="C30" s="244">
        <v>1</v>
      </c>
      <c r="D30" s="244">
        <v>0</v>
      </c>
      <c r="E30" s="244">
        <v>4.2</v>
      </c>
      <c r="F30" s="244">
        <v>4.2</v>
      </c>
      <c r="G30" s="244">
        <v>4.33</v>
      </c>
      <c r="H30" s="247">
        <v>8.5300000000000011</v>
      </c>
    </row>
    <row r="31" spans="1:8" ht="12.75" customHeight="1">
      <c r="A31" s="244" t="s">
        <v>442</v>
      </c>
      <c r="B31" s="244" t="s">
        <v>33</v>
      </c>
      <c r="C31" s="244">
        <v>1</v>
      </c>
      <c r="D31" s="244">
        <v>0</v>
      </c>
      <c r="E31" s="244">
        <v>4.1100000000000003</v>
      </c>
      <c r="F31" s="244">
        <v>4.1100000000000003</v>
      </c>
      <c r="G31" s="244">
        <v>4.33</v>
      </c>
      <c r="H31" s="247">
        <v>8.4400000000000013</v>
      </c>
    </row>
    <row r="32" spans="1:8" ht="12.75" customHeight="1">
      <c r="A32" s="244" t="s">
        <v>403</v>
      </c>
      <c r="B32" s="244" t="s">
        <v>33</v>
      </c>
      <c r="C32" s="244">
        <v>1</v>
      </c>
      <c r="D32" s="244">
        <v>0</v>
      </c>
      <c r="E32" s="244">
        <v>4.1100000000000003</v>
      </c>
      <c r="F32" s="244">
        <v>4.1100000000000003</v>
      </c>
      <c r="G32" s="244">
        <v>4.33</v>
      </c>
      <c r="H32" s="247">
        <v>8.4400000000000013</v>
      </c>
    </row>
    <row r="33" spans="1:8" ht="12.75" customHeight="1">
      <c r="A33" s="244" t="s">
        <v>502</v>
      </c>
      <c r="B33" s="244" t="s">
        <v>88</v>
      </c>
      <c r="C33" s="244">
        <v>1</v>
      </c>
      <c r="D33" s="244">
        <v>0</v>
      </c>
      <c r="E33" s="244">
        <v>4.42</v>
      </c>
      <c r="F33" s="244">
        <v>4.42</v>
      </c>
      <c r="G33" s="244">
        <v>4</v>
      </c>
      <c r="H33" s="247">
        <v>8.42</v>
      </c>
    </row>
    <row r="34" spans="1:8" ht="12.75" customHeight="1">
      <c r="A34" s="244" t="s">
        <v>365</v>
      </c>
      <c r="B34" s="244" t="s">
        <v>33</v>
      </c>
      <c r="C34" s="244">
        <v>3</v>
      </c>
      <c r="D34" s="244">
        <v>0</v>
      </c>
      <c r="E34" s="244">
        <v>4.33</v>
      </c>
      <c r="F34" s="244">
        <v>4.33</v>
      </c>
      <c r="G34" s="244">
        <v>4</v>
      </c>
      <c r="H34" s="247">
        <v>8.33</v>
      </c>
    </row>
    <row r="35" spans="1:8" ht="12.75" customHeight="1">
      <c r="A35" s="244" t="s">
        <v>394</v>
      </c>
      <c r="B35" s="244" t="s">
        <v>33</v>
      </c>
      <c r="C35" s="244">
        <v>1</v>
      </c>
      <c r="D35" s="244">
        <v>0</v>
      </c>
      <c r="E35" s="244">
        <v>4.1100000000000003</v>
      </c>
      <c r="F35" s="244">
        <v>4.1100000000000003</v>
      </c>
      <c r="G35" s="244">
        <v>4</v>
      </c>
      <c r="H35" s="247">
        <v>8.11</v>
      </c>
    </row>
    <row r="36" spans="1:8" ht="12.75" customHeight="1">
      <c r="A36" s="244" t="s">
        <v>417</v>
      </c>
      <c r="B36" s="244" t="s">
        <v>88</v>
      </c>
      <c r="C36" s="244">
        <v>2</v>
      </c>
      <c r="D36" s="244">
        <v>0</v>
      </c>
      <c r="E36" s="244">
        <v>3.94</v>
      </c>
      <c r="F36" s="244">
        <v>3.94</v>
      </c>
      <c r="G36" s="244">
        <v>4</v>
      </c>
      <c r="H36" s="247">
        <v>7.9399999999999995</v>
      </c>
    </row>
    <row r="37" spans="1:8" ht="12.75" customHeight="1">
      <c r="A37" s="244" t="s">
        <v>407</v>
      </c>
      <c r="B37" s="244" t="s">
        <v>88</v>
      </c>
      <c r="C37" s="244">
        <v>1</v>
      </c>
      <c r="D37" s="244">
        <v>0</v>
      </c>
      <c r="E37" s="244">
        <v>3.44</v>
      </c>
      <c r="F37" s="244">
        <v>3.44</v>
      </c>
      <c r="G37" s="244">
        <v>4.5</v>
      </c>
      <c r="H37" s="247">
        <v>7.9399999999999995</v>
      </c>
    </row>
    <row r="38" spans="1:8" ht="12.75" customHeight="1">
      <c r="A38" s="244" t="s">
        <v>452</v>
      </c>
      <c r="B38" s="244" t="s">
        <v>88</v>
      </c>
      <c r="C38" s="244">
        <v>1</v>
      </c>
      <c r="D38" s="244">
        <v>0</v>
      </c>
      <c r="E38" s="244">
        <v>3.93</v>
      </c>
      <c r="F38" s="244">
        <v>3.93</v>
      </c>
      <c r="G38" s="244">
        <v>4</v>
      </c>
      <c r="H38" s="247">
        <v>7.93</v>
      </c>
    </row>
    <row r="39" spans="1:8" ht="12.75" customHeight="1">
      <c r="A39" s="244" t="s">
        <v>423</v>
      </c>
      <c r="B39" s="244" t="s">
        <v>88</v>
      </c>
      <c r="C39" s="244">
        <v>1</v>
      </c>
      <c r="D39" s="244">
        <v>0</v>
      </c>
      <c r="E39" s="244">
        <v>3.83</v>
      </c>
      <c r="F39" s="244">
        <v>3.83</v>
      </c>
      <c r="G39" s="244">
        <v>4</v>
      </c>
      <c r="H39" s="247">
        <v>7.83</v>
      </c>
    </row>
    <row r="40" spans="1:8" ht="12.75" customHeight="1">
      <c r="A40" s="244" t="s">
        <v>432</v>
      </c>
      <c r="B40" s="244" t="s">
        <v>33</v>
      </c>
      <c r="C40" s="244">
        <v>1</v>
      </c>
      <c r="D40" s="244">
        <v>0</v>
      </c>
      <c r="E40" s="244">
        <v>3.76</v>
      </c>
      <c r="F40" s="244">
        <v>3.76</v>
      </c>
      <c r="G40" s="244">
        <v>4</v>
      </c>
      <c r="H40" s="247">
        <v>7.76</v>
      </c>
    </row>
    <row r="41" spans="1:8" ht="12.75" customHeight="1">
      <c r="A41" s="244" t="s">
        <v>445</v>
      </c>
      <c r="B41" s="244" t="s">
        <v>88</v>
      </c>
      <c r="C41" s="244">
        <v>2</v>
      </c>
      <c r="D41" s="244">
        <v>0</v>
      </c>
      <c r="E41" s="244">
        <v>3.66</v>
      </c>
      <c r="F41" s="244">
        <v>3.66</v>
      </c>
      <c r="G41" s="244">
        <v>4</v>
      </c>
      <c r="H41" s="247">
        <v>7.66</v>
      </c>
    </row>
    <row r="42" spans="1:8" ht="12.75" customHeight="1">
      <c r="A42" s="244" t="s">
        <v>470</v>
      </c>
      <c r="B42" s="244" t="s">
        <v>33</v>
      </c>
      <c r="C42" s="244">
        <v>1</v>
      </c>
      <c r="D42" s="244">
        <v>0</v>
      </c>
      <c r="E42" s="244">
        <v>4</v>
      </c>
      <c r="F42" s="244">
        <v>4</v>
      </c>
      <c r="G42" s="244">
        <v>3.5</v>
      </c>
      <c r="H42" s="247">
        <v>7.5</v>
      </c>
    </row>
    <row r="43" spans="1:8" ht="12.75" customHeight="1">
      <c r="A43" s="244" t="s">
        <v>482</v>
      </c>
      <c r="B43" s="244" t="s">
        <v>33</v>
      </c>
      <c r="C43" s="244">
        <v>2</v>
      </c>
      <c r="D43" s="244">
        <v>0</v>
      </c>
      <c r="E43" s="244">
        <v>3.71</v>
      </c>
      <c r="F43" s="244">
        <v>3.71</v>
      </c>
      <c r="G43" s="244">
        <v>3</v>
      </c>
      <c r="H43" s="247">
        <v>6.71</v>
      </c>
    </row>
    <row r="44" spans="1:8" ht="12.75" customHeight="1">
      <c r="A44" s="244" t="s">
        <v>497</v>
      </c>
      <c r="B44" s="244" t="s">
        <v>33</v>
      </c>
      <c r="C44" s="244">
        <v>1</v>
      </c>
      <c r="D44" s="244">
        <v>0</v>
      </c>
      <c r="E44" s="244">
        <v>3.35</v>
      </c>
      <c r="F44" s="244">
        <v>3.35</v>
      </c>
      <c r="G44" s="244">
        <v>3</v>
      </c>
      <c r="H44" s="248">
        <v>6.35</v>
      </c>
    </row>
  </sheetData>
  <conditionalFormatting sqref="A12:G221">
    <cfRule type="expression" dxfId="1038" priority="1">
      <formula>$B12="нет"</formula>
    </cfRule>
    <cfRule type="expression" dxfId="1037" priority="2">
      <formula>SEARCH("забрал(а)",$B12)&gt;0</formula>
    </cfRule>
  </conditionalFormatting>
  <pageMargins left="0.70866141732283472" right="0.70866141732283472" top="0.74803149606299213" bottom="0.74803149606299213" header="0.31496062992125984" footer="0.31496062992125984"/>
  <pageSetup paperSize="9" scale="105" fitToWidth="0" fitToHeight="0" orientation="landscape" r:id="rId2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Лист18">
    <tabColor theme="4" tint="0.39997558519241921"/>
  </sheetPr>
  <dimension ref="A1:J98"/>
  <sheetViews>
    <sheetView zoomScaleNormal="100" workbookViewId="0">
      <pane ySplit="11" topLeftCell="A12" activePane="bottomLeft" state="frozen"/>
      <selection pane="bottomLeft" activeCell="A11" sqref="A11"/>
    </sheetView>
  </sheetViews>
  <sheetFormatPr defaultRowHeight="12.75" customHeight="1"/>
  <cols>
    <col min="1" max="1" width="25.890625" customWidth="1"/>
    <col min="2" max="2" width="17.6640625" customWidth="1"/>
    <col min="3" max="3" width="14.29296875" customWidth="1"/>
    <col min="4" max="4" width="12.9453125" style="49" customWidth="1"/>
    <col min="5" max="5" width="13.484375" style="49" customWidth="1"/>
    <col min="6" max="6" width="13.6171875" style="49" customWidth="1"/>
    <col min="7" max="7" width="12.26953125" style="49" customWidth="1"/>
    <col min="8" max="8" width="14.96875" customWidth="1"/>
  </cols>
  <sheetData>
    <row r="1" spans="1:10" ht="13.5">
      <c r="A1" s="4" t="s">
        <v>528</v>
      </c>
      <c r="B1" s="8"/>
      <c r="C1" s="32"/>
      <c r="D1" s="50"/>
      <c r="E1" s="50"/>
      <c r="F1" s="50"/>
      <c r="G1" s="50"/>
      <c r="H1" s="32"/>
    </row>
    <row r="2" spans="1:10" ht="14.25">
      <c r="A2" s="5" t="s">
        <v>42</v>
      </c>
      <c r="B2" s="8"/>
      <c r="C2" s="32"/>
      <c r="D2" s="50"/>
      <c r="E2" s="50"/>
      <c r="F2" s="50"/>
      <c r="G2" s="50"/>
      <c r="H2" s="32"/>
    </row>
    <row r="3" spans="1:10" ht="14.25">
      <c r="A3" s="6" t="s">
        <v>54</v>
      </c>
      <c r="D3" s="50"/>
      <c r="E3" s="50"/>
      <c r="F3" s="50"/>
      <c r="G3" s="50"/>
      <c r="H3" s="32"/>
    </row>
    <row r="4" spans="1:10" ht="14.25">
      <c r="A4" s="6" t="s">
        <v>56</v>
      </c>
      <c r="D4" s="50"/>
      <c r="E4" s="50"/>
      <c r="F4" s="50"/>
      <c r="G4" s="50"/>
      <c r="H4" s="32"/>
    </row>
    <row r="5" spans="1:10" ht="14.25">
      <c r="A5" s="6" t="s">
        <v>44</v>
      </c>
      <c r="D5" s="50"/>
      <c r="E5" s="50"/>
      <c r="F5" s="50"/>
      <c r="G5" s="50"/>
      <c r="H5" s="32"/>
    </row>
    <row r="6" spans="1:10" ht="14.25">
      <c r="A6" s="15"/>
      <c r="B6" s="8"/>
      <c r="C6" s="32"/>
      <c r="D6" s="50"/>
      <c r="E6" s="50"/>
      <c r="F6" s="50"/>
      <c r="G6" s="50"/>
      <c r="H6" s="32"/>
      <c r="I6" s="32"/>
      <c r="J6" s="32"/>
    </row>
    <row r="7" spans="1:10" ht="23.25">
      <c r="A7" s="244" t="s">
        <v>1</v>
      </c>
      <c r="B7" s="244" t="s">
        <v>30</v>
      </c>
      <c r="C7" s="32"/>
      <c r="D7" s="50"/>
      <c r="E7" s="50"/>
      <c r="F7" s="50"/>
      <c r="G7" s="50"/>
      <c r="H7" s="32"/>
      <c r="I7" s="32"/>
      <c r="J7" s="32"/>
    </row>
    <row r="8" spans="1:10">
      <c r="A8" s="244" t="s">
        <v>2</v>
      </c>
      <c r="B8" s="244" t="s">
        <v>119</v>
      </c>
      <c r="C8" s="32"/>
      <c r="D8" s="50"/>
      <c r="E8" s="50"/>
      <c r="F8" s="50"/>
      <c r="G8" s="50"/>
      <c r="H8" s="32"/>
      <c r="I8" s="32"/>
      <c r="J8" s="32"/>
    </row>
    <row r="9" spans="1:10">
      <c r="A9" s="244" t="s">
        <v>124</v>
      </c>
      <c r="B9" s="244" t="s">
        <v>120</v>
      </c>
      <c r="C9" s="32"/>
      <c r="D9" s="50"/>
      <c r="E9" s="50"/>
      <c r="F9" s="50"/>
      <c r="G9" s="50"/>
      <c r="H9" s="32"/>
      <c r="I9" s="32"/>
      <c r="J9" s="32"/>
    </row>
    <row r="10" spans="1:10" ht="13.5">
      <c r="A10" s="42"/>
      <c r="B10" s="41"/>
      <c r="C10" s="32"/>
      <c r="D10" s="50"/>
      <c r="E10" s="50"/>
      <c r="F10" s="50"/>
      <c r="G10" s="50"/>
      <c r="H10" s="32"/>
      <c r="I10" s="32"/>
      <c r="J10" s="32"/>
    </row>
    <row r="11" spans="1:10" ht="45">
      <c r="A11" s="244" t="s">
        <v>553</v>
      </c>
      <c r="B11" s="245" t="s">
        <v>14</v>
      </c>
      <c r="C11" s="244" t="s">
        <v>123</v>
      </c>
      <c r="D11" s="244" t="s">
        <v>19</v>
      </c>
      <c r="E11" s="244" t="s">
        <v>21</v>
      </c>
      <c r="F11" s="244" t="s">
        <v>28</v>
      </c>
      <c r="G11" s="242" t="s">
        <v>194</v>
      </c>
    </row>
    <row r="12" spans="1:10" ht="12.75" customHeight="1">
      <c r="A12" s="244" t="s">
        <v>238</v>
      </c>
      <c r="B12" s="244" t="s">
        <v>202</v>
      </c>
      <c r="C12" s="244">
        <v>1</v>
      </c>
      <c r="D12" s="244">
        <v>5</v>
      </c>
      <c r="E12" s="244">
        <v>14</v>
      </c>
      <c r="F12" s="244">
        <v>5</v>
      </c>
      <c r="G12" s="246">
        <v>19</v>
      </c>
    </row>
    <row r="13" spans="1:10" ht="12.75" customHeight="1">
      <c r="A13" s="244" t="s">
        <v>211</v>
      </c>
      <c r="B13" s="244" t="s">
        <v>88</v>
      </c>
      <c r="C13" s="244">
        <v>2</v>
      </c>
      <c r="D13" s="244">
        <v>4.41</v>
      </c>
      <c r="E13" s="244">
        <v>14.41</v>
      </c>
      <c r="F13" s="244">
        <v>4.33</v>
      </c>
      <c r="G13" s="247">
        <v>18.740000000000002</v>
      </c>
    </row>
    <row r="14" spans="1:10" ht="12.75" customHeight="1">
      <c r="A14" s="244" t="s">
        <v>272</v>
      </c>
      <c r="B14" s="244" t="s">
        <v>202</v>
      </c>
      <c r="C14" s="244">
        <v>3</v>
      </c>
      <c r="D14" s="244">
        <v>4.16</v>
      </c>
      <c r="E14" s="244">
        <v>14.16</v>
      </c>
      <c r="F14" s="244">
        <v>4.33</v>
      </c>
      <c r="G14" s="247">
        <v>18.490000000000002</v>
      </c>
    </row>
    <row r="15" spans="1:10" ht="12.75" customHeight="1">
      <c r="A15" s="244" t="s">
        <v>237</v>
      </c>
      <c r="B15" s="244" t="s">
        <v>202</v>
      </c>
      <c r="C15" s="244">
        <v>1</v>
      </c>
      <c r="D15" s="244">
        <v>3.73</v>
      </c>
      <c r="E15" s="244">
        <v>13.73</v>
      </c>
      <c r="F15" s="244">
        <v>4</v>
      </c>
      <c r="G15" s="247">
        <v>17.73</v>
      </c>
    </row>
    <row r="16" spans="1:10" ht="12.75" customHeight="1">
      <c r="A16" s="244" t="s">
        <v>257</v>
      </c>
      <c r="B16" s="244" t="s">
        <v>88</v>
      </c>
      <c r="C16" s="244">
        <v>2</v>
      </c>
      <c r="D16" s="244">
        <v>4.72</v>
      </c>
      <c r="E16" s="244">
        <v>12.719999999999999</v>
      </c>
      <c r="F16" s="244">
        <v>5</v>
      </c>
      <c r="G16" s="247">
        <v>17.72</v>
      </c>
    </row>
    <row r="17" spans="1:7" ht="12.75" customHeight="1">
      <c r="A17" s="244" t="s">
        <v>249</v>
      </c>
      <c r="B17" s="244" t="s">
        <v>88</v>
      </c>
      <c r="C17" s="244">
        <v>2</v>
      </c>
      <c r="D17" s="244">
        <v>4.1500000000000004</v>
      </c>
      <c r="E17" s="244">
        <v>13.15</v>
      </c>
      <c r="F17" s="244">
        <v>4</v>
      </c>
      <c r="G17" s="247">
        <v>17.149999999999999</v>
      </c>
    </row>
    <row r="18" spans="1:7" ht="12.75" customHeight="1">
      <c r="A18" s="244" t="s">
        <v>258</v>
      </c>
      <c r="B18" s="244" t="s">
        <v>88</v>
      </c>
      <c r="C18" s="244">
        <v>2</v>
      </c>
      <c r="D18" s="244">
        <v>3.4</v>
      </c>
      <c r="E18" s="244">
        <v>13.4</v>
      </c>
      <c r="F18" s="244">
        <v>3.66</v>
      </c>
      <c r="G18" s="247">
        <v>17.060000000000002</v>
      </c>
    </row>
    <row r="19" spans="1:7" ht="12.75" customHeight="1">
      <c r="A19" s="244" t="s">
        <v>276</v>
      </c>
      <c r="B19" s="244" t="s">
        <v>202</v>
      </c>
      <c r="C19" s="244">
        <v>2</v>
      </c>
      <c r="D19" s="244">
        <v>4.3099999999999996</v>
      </c>
      <c r="E19" s="244">
        <v>12.309999999999999</v>
      </c>
      <c r="F19" s="244">
        <v>4</v>
      </c>
      <c r="G19" s="247">
        <v>16.309999999999999</v>
      </c>
    </row>
    <row r="20" spans="1:7" ht="12.75" customHeight="1">
      <c r="A20" s="244" t="s">
        <v>267</v>
      </c>
      <c r="B20" s="244" t="s">
        <v>88</v>
      </c>
      <c r="C20" s="244">
        <v>3</v>
      </c>
      <c r="D20" s="244">
        <v>4.2699999999999996</v>
      </c>
      <c r="E20" s="244">
        <v>11.27</v>
      </c>
      <c r="F20" s="244">
        <v>4.33</v>
      </c>
      <c r="G20" s="247">
        <v>15.6</v>
      </c>
    </row>
    <row r="21" spans="1:7" ht="12.75" customHeight="1">
      <c r="A21" s="244" t="s">
        <v>303</v>
      </c>
      <c r="B21" s="244" t="s">
        <v>88</v>
      </c>
      <c r="C21" s="244">
        <v>1</v>
      </c>
      <c r="D21" s="244">
        <v>3.55</v>
      </c>
      <c r="E21" s="244">
        <v>11.55</v>
      </c>
      <c r="F21" s="244">
        <v>3.66</v>
      </c>
      <c r="G21" s="247">
        <v>15.21</v>
      </c>
    </row>
    <row r="22" spans="1:7" ht="12.75" customHeight="1">
      <c r="A22" s="244" t="s">
        <v>288</v>
      </c>
      <c r="B22" s="244" t="s">
        <v>88</v>
      </c>
      <c r="C22" s="244">
        <v>2</v>
      </c>
      <c r="D22" s="244">
        <v>4.4400000000000004</v>
      </c>
      <c r="E22" s="244">
        <v>10.440000000000001</v>
      </c>
      <c r="F22" s="244">
        <v>4.33</v>
      </c>
      <c r="G22" s="247">
        <v>14.770000000000001</v>
      </c>
    </row>
    <row r="23" spans="1:7" ht="12.75" customHeight="1">
      <c r="A23" s="244" t="s">
        <v>321</v>
      </c>
      <c r="B23" s="244" t="s">
        <v>88</v>
      </c>
      <c r="C23" s="244">
        <v>3</v>
      </c>
      <c r="D23" s="244">
        <v>3.72</v>
      </c>
      <c r="E23" s="244">
        <v>10.72</v>
      </c>
      <c r="F23" s="244">
        <v>4</v>
      </c>
      <c r="G23" s="247">
        <v>14.72</v>
      </c>
    </row>
    <row r="24" spans="1:7" ht="12.75" customHeight="1">
      <c r="A24" s="244" t="s">
        <v>292</v>
      </c>
      <c r="B24" s="244" t="s">
        <v>88</v>
      </c>
      <c r="C24" s="244">
        <v>1</v>
      </c>
      <c r="D24" s="244">
        <v>4.63</v>
      </c>
      <c r="E24" s="244">
        <v>9.629999999999999</v>
      </c>
      <c r="F24" s="244">
        <v>5</v>
      </c>
      <c r="G24" s="247">
        <v>14.629999999999999</v>
      </c>
    </row>
    <row r="25" spans="1:7" ht="12.75" customHeight="1">
      <c r="A25" s="244" t="s">
        <v>329</v>
      </c>
      <c r="B25" s="244" t="s">
        <v>88</v>
      </c>
      <c r="C25" s="244">
        <v>1</v>
      </c>
      <c r="D25" s="244">
        <v>3.83</v>
      </c>
      <c r="E25" s="244">
        <v>10.83</v>
      </c>
      <c r="F25" s="244">
        <v>3.66</v>
      </c>
      <c r="G25" s="247">
        <v>14.49</v>
      </c>
    </row>
    <row r="26" spans="1:7" ht="12.75" customHeight="1">
      <c r="A26" s="244" t="s">
        <v>289</v>
      </c>
      <c r="B26" s="244" t="s">
        <v>202</v>
      </c>
      <c r="C26" s="244">
        <v>3</v>
      </c>
      <c r="D26" s="244">
        <v>4.17</v>
      </c>
      <c r="E26" s="244">
        <v>9.17</v>
      </c>
      <c r="F26" s="244">
        <v>4.66</v>
      </c>
      <c r="G26" s="247">
        <v>13.83</v>
      </c>
    </row>
    <row r="27" spans="1:7" ht="12.75" customHeight="1">
      <c r="A27" s="244" t="s">
        <v>299</v>
      </c>
      <c r="B27" s="244" t="s">
        <v>202</v>
      </c>
      <c r="C27" s="244">
        <v>3</v>
      </c>
      <c r="D27" s="244">
        <v>4.75</v>
      </c>
      <c r="E27" s="244">
        <v>8.75</v>
      </c>
      <c r="F27" s="244">
        <v>5</v>
      </c>
      <c r="G27" s="247">
        <v>13.75</v>
      </c>
    </row>
    <row r="28" spans="1:7" ht="12.75" customHeight="1">
      <c r="A28" s="244" t="s">
        <v>308</v>
      </c>
      <c r="B28" s="244" t="s">
        <v>202</v>
      </c>
      <c r="C28" s="244">
        <v>2</v>
      </c>
      <c r="D28" s="244">
        <v>3.58</v>
      </c>
      <c r="E28" s="244">
        <v>9.58</v>
      </c>
      <c r="F28" s="244">
        <v>3.66</v>
      </c>
      <c r="G28" s="247">
        <v>13.24</v>
      </c>
    </row>
    <row r="29" spans="1:7" ht="12.75" customHeight="1">
      <c r="A29" s="244" t="s">
        <v>360</v>
      </c>
      <c r="B29" s="244" t="s">
        <v>88</v>
      </c>
      <c r="C29" s="244">
        <v>2</v>
      </c>
      <c r="D29" s="244">
        <v>4.26</v>
      </c>
      <c r="E29" s="244">
        <v>8.26</v>
      </c>
      <c r="F29" s="244">
        <v>4.33</v>
      </c>
      <c r="G29" s="247">
        <v>12.59</v>
      </c>
    </row>
    <row r="30" spans="1:7" ht="12.75" customHeight="1">
      <c r="A30" s="244" t="s">
        <v>330</v>
      </c>
      <c r="B30" s="244" t="s">
        <v>88</v>
      </c>
      <c r="C30" s="244">
        <v>2</v>
      </c>
      <c r="D30" s="244">
        <v>4.55</v>
      </c>
      <c r="E30" s="244">
        <v>7.55</v>
      </c>
      <c r="F30" s="244">
        <v>5</v>
      </c>
      <c r="G30" s="247">
        <v>12.55</v>
      </c>
    </row>
    <row r="31" spans="1:7" ht="12.75" customHeight="1">
      <c r="A31" s="244" t="s">
        <v>336</v>
      </c>
      <c r="B31" s="244" t="s">
        <v>33</v>
      </c>
      <c r="C31" s="244">
        <v>1</v>
      </c>
      <c r="D31" s="244">
        <v>4.2</v>
      </c>
      <c r="E31" s="244">
        <v>8.1999999999999993</v>
      </c>
      <c r="F31" s="244">
        <v>4.33</v>
      </c>
      <c r="G31" s="247">
        <v>12.53</v>
      </c>
    </row>
    <row r="32" spans="1:7" ht="12.75" customHeight="1">
      <c r="A32" s="244" t="s">
        <v>316</v>
      </c>
      <c r="B32" s="244" t="s">
        <v>88</v>
      </c>
      <c r="C32" s="244">
        <v>2</v>
      </c>
      <c r="D32" s="244">
        <v>3.78</v>
      </c>
      <c r="E32" s="244">
        <v>8.7799999999999994</v>
      </c>
      <c r="F32" s="244">
        <v>3.66</v>
      </c>
      <c r="G32" s="247">
        <v>12.44</v>
      </c>
    </row>
    <row r="33" spans="1:7" ht="12.75" customHeight="1">
      <c r="A33" s="244" t="s">
        <v>337</v>
      </c>
      <c r="B33" s="244" t="s">
        <v>88</v>
      </c>
      <c r="C33" s="244">
        <v>3</v>
      </c>
      <c r="D33" s="244">
        <v>3.4</v>
      </c>
      <c r="E33" s="244">
        <v>8.4</v>
      </c>
      <c r="F33" s="244">
        <v>3.66</v>
      </c>
      <c r="G33" s="247">
        <v>12.06</v>
      </c>
    </row>
    <row r="34" spans="1:7" ht="12.75" customHeight="1">
      <c r="A34" s="244" t="s">
        <v>371</v>
      </c>
      <c r="B34" s="244" t="s">
        <v>33</v>
      </c>
      <c r="C34" s="244">
        <v>3</v>
      </c>
      <c r="D34" s="244">
        <v>3.57</v>
      </c>
      <c r="E34" s="244">
        <v>8.57</v>
      </c>
      <c r="F34" s="244">
        <v>3.33</v>
      </c>
      <c r="G34" s="247">
        <v>11.9</v>
      </c>
    </row>
    <row r="35" spans="1:7" ht="12.75" customHeight="1">
      <c r="A35" s="244" t="s">
        <v>367</v>
      </c>
      <c r="B35" s="244" t="s">
        <v>88</v>
      </c>
      <c r="C35" s="244">
        <v>3</v>
      </c>
      <c r="D35" s="244">
        <v>4</v>
      </c>
      <c r="E35" s="244">
        <v>7</v>
      </c>
      <c r="F35" s="244">
        <v>4</v>
      </c>
      <c r="G35" s="247">
        <v>11</v>
      </c>
    </row>
    <row r="36" spans="1:7" ht="12.75" customHeight="1">
      <c r="A36" s="244" t="s">
        <v>323</v>
      </c>
      <c r="B36" s="244" t="s">
        <v>33</v>
      </c>
      <c r="C36" s="244">
        <v>2</v>
      </c>
      <c r="D36" s="244">
        <v>4.47</v>
      </c>
      <c r="E36" s="244">
        <v>6.47</v>
      </c>
      <c r="F36" s="244">
        <v>4.33</v>
      </c>
      <c r="G36" s="247">
        <v>10.8</v>
      </c>
    </row>
    <row r="37" spans="1:7" ht="12.75" customHeight="1">
      <c r="A37" s="244" t="s">
        <v>357</v>
      </c>
      <c r="B37" s="244" t="s">
        <v>88</v>
      </c>
      <c r="C37" s="244">
        <v>2</v>
      </c>
      <c r="D37" s="244">
        <v>4.05</v>
      </c>
      <c r="E37" s="244">
        <v>6.05</v>
      </c>
      <c r="F37" s="244">
        <v>4.33</v>
      </c>
      <c r="G37" s="247">
        <v>10.379999999999999</v>
      </c>
    </row>
    <row r="38" spans="1:7" ht="12.75" customHeight="1">
      <c r="A38" s="244" t="s">
        <v>597</v>
      </c>
      <c r="B38" s="244" t="s">
        <v>88</v>
      </c>
      <c r="C38" s="244">
        <v>3</v>
      </c>
      <c r="D38" s="244">
        <v>4.5599999999999996</v>
      </c>
      <c r="E38" s="244">
        <v>4.5599999999999996</v>
      </c>
      <c r="F38" s="244">
        <v>5</v>
      </c>
      <c r="G38" s="247">
        <v>9.5599999999999987</v>
      </c>
    </row>
    <row r="39" spans="1:7" ht="12.75" customHeight="1">
      <c r="A39" s="244" t="s">
        <v>601</v>
      </c>
      <c r="B39" s="244" t="s">
        <v>88</v>
      </c>
      <c r="C39" s="244">
        <v>3</v>
      </c>
      <c r="D39" s="244">
        <v>4.5599999999999996</v>
      </c>
      <c r="E39" s="244">
        <v>4.5599999999999996</v>
      </c>
      <c r="F39" s="244">
        <v>5</v>
      </c>
      <c r="G39" s="247">
        <v>9.5599999999999987</v>
      </c>
    </row>
    <row r="40" spans="1:7" ht="12.75" customHeight="1">
      <c r="A40" s="244" t="s">
        <v>395</v>
      </c>
      <c r="B40" s="244" t="s">
        <v>33</v>
      </c>
      <c r="C40" s="244">
        <v>2</v>
      </c>
      <c r="D40" s="244">
        <v>4.47</v>
      </c>
      <c r="E40" s="244">
        <v>4.47</v>
      </c>
      <c r="F40" s="244">
        <v>4.66</v>
      </c>
      <c r="G40" s="247">
        <v>9.129999999999999</v>
      </c>
    </row>
    <row r="41" spans="1:7" ht="12.75" customHeight="1">
      <c r="A41" s="244" t="s">
        <v>414</v>
      </c>
      <c r="B41" s="244" t="s">
        <v>88</v>
      </c>
      <c r="C41" s="244">
        <v>1</v>
      </c>
      <c r="D41" s="244">
        <v>4.5</v>
      </c>
      <c r="E41" s="244">
        <v>4.5</v>
      </c>
      <c r="F41" s="244">
        <v>4.5</v>
      </c>
      <c r="G41" s="247">
        <v>9</v>
      </c>
    </row>
    <row r="42" spans="1:7" ht="12.75" customHeight="1">
      <c r="A42" s="244" t="s">
        <v>373</v>
      </c>
      <c r="B42" s="244" t="s">
        <v>33</v>
      </c>
      <c r="C42" s="244">
        <v>1</v>
      </c>
      <c r="D42" s="244">
        <v>3.64</v>
      </c>
      <c r="E42" s="244">
        <v>5.6400000000000006</v>
      </c>
      <c r="F42" s="244">
        <v>3.33</v>
      </c>
      <c r="G42" s="247">
        <v>8.9700000000000006</v>
      </c>
    </row>
    <row r="43" spans="1:7" ht="12.75" customHeight="1">
      <c r="A43" s="244" t="s">
        <v>473</v>
      </c>
      <c r="B43" s="244" t="s">
        <v>88</v>
      </c>
      <c r="C43" s="244">
        <v>1</v>
      </c>
      <c r="D43" s="244">
        <v>4.43</v>
      </c>
      <c r="E43" s="244">
        <v>4.43</v>
      </c>
      <c r="F43" s="244">
        <v>4.5</v>
      </c>
      <c r="G43" s="247">
        <v>8.93</v>
      </c>
    </row>
    <row r="44" spans="1:7" ht="12.75" customHeight="1">
      <c r="A44" s="244" t="s">
        <v>374</v>
      </c>
      <c r="B44" s="244" t="s">
        <v>88</v>
      </c>
      <c r="C44" s="244">
        <v>2</v>
      </c>
      <c r="D44" s="244">
        <v>4.42</v>
      </c>
      <c r="E44" s="244">
        <v>4.42</v>
      </c>
      <c r="F44" s="244">
        <v>4.5</v>
      </c>
      <c r="G44" s="247">
        <v>8.92</v>
      </c>
    </row>
    <row r="45" spans="1:7" ht="12.75" customHeight="1">
      <c r="A45" s="244" t="s">
        <v>260</v>
      </c>
      <c r="B45" s="244" t="s">
        <v>88</v>
      </c>
      <c r="C45" s="244">
        <v>1</v>
      </c>
      <c r="D45" s="244">
        <v>4.3899999999999997</v>
      </c>
      <c r="E45" s="244">
        <v>4.3899999999999997</v>
      </c>
      <c r="F45" s="244">
        <v>4.5</v>
      </c>
      <c r="G45" s="247">
        <v>8.89</v>
      </c>
    </row>
    <row r="46" spans="1:7" ht="12.75" customHeight="1">
      <c r="A46" s="244" t="s">
        <v>290</v>
      </c>
      <c r="B46" s="244" t="s">
        <v>33</v>
      </c>
      <c r="C46" s="244">
        <v>2</v>
      </c>
      <c r="D46" s="244">
        <v>4.3499999999999996</v>
      </c>
      <c r="E46" s="244">
        <v>4.3499999999999996</v>
      </c>
      <c r="F46" s="244">
        <v>4.5</v>
      </c>
      <c r="G46" s="247">
        <v>8.85</v>
      </c>
    </row>
    <row r="47" spans="1:7" ht="12.75" customHeight="1">
      <c r="A47" s="244" t="s">
        <v>447</v>
      </c>
      <c r="B47" s="244" t="s">
        <v>33</v>
      </c>
      <c r="C47" s="244">
        <v>1</v>
      </c>
      <c r="D47" s="244">
        <v>4.17</v>
      </c>
      <c r="E47" s="244">
        <v>4.17</v>
      </c>
      <c r="F47" s="244">
        <v>4.67</v>
      </c>
      <c r="G47" s="247">
        <v>8.84</v>
      </c>
    </row>
    <row r="48" spans="1:7" ht="12.75" customHeight="1">
      <c r="A48" s="244" t="s">
        <v>401</v>
      </c>
      <c r="B48" s="244" t="s">
        <v>33</v>
      </c>
      <c r="C48" s="244">
        <v>1</v>
      </c>
      <c r="D48" s="244">
        <v>4.12</v>
      </c>
      <c r="E48" s="244">
        <v>4.12</v>
      </c>
      <c r="F48" s="244">
        <v>4.66</v>
      </c>
      <c r="G48" s="247">
        <v>8.7800000000000011</v>
      </c>
    </row>
    <row r="49" spans="1:7" ht="12.75" customHeight="1">
      <c r="A49" s="244" t="s">
        <v>590</v>
      </c>
      <c r="B49" s="244" t="s">
        <v>202</v>
      </c>
      <c r="C49" s="244">
        <v>3</v>
      </c>
      <c r="D49" s="244">
        <v>4.2</v>
      </c>
      <c r="E49" s="244">
        <v>4.2</v>
      </c>
      <c r="F49" s="244">
        <v>4.5</v>
      </c>
      <c r="G49" s="247">
        <v>8.6999999999999993</v>
      </c>
    </row>
    <row r="50" spans="1:7" ht="12.75" customHeight="1">
      <c r="A50" s="244" t="s">
        <v>387</v>
      </c>
      <c r="B50" s="244" t="s">
        <v>33</v>
      </c>
      <c r="C50" s="244">
        <v>1</v>
      </c>
      <c r="D50" s="244">
        <v>4.4000000000000004</v>
      </c>
      <c r="E50" s="244">
        <v>4.4000000000000004</v>
      </c>
      <c r="F50" s="244">
        <v>4.3</v>
      </c>
      <c r="G50" s="247">
        <v>8.6999999999999993</v>
      </c>
    </row>
    <row r="51" spans="1:7" ht="12.75" customHeight="1">
      <c r="A51" s="244" t="s">
        <v>391</v>
      </c>
      <c r="B51" s="244" t="s">
        <v>33</v>
      </c>
      <c r="C51" s="244">
        <v>2</v>
      </c>
      <c r="D51" s="244">
        <v>4.3499999999999996</v>
      </c>
      <c r="E51" s="244">
        <v>4.3499999999999996</v>
      </c>
      <c r="F51" s="244">
        <v>4.33</v>
      </c>
      <c r="G51" s="247">
        <v>8.68</v>
      </c>
    </row>
    <row r="52" spans="1:7" ht="12.75" customHeight="1">
      <c r="A52" s="244" t="s">
        <v>400</v>
      </c>
      <c r="B52" s="244" t="s">
        <v>33</v>
      </c>
      <c r="C52" s="244">
        <v>1</v>
      </c>
      <c r="D52" s="244">
        <v>4.3499999999999996</v>
      </c>
      <c r="E52" s="244">
        <v>4.3499999999999996</v>
      </c>
      <c r="F52" s="244">
        <v>4.33</v>
      </c>
      <c r="G52" s="247">
        <v>8.68</v>
      </c>
    </row>
    <row r="53" spans="1:7" ht="12.75" customHeight="1">
      <c r="A53" s="244" t="s">
        <v>286</v>
      </c>
      <c r="B53" s="244" t="s">
        <v>33</v>
      </c>
      <c r="C53" s="244">
        <v>1</v>
      </c>
      <c r="D53" s="244">
        <v>4.33</v>
      </c>
      <c r="E53" s="244">
        <v>4.33</v>
      </c>
      <c r="F53" s="244">
        <v>4.33</v>
      </c>
      <c r="G53" s="247">
        <v>8.66</v>
      </c>
    </row>
    <row r="54" spans="1:7" ht="12.75" customHeight="1">
      <c r="A54" s="244" t="s">
        <v>294</v>
      </c>
      <c r="B54" s="244" t="s">
        <v>88</v>
      </c>
      <c r="C54" s="244">
        <v>1</v>
      </c>
      <c r="D54" s="244">
        <v>4.1399999999999997</v>
      </c>
      <c r="E54" s="244">
        <v>4.1399999999999997</v>
      </c>
      <c r="F54" s="244">
        <v>4.5</v>
      </c>
      <c r="G54" s="247">
        <v>8.64</v>
      </c>
    </row>
    <row r="55" spans="1:7" ht="12.75" customHeight="1">
      <c r="A55" s="244" t="s">
        <v>324</v>
      </c>
      <c r="B55" s="244" t="s">
        <v>88</v>
      </c>
      <c r="C55" s="244">
        <v>2</v>
      </c>
      <c r="D55" s="244">
        <v>4.1100000000000003</v>
      </c>
      <c r="E55" s="244">
        <v>4.1100000000000003</v>
      </c>
      <c r="F55" s="244">
        <v>4.5</v>
      </c>
      <c r="G55" s="247">
        <v>8.61</v>
      </c>
    </row>
    <row r="56" spans="1:7" ht="12.75" customHeight="1">
      <c r="A56" s="244" t="s">
        <v>431</v>
      </c>
      <c r="B56" s="244" t="s">
        <v>33</v>
      </c>
      <c r="C56" s="244">
        <v>3</v>
      </c>
      <c r="D56" s="244">
        <v>3.6</v>
      </c>
      <c r="E56" s="244">
        <v>5.6</v>
      </c>
      <c r="F56" s="244">
        <v>3</v>
      </c>
      <c r="G56" s="247">
        <v>8.6</v>
      </c>
    </row>
    <row r="57" spans="1:7" ht="12.75" customHeight="1">
      <c r="A57" s="244" t="s">
        <v>301</v>
      </c>
      <c r="B57" s="244" t="s">
        <v>88</v>
      </c>
      <c r="C57" s="244">
        <v>1</v>
      </c>
      <c r="D57" s="244">
        <v>4.0999999999999996</v>
      </c>
      <c r="E57" s="244">
        <v>4.0999999999999996</v>
      </c>
      <c r="F57" s="244">
        <v>4.5</v>
      </c>
      <c r="G57" s="247">
        <v>8.6</v>
      </c>
    </row>
    <row r="58" spans="1:7" ht="12.75" customHeight="1">
      <c r="A58" s="244" t="s">
        <v>435</v>
      </c>
      <c r="B58" s="244" t="s">
        <v>33</v>
      </c>
      <c r="C58" s="244">
        <v>2</v>
      </c>
      <c r="D58" s="244">
        <v>4.0999999999999996</v>
      </c>
      <c r="E58" s="244">
        <v>4.0999999999999996</v>
      </c>
      <c r="F58" s="244">
        <v>4.33</v>
      </c>
      <c r="G58" s="247">
        <v>8.43</v>
      </c>
    </row>
    <row r="59" spans="1:7" ht="12.75" customHeight="1">
      <c r="A59" s="244" t="s">
        <v>327</v>
      </c>
      <c r="B59" s="244" t="s">
        <v>88</v>
      </c>
      <c r="C59" s="244">
        <v>3</v>
      </c>
      <c r="D59" s="244">
        <v>3.89</v>
      </c>
      <c r="E59" s="244">
        <v>3.89</v>
      </c>
      <c r="F59" s="244">
        <v>4.5</v>
      </c>
      <c r="G59" s="247">
        <v>8.39</v>
      </c>
    </row>
    <row r="60" spans="1:7" ht="12.75" customHeight="1">
      <c r="A60" s="244" t="s">
        <v>426</v>
      </c>
      <c r="B60" s="244" t="s">
        <v>88</v>
      </c>
      <c r="C60" s="244">
        <v>1</v>
      </c>
      <c r="D60" s="244">
        <v>3.83</v>
      </c>
      <c r="E60" s="244">
        <v>3.83</v>
      </c>
      <c r="F60" s="244">
        <v>4.5</v>
      </c>
      <c r="G60" s="247">
        <v>8.33</v>
      </c>
    </row>
    <row r="61" spans="1:7" ht="12.75" customHeight="1">
      <c r="A61" s="244" t="s">
        <v>247</v>
      </c>
      <c r="B61" s="244" t="s">
        <v>88</v>
      </c>
      <c r="C61" s="244">
        <v>2</v>
      </c>
      <c r="D61" s="244">
        <v>4.18</v>
      </c>
      <c r="E61" s="244">
        <v>4.18</v>
      </c>
      <c r="F61" s="244">
        <v>4</v>
      </c>
      <c r="G61" s="247">
        <v>8.18</v>
      </c>
    </row>
    <row r="62" spans="1:7" ht="12.75" customHeight="1">
      <c r="A62" s="244" t="s">
        <v>441</v>
      </c>
      <c r="B62" s="244" t="s">
        <v>33</v>
      </c>
      <c r="C62" s="244">
        <v>2</v>
      </c>
      <c r="D62" s="244">
        <v>4.16</v>
      </c>
      <c r="E62" s="244">
        <v>4.16</v>
      </c>
      <c r="F62" s="244">
        <v>4</v>
      </c>
      <c r="G62" s="247">
        <v>8.16</v>
      </c>
    </row>
    <row r="63" spans="1:7" ht="12.75" customHeight="1">
      <c r="A63" s="244" t="s">
        <v>378</v>
      </c>
      <c r="B63" s="244" t="s">
        <v>33</v>
      </c>
      <c r="C63" s="244">
        <v>1</v>
      </c>
      <c r="D63" s="244">
        <v>4.16</v>
      </c>
      <c r="E63" s="244">
        <v>4.16</v>
      </c>
      <c r="F63" s="244">
        <v>4</v>
      </c>
      <c r="G63" s="247">
        <v>8.16</v>
      </c>
    </row>
    <row r="64" spans="1:7" ht="12.75" customHeight="1">
      <c r="A64" s="244" t="s">
        <v>468</v>
      </c>
      <c r="B64" s="244" t="s">
        <v>33</v>
      </c>
      <c r="C64" s="244">
        <v>2</v>
      </c>
      <c r="D64" s="244">
        <v>3.81</v>
      </c>
      <c r="E64" s="244">
        <v>3.81</v>
      </c>
      <c r="F64" s="244">
        <v>4.33</v>
      </c>
      <c r="G64" s="247">
        <v>8.14</v>
      </c>
    </row>
    <row r="65" spans="1:7" ht="12.75" customHeight="1">
      <c r="A65" s="244" t="s">
        <v>389</v>
      </c>
      <c r="B65" s="244" t="s">
        <v>88</v>
      </c>
      <c r="C65" s="244">
        <v>2</v>
      </c>
      <c r="D65" s="244">
        <v>4.1100000000000003</v>
      </c>
      <c r="E65" s="244">
        <v>4.1100000000000003</v>
      </c>
      <c r="F65" s="244">
        <v>4</v>
      </c>
      <c r="G65" s="247">
        <v>8.11</v>
      </c>
    </row>
    <row r="66" spans="1:7" ht="12.75" customHeight="1">
      <c r="A66" s="244" t="s">
        <v>398</v>
      </c>
      <c r="B66" s="244" t="s">
        <v>88</v>
      </c>
      <c r="C66" s="244">
        <v>2</v>
      </c>
      <c r="D66" s="244">
        <v>4.0599999999999996</v>
      </c>
      <c r="E66" s="244">
        <v>4.0599999999999996</v>
      </c>
      <c r="F66" s="244">
        <v>4</v>
      </c>
      <c r="G66" s="247">
        <v>8.0599999999999987</v>
      </c>
    </row>
    <row r="67" spans="1:7" ht="12.75" customHeight="1">
      <c r="A67" s="244" t="s">
        <v>315</v>
      </c>
      <c r="B67" s="244" t="s">
        <v>33</v>
      </c>
      <c r="C67" s="244">
        <v>2</v>
      </c>
      <c r="D67" s="244">
        <v>4.0599999999999996</v>
      </c>
      <c r="E67" s="244">
        <v>4.0599999999999996</v>
      </c>
      <c r="F67" s="244">
        <v>4</v>
      </c>
      <c r="G67" s="247">
        <v>8.0599999999999987</v>
      </c>
    </row>
    <row r="68" spans="1:7" ht="12.75" customHeight="1">
      <c r="A68" s="244" t="s">
        <v>409</v>
      </c>
      <c r="B68" s="244" t="s">
        <v>33</v>
      </c>
      <c r="C68" s="244">
        <v>3</v>
      </c>
      <c r="D68" s="244">
        <v>4</v>
      </c>
      <c r="E68" s="244">
        <v>4</v>
      </c>
      <c r="F68" s="244">
        <v>4</v>
      </c>
      <c r="G68" s="247">
        <v>8</v>
      </c>
    </row>
    <row r="69" spans="1:7" ht="12.75" customHeight="1">
      <c r="A69" s="244" t="s">
        <v>404</v>
      </c>
      <c r="B69" s="244" t="s">
        <v>88</v>
      </c>
      <c r="C69" s="244">
        <v>3</v>
      </c>
      <c r="D69" s="244">
        <v>4</v>
      </c>
      <c r="E69" s="244">
        <v>4</v>
      </c>
      <c r="F69" s="244">
        <v>4</v>
      </c>
      <c r="G69" s="247">
        <v>8</v>
      </c>
    </row>
    <row r="70" spans="1:7" ht="12.75" customHeight="1">
      <c r="A70" s="244" t="s">
        <v>399</v>
      </c>
      <c r="B70" s="244" t="s">
        <v>88</v>
      </c>
      <c r="C70" s="244">
        <v>1</v>
      </c>
      <c r="D70" s="244">
        <v>4</v>
      </c>
      <c r="E70" s="244">
        <v>4</v>
      </c>
      <c r="F70" s="244">
        <v>4</v>
      </c>
      <c r="G70" s="247">
        <v>8</v>
      </c>
    </row>
    <row r="71" spans="1:7" ht="12.75" customHeight="1">
      <c r="A71" s="244" t="s">
        <v>412</v>
      </c>
      <c r="B71" s="244" t="s">
        <v>33</v>
      </c>
      <c r="C71" s="244">
        <v>3</v>
      </c>
      <c r="D71" s="244">
        <v>4</v>
      </c>
      <c r="E71" s="244">
        <v>4</v>
      </c>
      <c r="F71" s="244">
        <v>4</v>
      </c>
      <c r="G71" s="247">
        <v>8</v>
      </c>
    </row>
    <row r="72" spans="1:7" ht="12.75" customHeight="1">
      <c r="A72" s="244" t="s">
        <v>320</v>
      </c>
      <c r="B72" s="244" t="s">
        <v>33</v>
      </c>
      <c r="C72" s="244">
        <v>3</v>
      </c>
      <c r="D72" s="244">
        <v>3.86</v>
      </c>
      <c r="E72" s="244">
        <v>3.86</v>
      </c>
      <c r="F72" s="244">
        <v>4</v>
      </c>
      <c r="G72" s="247">
        <v>7.8599999999999994</v>
      </c>
    </row>
    <row r="73" spans="1:7" ht="12.75" customHeight="1">
      <c r="A73" s="244" t="s">
        <v>420</v>
      </c>
      <c r="B73" s="244" t="s">
        <v>33</v>
      </c>
      <c r="C73" s="244">
        <v>2</v>
      </c>
      <c r="D73" s="244">
        <v>3.81</v>
      </c>
      <c r="E73" s="244">
        <v>3.81</v>
      </c>
      <c r="F73" s="244">
        <v>4</v>
      </c>
      <c r="G73" s="247">
        <v>7.8100000000000005</v>
      </c>
    </row>
    <row r="74" spans="1:7" ht="12.75" customHeight="1">
      <c r="A74" s="244" t="s">
        <v>498</v>
      </c>
      <c r="B74" s="244" t="s">
        <v>88</v>
      </c>
      <c r="C74" s="244">
        <v>1</v>
      </c>
      <c r="D74" s="244">
        <v>3.8</v>
      </c>
      <c r="E74" s="244">
        <v>3.8</v>
      </c>
      <c r="F74" s="244">
        <v>4</v>
      </c>
      <c r="G74" s="247">
        <v>7.8</v>
      </c>
    </row>
    <row r="75" spans="1:7" ht="12.75" customHeight="1">
      <c r="A75" s="244" t="s">
        <v>469</v>
      </c>
      <c r="B75" s="244" t="s">
        <v>33</v>
      </c>
      <c r="C75" s="244">
        <v>2</v>
      </c>
      <c r="D75" s="244">
        <v>3.44</v>
      </c>
      <c r="E75" s="244">
        <v>3.44</v>
      </c>
      <c r="F75" s="244">
        <v>4</v>
      </c>
      <c r="G75" s="247">
        <v>7.4399999999999995</v>
      </c>
    </row>
    <row r="76" spans="1:7" ht="12.75" customHeight="1">
      <c r="A76" s="244" t="s">
        <v>480</v>
      </c>
      <c r="B76" s="244" t="s">
        <v>88</v>
      </c>
      <c r="C76" s="244">
        <v>3</v>
      </c>
      <c r="D76" s="244">
        <v>3.9</v>
      </c>
      <c r="E76" s="244">
        <v>3.9</v>
      </c>
      <c r="F76" s="244">
        <v>3.5</v>
      </c>
      <c r="G76" s="247">
        <v>7.4</v>
      </c>
    </row>
    <row r="77" spans="1:7" ht="12.75" customHeight="1">
      <c r="A77" s="244" t="s">
        <v>325</v>
      </c>
      <c r="B77" s="244" t="s">
        <v>88</v>
      </c>
      <c r="C77" s="244">
        <v>2</v>
      </c>
      <c r="D77" s="244">
        <v>3.7</v>
      </c>
      <c r="E77" s="244">
        <v>3.7</v>
      </c>
      <c r="F77" s="244">
        <v>3.5</v>
      </c>
      <c r="G77" s="247">
        <v>7.2</v>
      </c>
    </row>
    <row r="78" spans="1:7" ht="12.75" customHeight="1">
      <c r="A78" s="244" t="s">
        <v>503</v>
      </c>
      <c r="B78" s="244" t="s">
        <v>88</v>
      </c>
      <c r="C78" s="244">
        <v>2</v>
      </c>
      <c r="D78" s="244">
        <v>3.44</v>
      </c>
      <c r="E78" s="244">
        <v>3.44</v>
      </c>
      <c r="F78" s="244">
        <v>3.5</v>
      </c>
      <c r="G78" s="247">
        <v>6.9399999999999995</v>
      </c>
    </row>
    <row r="79" spans="1:7" ht="12.75" customHeight="1">
      <c r="A79" s="244" t="s">
        <v>506</v>
      </c>
      <c r="B79" s="244" t="s">
        <v>33</v>
      </c>
      <c r="C79" s="244">
        <v>1</v>
      </c>
      <c r="D79" s="244">
        <v>3.4</v>
      </c>
      <c r="E79" s="244">
        <v>3.4</v>
      </c>
      <c r="F79" s="244">
        <v>3.5</v>
      </c>
      <c r="G79" s="247">
        <v>6.9</v>
      </c>
    </row>
    <row r="80" spans="1:7" ht="12.75" customHeight="1">
      <c r="A80" s="244" t="s">
        <v>450</v>
      </c>
      <c r="B80" s="244" t="s">
        <v>88</v>
      </c>
      <c r="C80" s="244">
        <v>1</v>
      </c>
      <c r="D80" s="244">
        <v>3.4</v>
      </c>
      <c r="E80" s="244">
        <v>3.4</v>
      </c>
      <c r="F80" s="244">
        <v>3.5</v>
      </c>
      <c r="G80" s="247">
        <v>6.9</v>
      </c>
    </row>
    <row r="81" spans="1:7" ht="12.75" customHeight="1">
      <c r="A81" s="244" t="s">
        <v>352</v>
      </c>
      <c r="B81" s="244" t="s">
        <v>88</v>
      </c>
      <c r="C81" s="244">
        <v>3</v>
      </c>
      <c r="D81" s="244">
        <v>3.33</v>
      </c>
      <c r="E81" s="244">
        <v>3.33</v>
      </c>
      <c r="F81" s="244">
        <v>3.5</v>
      </c>
      <c r="G81" s="248">
        <v>6.83</v>
      </c>
    </row>
    <row r="82" spans="1:7" ht="12.75" customHeight="1">
      <c r="D82"/>
      <c r="E82"/>
      <c r="F82"/>
      <c r="G82"/>
    </row>
    <row r="83" spans="1:7" ht="12.75" customHeight="1">
      <c r="D83"/>
      <c r="E83"/>
      <c r="F83"/>
      <c r="G83"/>
    </row>
    <row r="84" spans="1:7" ht="12.75" customHeight="1">
      <c r="D84"/>
      <c r="E84"/>
      <c r="F84"/>
      <c r="G84"/>
    </row>
    <row r="85" spans="1:7" ht="12.75" customHeight="1">
      <c r="D85"/>
      <c r="E85"/>
      <c r="F85"/>
      <c r="G85"/>
    </row>
    <row r="86" spans="1:7" ht="12.75" customHeight="1">
      <c r="D86"/>
      <c r="E86"/>
      <c r="F86"/>
      <c r="G86"/>
    </row>
    <row r="87" spans="1:7" ht="12.75" customHeight="1">
      <c r="D87"/>
      <c r="E87"/>
      <c r="F87"/>
      <c r="G87"/>
    </row>
    <row r="88" spans="1:7" ht="12.75" customHeight="1">
      <c r="D88"/>
      <c r="E88"/>
      <c r="F88"/>
      <c r="G88"/>
    </row>
    <row r="89" spans="1:7" ht="12.75" customHeight="1">
      <c r="D89"/>
      <c r="E89"/>
      <c r="F89"/>
      <c r="G89"/>
    </row>
    <row r="90" spans="1:7" ht="12.75" customHeight="1">
      <c r="D90"/>
      <c r="E90"/>
      <c r="F90"/>
      <c r="G90"/>
    </row>
    <row r="91" spans="1:7" ht="12.75" customHeight="1">
      <c r="D91"/>
      <c r="E91"/>
      <c r="F91"/>
      <c r="G91"/>
    </row>
    <row r="92" spans="1:7" ht="12.75" customHeight="1">
      <c r="D92"/>
      <c r="E92"/>
      <c r="F92"/>
      <c r="G92"/>
    </row>
    <row r="93" spans="1:7" ht="12.75" customHeight="1">
      <c r="D93"/>
      <c r="E93"/>
      <c r="F93"/>
      <c r="G93"/>
    </row>
    <row r="94" spans="1:7" ht="12.75" customHeight="1">
      <c r="D94"/>
      <c r="E94"/>
      <c r="F94"/>
      <c r="G94"/>
    </row>
    <row r="95" spans="1:7" ht="12.75" customHeight="1">
      <c r="D95"/>
      <c r="E95"/>
      <c r="F95"/>
      <c r="G95"/>
    </row>
    <row r="96" spans="1:7" ht="12.75" customHeight="1">
      <c r="D96"/>
      <c r="E96"/>
      <c r="F96"/>
      <c r="G96"/>
    </row>
    <row r="97" spans="4:7" ht="12.75" customHeight="1">
      <c r="D97"/>
      <c r="E97"/>
      <c r="F97"/>
      <c r="G97"/>
    </row>
    <row r="98" spans="4:7" ht="12.75" customHeight="1">
      <c r="D98"/>
      <c r="E98"/>
      <c r="F98"/>
      <c r="G98"/>
    </row>
  </sheetData>
  <conditionalFormatting sqref="A12:F221">
    <cfRule type="expression" dxfId="989" priority="1">
      <formula>$B12="нет"</formula>
    </cfRule>
    <cfRule type="expression" dxfId="988" priority="2">
      <formula>SEARCH("забрал(а)",$B12)&gt;0</formula>
    </cfRule>
  </conditionalFormatting>
  <pageMargins left="0.70866141732283472" right="0.70866141732283472" top="0.74803149606299213" bottom="0.74803149606299213" header="0.31496062992125984" footer="0.31496062992125984"/>
  <pageSetup paperSize="9" scale="110" fitToWidth="0" fitToHeight="0" orientation="landscape" r:id="rId2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Лист19">
    <tabColor theme="4" tint="0.39997558519241921"/>
  </sheetPr>
  <dimension ref="A1:J71"/>
  <sheetViews>
    <sheetView zoomScaleNormal="100" workbookViewId="0">
      <pane ySplit="11" topLeftCell="A12" activePane="bottomLeft" state="frozen"/>
      <selection pane="bottomLeft" activeCell="H8" sqref="H8"/>
    </sheetView>
  </sheetViews>
  <sheetFormatPr defaultRowHeight="12.75" customHeight="1"/>
  <cols>
    <col min="1" max="1" width="26.29296875" customWidth="1"/>
    <col min="2" max="2" width="17.6640625" customWidth="1"/>
    <col min="3" max="3" width="14.29296875" customWidth="1"/>
    <col min="4" max="4" width="14.5625" style="49" customWidth="1"/>
    <col min="5" max="5" width="16.31640625" style="49" customWidth="1"/>
    <col min="6" max="6" width="12.9453125" style="49" customWidth="1"/>
    <col min="7" max="7" width="14.5625" customWidth="1"/>
    <col min="8" max="8" width="14.96875" customWidth="1"/>
  </cols>
  <sheetData>
    <row r="1" spans="1:10" ht="13.5">
      <c r="A1" s="4" t="s">
        <v>528</v>
      </c>
      <c r="B1" s="8"/>
      <c r="C1" s="32"/>
      <c r="D1" s="50"/>
      <c r="E1" s="50"/>
      <c r="F1" s="50"/>
      <c r="G1" s="32"/>
      <c r="H1" s="32"/>
    </row>
    <row r="2" spans="1:10" ht="14.25">
      <c r="A2" s="5" t="s">
        <v>42</v>
      </c>
      <c r="B2" s="8"/>
      <c r="C2" s="32"/>
      <c r="D2" s="50"/>
      <c r="E2" s="50"/>
      <c r="F2" s="50"/>
      <c r="G2" s="32"/>
      <c r="H2" s="32"/>
    </row>
    <row r="3" spans="1:10" ht="14.25">
      <c r="A3" s="6" t="s">
        <v>54</v>
      </c>
      <c r="B3" s="7"/>
      <c r="D3" s="50"/>
      <c r="E3" s="50"/>
      <c r="F3" s="50"/>
      <c r="G3" s="32"/>
      <c r="H3" s="32"/>
    </row>
    <row r="4" spans="1:10" ht="14.25">
      <c r="A4" s="6" t="s">
        <v>55</v>
      </c>
      <c r="B4" s="7"/>
      <c r="D4" s="50"/>
      <c r="E4" s="50"/>
      <c r="F4" s="50"/>
      <c r="G4" s="32"/>
      <c r="H4" s="32"/>
    </row>
    <row r="5" spans="1:10" ht="14.25">
      <c r="A5" s="6" t="s">
        <v>44</v>
      </c>
      <c r="B5" s="7"/>
      <c r="D5" s="50"/>
      <c r="E5" s="50"/>
      <c r="F5" s="50"/>
      <c r="G5" s="32"/>
      <c r="H5" s="32"/>
    </row>
    <row r="6" spans="1:10" ht="14.25">
      <c r="A6" s="15"/>
      <c r="B6" s="8"/>
      <c r="C6" s="32"/>
      <c r="D6" s="50"/>
      <c r="E6" s="50"/>
      <c r="F6" s="50"/>
      <c r="G6" s="32"/>
      <c r="H6" s="32"/>
      <c r="I6" s="32"/>
      <c r="J6" s="32"/>
    </row>
    <row r="7" spans="1:10" ht="13.5">
      <c r="A7" s="249" t="s">
        <v>1</v>
      </c>
      <c r="B7" s="249" t="s">
        <v>30</v>
      </c>
      <c r="C7" s="32"/>
      <c r="D7" s="50"/>
      <c r="E7" s="50"/>
      <c r="F7" s="50"/>
      <c r="G7" s="32"/>
      <c r="H7" s="32"/>
      <c r="I7" s="32"/>
      <c r="J7" s="32"/>
    </row>
    <row r="8" spans="1:10" ht="13.5">
      <c r="A8" s="249" t="s">
        <v>2</v>
      </c>
      <c r="B8" s="249" t="s">
        <v>119</v>
      </c>
      <c r="C8" s="32"/>
      <c r="D8" s="50"/>
      <c r="E8" s="50"/>
      <c r="F8" s="50"/>
      <c r="G8" s="32"/>
      <c r="H8" s="32"/>
      <c r="I8" s="32"/>
      <c r="J8" s="32"/>
    </row>
    <row r="9" spans="1:10" ht="13.5">
      <c r="A9" s="249" t="s">
        <v>124</v>
      </c>
      <c r="B9" s="249" t="s">
        <v>121</v>
      </c>
      <c r="C9" s="32"/>
      <c r="D9" s="50"/>
      <c r="E9" s="50"/>
      <c r="F9" s="50"/>
      <c r="G9" s="32"/>
      <c r="H9" s="32"/>
      <c r="I9" s="32"/>
      <c r="J9" s="32"/>
    </row>
    <row r="10" spans="1:10" ht="13.5">
      <c r="A10" s="42"/>
      <c r="B10" s="41"/>
      <c r="C10" s="32"/>
      <c r="D10" s="50"/>
      <c r="E10" s="50"/>
      <c r="F10" s="50"/>
      <c r="G10" s="32"/>
      <c r="H10" s="32"/>
      <c r="I10" s="32"/>
      <c r="J10" s="32"/>
    </row>
    <row r="11" spans="1:10" ht="45">
      <c r="A11" s="249" t="s">
        <v>553</v>
      </c>
      <c r="B11" s="250" t="s">
        <v>14</v>
      </c>
      <c r="C11" s="242" t="s">
        <v>123</v>
      </c>
      <c r="D11" s="242" t="s">
        <v>19</v>
      </c>
      <c r="E11" s="242" t="s">
        <v>21</v>
      </c>
      <c r="F11" s="242" t="s">
        <v>28</v>
      </c>
      <c r="G11" s="242" t="s">
        <v>194</v>
      </c>
    </row>
    <row r="12" spans="1:10" ht="12.75" customHeight="1">
      <c r="A12" s="249" t="s">
        <v>238</v>
      </c>
      <c r="B12" s="249" t="s">
        <v>202</v>
      </c>
      <c r="C12" s="249">
        <v>2</v>
      </c>
      <c r="D12" s="249">
        <v>4.88</v>
      </c>
      <c r="E12" s="249">
        <v>13.879999999999999</v>
      </c>
      <c r="F12" s="249">
        <v>5</v>
      </c>
      <c r="G12" s="246">
        <v>18.88</v>
      </c>
    </row>
    <row r="13" spans="1:10" ht="12.75" customHeight="1">
      <c r="A13" s="249" t="s">
        <v>600</v>
      </c>
      <c r="B13" s="249" t="s">
        <v>88</v>
      </c>
      <c r="C13" s="249">
        <v>3</v>
      </c>
      <c r="D13" s="249">
        <v>3.72</v>
      </c>
      <c r="E13" s="249">
        <v>13.72</v>
      </c>
      <c r="F13" s="249">
        <v>4</v>
      </c>
      <c r="G13" s="247">
        <v>17.72</v>
      </c>
    </row>
    <row r="14" spans="1:10" ht="12.75" customHeight="1">
      <c r="A14" s="249" t="s">
        <v>498</v>
      </c>
      <c r="B14" s="249" t="s">
        <v>88</v>
      </c>
      <c r="C14" s="249">
        <v>2</v>
      </c>
      <c r="D14" s="249">
        <v>3.69</v>
      </c>
      <c r="E14" s="249">
        <v>13.69</v>
      </c>
      <c r="F14" s="249">
        <v>3.3</v>
      </c>
      <c r="G14" s="247">
        <v>16.989999999999998</v>
      </c>
    </row>
    <row r="15" spans="1:10" ht="12.75" customHeight="1">
      <c r="A15" s="249" t="s">
        <v>260</v>
      </c>
      <c r="B15" s="249" t="s">
        <v>202</v>
      </c>
      <c r="C15" s="249">
        <v>2</v>
      </c>
      <c r="D15" s="249">
        <v>4.42</v>
      </c>
      <c r="E15" s="249">
        <v>12.42</v>
      </c>
      <c r="F15" s="249">
        <v>4.33</v>
      </c>
      <c r="G15" s="247">
        <v>16.75</v>
      </c>
    </row>
    <row r="16" spans="1:10" ht="12.75" customHeight="1">
      <c r="A16" s="249" t="s">
        <v>276</v>
      </c>
      <c r="B16" s="249" t="s">
        <v>88</v>
      </c>
      <c r="C16" s="249">
        <v>3</v>
      </c>
      <c r="D16" s="249">
        <v>3.94</v>
      </c>
      <c r="E16" s="249">
        <v>11.94</v>
      </c>
      <c r="F16" s="249">
        <v>4</v>
      </c>
      <c r="G16" s="247">
        <v>15.94</v>
      </c>
    </row>
    <row r="17" spans="1:7" ht="12.75" customHeight="1">
      <c r="A17" s="249" t="s">
        <v>263</v>
      </c>
      <c r="B17" s="249" t="s">
        <v>202</v>
      </c>
      <c r="C17" s="249">
        <v>2</v>
      </c>
      <c r="D17" s="249">
        <v>3.66</v>
      </c>
      <c r="E17" s="249">
        <v>11.66</v>
      </c>
      <c r="F17" s="249">
        <v>4</v>
      </c>
      <c r="G17" s="247">
        <v>15.66</v>
      </c>
    </row>
    <row r="18" spans="1:7" ht="12.75" customHeight="1">
      <c r="A18" s="249" t="s">
        <v>284</v>
      </c>
      <c r="B18" s="249" t="s">
        <v>202</v>
      </c>
      <c r="C18" s="249">
        <v>1</v>
      </c>
      <c r="D18" s="249">
        <v>3.66</v>
      </c>
      <c r="E18" s="249">
        <v>11.66</v>
      </c>
      <c r="F18" s="249">
        <v>4</v>
      </c>
      <c r="G18" s="247">
        <v>15.66</v>
      </c>
    </row>
    <row r="19" spans="1:7" ht="12.75" customHeight="1">
      <c r="A19" s="249" t="s">
        <v>294</v>
      </c>
      <c r="B19" s="249" t="s">
        <v>202</v>
      </c>
      <c r="C19" s="249">
        <v>2</v>
      </c>
      <c r="D19" s="249">
        <v>3.27</v>
      </c>
      <c r="E19" s="249">
        <v>12.27</v>
      </c>
      <c r="F19" s="249">
        <v>3.33</v>
      </c>
      <c r="G19" s="247">
        <v>15.6</v>
      </c>
    </row>
    <row r="20" spans="1:7" ht="12.75" customHeight="1">
      <c r="A20" s="249" t="s">
        <v>211</v>
      </c>
      <c r="B20" s="249" t="s">
        <v>33</v>
      </c>
      <c r="C20" s="249">
        <v>1</v>
      </c>
      <c r="D20" s="249">
        <v>4.2699999999999996</v>
      </c>
      <c r="E20" s="249">
        <v>11.27</v>
      </c>
      <c r="F20" s="249">
        <v>4.33</v>
      </c>
      <c r="G20" s="247">
        <v>15.6</v>
      </c>
    </row>
    <row r="21" spans="1:7" ht="12.75" customHeight="1">
      <c r="A21" s="249" t="s">
        <v>299</v>
      </c>
      <c r="B21" s="249" t="s">
        <v>202</v>
      </c>
      <c r="C21" s="249">
        <v>1</v>
      </c>
      <c r="D21" s="249">
        <v>5</v>
      </c>
      <c r="E21" s="249">
        <v>10</v>
      </c>
      <c r="F21" s="249">
        <v>5</v>
      </c>
      <c r="G21" s="247">
        <v>15</v>
      </c>
    </row>
    <row r="22" spans="1:7" ht="12.75" customHeight="1">
      <c r="A22" s="249" t="s">
        <v>290</v>
      </c>
      <c r="B22" s="249" t="s">
        <v>33</v>
      </c>
      <c r="C22" s="249">
        <v>1</v>
      </c>
      <c r="D22" s="249">
        <v>4.2</v>
      </c>
      <c r="E22" s="249">
        <v>10.199999999999999</v>
      </c>
      <c r="F22" s="249">
        <v>4.33</v>
      </c>
      <c r="G22" s="247">
        <v>14.53</v>
      </c>
    </row>
    <row r="23" spans="1:7" ht="12.75" customHeight="1">
      <c r="A23" s="249" t="s">
        <v>258</v>
      </c>
      <c r="B23" s="249" t="s">
        <v>202</v>
      </c>
      <c r="C23" s="249">
        <v>1</v>
      </c>
      <c r="D23" s="249">
        <v>4.5199999999999996</v>
      </c>
      <c r="E23" s="249">
        <v>9.52</v>
      </c>
      <c r="F23" s="249">
        <v>4.66</v>
      </c>
      <c r="G23" s="247">
        <v>14.18</v>
      </c>
    </row>
    <row r="24" spans="1:7" ht="12.75" customHeight="1">
      <c r="A24" s="249" t="s">
        <v>301</v>
      </c>
      <c r="B24" s="249" t="s">
        <v>202</v>
      </c>
      <c r="C24" s="249">
        <v>2</v>
      </c>
      <c r="D24" s="249">
        <v>4.68</v>
      </c>
      <c r="E24" s="249">
        <v>8.68</v>
      </c>
      <c r="F24" s="249">
        <v>5</v>
      </c>
      <c r="G24" s="247">
        <v>13.68</v>
      </c>
    </row>
    <row r="25" spans="1:7" ht="12.75" customHeight="1">
      <c r="A25" s="249" t="s">
        <v>303</v>
      </c>
      <c r="B25" s="249" t="s">
        <v>33</v>
      </c>
      <c r="C25" s="249">
        <v>2</v>
      </c>
      <c r="D25" s="249">
        <v>4.6399999999999997</v>
      </c>
      <c r="E25" s="249">
        <v>8.64</v>
      </c>
      <c r="F25" s="249">
        <v>5</v>
      </c>
      <c r="G25" s="247">
        <v>13.64</v>
      </c>
    </row>
    <row r="26" spans="1:7" ht="12.75" customHeight="1">
      <c r="A26" s="249" t="s">
        <v>308</v>
      </c>
      <c r="B26" s="249" t="s">
        <v>88</v>
      </c>
      <c r="C26" s="249">
        <v>1</v>
      </c>
      <c r="D26" s="249">
        <v>3.58</v>
      </c>
      <c r="E26" s="249">
        <v>9.58</v>
      </c>
      <c r="F26" s="249">
        <v>3.66</v>
      </c>
      <c r="G26" s="247">
        <v>13.24</v>
      </c>
    </row>
    <row r="27" spans="1:7" ht="12.75" customHeight="1">
      <c r="A27" s="249" t="s">
        <v>327</v>
      </c>
      <c r="B27" s="249" t="s">
        <v>88</v>
      </c>
      <c r="C27" s="249">
        <v>2</v>
      </c>
      <c r="D27" s="249">
        <v>3.33</v>
      </c>
      <c r="E27" s="249">
        <v>9.33</v>
      </c>
      <c r="F27" s="249">
        <v>3.66</v>
      </c>
      <c r="G27" s="247">
        <v>12.99</v>
      </c>
    </row>
    <row r="28" spans="1:7" ht="12.75" customHeight="1">
      <c r="A28" s="249" t="s">
        <v>357</v>
      </c>
      <c r="B28" s="249" t="s">
        <v>33</v>
      </c>
      <c r="C28" s="249">
        <v>3</v>
      </c>
      <c r="D28" s="249">
        <v>3.84</v>
      </c>
      <c r="E28" s="249">
        <v>8.84</v>
      </c>
      <c r="F28" s="249">
        <v>4</v>
      </c>
      <c r="G28" s="247">
        <v>12.84</v>
      </c>
    </row>
    <row r="29" spans="1:7" ht="12.75" customHeight="1">
      <c r="A29" s="249" t="s">
        <v>412</v>
      </c>
      <c r="B29" s="249" t="s">
        <v>88</v>
      </c>
      <c r="C29" s="249">
        <v>1</v>
      </c>
      <c r="D29" s="249">
        <v>5</v>
      </c>
      <c r="E29" s="249">
        <v>5</v>
      </c>
      <c r="F29" s="249">
        <v>5</v>
      </c>
      <c r="G29" s="247">
        <v>10</v>
      </c>
    </row>
    <row r="30" spans="1:7" ht="12.75" customHeight="1">
      <c r="A30" s="249" t="s">
        <v>597</v>
      </c>
      <c r="B30" s="249" t="s">
        <v>202</v>
      </c>
      <c r="C30" s="249">
        <v>2</v>
      </c>
      <c r="D30" s="249">
        <v>4.75</v>
      </c>
      <c r="E30" s="249">
        <v>4.75</v>
      </c>
      <c r="F30" s="249">
        <v>5</v>
      </c>
      <c r="G30" s="247">
        <v>9.75</v>
      </c>
    </row>
    <row r="31" spans="1:7" ht="12.75" customHeight="1">
      <c r="A31" s="249" t="s">
        <v>259</v>
      </c>
      <c r="B31" s="249" t="s">
        <v>88</v>
      </c>
      <c r="C31" s="249">
        <v>1</v>
      </c>
      <c r="D31" s="249">
        <v>4.47</v>
      </c>
      <c r="E31" s="249">
        <v>4.47</v>
      </c>
      <c r="F31" s="249">
        <v>5</v>
      </c>
      <c r="G31" s="247">
        <v>9.4699999999999989</v>
      </c>
    </row>
    <row r="32" spans="1:7" ht="12.75" customHeight="1">
      <c r="A32" s="249" t="s">
        <v>503</v>
      </c>
      <c r="B32" s="249" t="s">
        <v>88</v>
      </c>
      <c r="C32" s="249">
        <v>1</v>
      </c>
      <c r="D32" s="249">
        <v>4.8</v>
      </c>
      <c r="E32" s="249">
        <v>4.8</v>
      </c>
      <c r="F32" s="249">
        <v>4.5</v>
      </c>
      <c r="G32" s="247">
        <v>9.3000000000000007</v>
      </c>
    </row>
    <row r="33" spans="1:7" ht="12.75" customHeight="1">
      <c r="A33" s="249" t="s">
        <v>374</v>
      </c>
      <c r="B33" s="249" t="s">
        <v>33</v>
      </c>
      <c r="C33" s="249">
        <v>1</v>
      </c>
      <c r="D33" s="249">
        <v>4.6100000000000003</v>
      </c>
      <c r="E33" s="249">
        <v>4.6100000000000003</v>
      </c>
      <c r="F33" s="249">
        <v>4.66</v>
      </c>
      <c r="G33" s="247">
        <v>9.27</v>
      </c>
    </row>
    <row r="34" spans="1:7" ht="12.75" customHeight="1">
      <c r="A34" s="249" t="s">
        <v>391</v>
      </c>
      <c r="B34" s="249" t="s">
        <v>33</v>
      </c>
      <c r="C34" s="249">
        <v>3</v>
      </c>
      <c r="D34" s="249">
        <v>4.53</v>
      </c>
      <c r="E34" s="249">
        <v>4.53</v>
      </c>
      <c r="F34" s="249">
        <v>4.66</v>
      </c>
      <c r="G34" s="247">
        <v>9.1900000000000013</v>
      </c>
    </row>
    <row r="35" spans="1:7" ht="12.75" customHeight="1">
      <c r="A35" s="249" t="s">
        <v>257</v>
      </c>
      <c r="B35" s="249" t="s">
        <v>33</v>
      </c>
      <c r="C35" s="249">
        <v>1</v>
      </c>
      <c r="D35" s="249">
        <v>4.5199999999999996</v>
      </c>
      <c r="E35" s="249">
        <v>4.5199999999999996</v>
      </c>
      <c r="F35" s="249">
        <v>4.5</v>
      </c>
      <c r="G35" s="247">
        <v>9.02</v>
      </c>
    </row>
    <row r="36" spans="1:7" ht="12.75" customHeight="1">
      <c r="A36" s="249" t="s">
        <v>399</v>
      </c>
      <c r="B36" s="249" t="s">
        <v>33</v>
      </c>
      <c r="C36" s="249">
        <v>2</v>
      </c>
      <c r="D36" s="249">
        <v>4.3600000000000003</v>
      </c>
      <c r="E36" s="249">
        <v>4.3600000000000003</v>
      </c>
      <c r="F36" s="249">
        <v>4.5</v>
      </c>
      <c r="G36" s="247">
        <v>8.86</v>
      </c>
    </row>
    <row r="37" spans="1:7" ht="12.75" customHeight="1">
      <c r="A37" s="249" t="s">
        <v>401</v>
      </c>
      <c r="B37" s="249" t="s">
        <v>33</v>
      </c>
      <c r="C37" s="249">
        <v>2</v>
      </c>
      <c r="D37" s="249">
        <v>4.47</v>
      </c>
      <c r="E37" s="249">
        <v>4.47</v>
      </c>
      <c r="F37" s="249">
        <v>4.33</v>
      </c>
      <c r="G37" s="247">
        <v>8.8000000000000007</v>
      </c>
    </row>
    <row r="38" spans="1:7" ht="12.75" customHeight="1">
      <c r="A38" s="249" t="s">
        <v>430</v>
      </c>
      <c r="B38" s="249" t="s">
        <v>33</v>
      </c>
      <c r="C38" s="249">
        <v>3</v>
      </c>
      <c r="D38" s="249">
        <v>4.12</v>
      </c>
      <c r="E38" s="249">
        <v>4.12</v>
      </c>
      <c r="F38" s="249">
        <v>4.66</v>
      </c>
      <c r="G38" s="247">
        <v>8.7800000000000011</v>
      </c>
    </row>
    <row r="39" spans="1:7" ht="12.75" customHeight="1">
      <c r="A39" s="249" t="s">
        <v>306</v>
      </c>
      <c r="B39" s="249" t="s">
        <v>33</v>
      </c>
      <c r="C39" s="249">
        <v>2</v>
      </c>
      <c r="D39" s="249">
        <v>4.25</v>
      </c>
      <c r="E39" s="249">
        <v>4.25</v>
      </c>
      <c r="F39" s="249">
        <v>4.5</v>
      </c>
      <c r="G39" s="247">
        <v>8.75</v>
      </c>
    </row>
    <row r="40" spans="1:7" ht="12.75" customHeight="1">
      <c r="A40" s="249" t="s">
        <v>311</v>
      </c>
      <c r="B40" s="249" t="s">
        <v>33</v>
      </c>
      <c r="C40" s="249">
        <v>2</v>
      </c>
      <c r="D40" s="249">
        <v>4.33</v>
      </c>
      <c r="E40" s="249">
        <v>4.33</v>
      </c>
      <c r="F40" s="249">
        <v>4.33</v>
      </c>
      <c r="G40" s="247">
        <v>8.66</v>
      </c>
    </row>
    <row r="41" spans="1:7" ht="12.75" customHeight="1">
      <c r="A41" s="249" t="s">
        <v>323</v>
      </c>
      <c r="B41" s="249" t="s">
        <v>88</v>
      </c>
      <c r="C41" s="249">
        <v>1</v>
      </c>
      <c r="D41" s="249">
        <v>4.1399999999999997</v>
      </c>
      <c r="E41" s="249">
        <v>4.1399999999999997</v>
      </c>
      <c r="F41" s="249">
        <v>4.5</v>
      </c>
      <c r="G41" s="247">
        <v>8.64</v>
      </c>
    </row>
    <row r="42" spans="1:7" ht="12.75" customHeight="1">
      <c r="A42" s="249" t="s">
        <v>329</v>
      </c>
      <c r="B42" s="249" t="s">
        <v>88</v>
      </c>
      <c r="C42" s="249">
        <v>2</v>
      </c>
      <c r="D42" s="249">
        <v>4.3</v>
      </c>
      <c r="E42" s="249">
        <v>4.3</v>
      </c>
      <c r="F42" s="249">
        <v>4.3</v>
      </c>
      <c r="G42" s="247">
        <v>8.6</v>
      </c>
    </row>
    <row r="43" spans="1:7" ht="12.75" customHeight="1">
      <c r="A43" s="249" t="s">
        <v>336</v>
      </c>
      <c r="B43" s="249" t="s">
        <v>33</v>
      </c>
      <c r="C43" s="249">
        <v>2</v>
      </c>
      <c r="D43" s="249">
        <v>4.5199999999999996</v>
      </c>
      <c r="E43" s="249">
        <v>4.5199999999999996</v>
      </c>
      <c r="F43" s="249">
        <v>4</v>
      </c>
      <c r="G43" s="247">
        <v>8.52</v>
      </c>
    </row>
    <row r="44" spans="1:7" ht="12.75" customHeight="1">
      <c r="A44" s="249" t="s">
        <v>356</v>
      </c>
      <c r="B44" s="249" t="s">
        <v>88</v>
      </c>
      <c r="C44" s="249">
        <v>2</v>
      </c>
      <c r="D44" s="249">
        <v>4.05</v>
      </c>
      <c r="E44" s="249">
        <v>4.05</v>
      </c>
      <c r="F44" s="249">
        <v>4.33</v>
      </c>
      <c r="G44" s="247">
        <v>8.379999999999999</v>
      </c>
    </row>
    <row r="45" spans="1:7" ht="12.75" customHeight="1">
      <c r="A45" s="249" t="s">
        <v>368</v>
      </c>
      <c r="B45" s="249" t="s">
        <v>33</v>
      </c>
      <c r="C45" s="249">
        <v>2</v>
      </c>
      <c r="D45" s="249">
        <v>3.81</v>
      </c>
      <c r="E45" s="249">
        <v>3.81</v>
      </c>
      <c r="F45" s="249">
        <v>4.5</v>
      </c>
      <c r="G45" s="247">
        <v>8.31</v>
      </c>
    </row>
    <row r="46" spans="1:7" ht="12.75" customHeight="1">
      <c r="A46" s="249" t="s">
        <v>373</v>
      </c>
      <c r="B46" s="249" t="s">
        <v>88</v>
      </c>
      <c r="C46" s="249">
        <v>2</v>
      </c>
      <c r="D46" s="249">
        <v>4.2</v>
      </c>
      <c r="E46" s="249">
        <v>4.2</v>
      </c>
      <c r="F46" s="249">
        <v>4</v>
      </c>
      <c r="G46" s="247">
        <v>8.1999999999999993</v>
      </c>
    </row>
    <row r="47" spans="1:7" ht="12.75" customHeight="1">
      <c r="A47" s="249" t="s">
        <v>219</v>
      </c>
      <c r="B47" s="249" t="s">
        <v>88</v>
      </c>
      <c r="C47" s="249">
        <v>3</v>
      </c>
      <c r="D47" s="249">
        <v>3.69</v>
      </c>
      <c r="E47" s="249">
        <v>3.69</v>
      </c>
      <c r="F47" s="249">
        <v>4.5</v>
      </c>
      <c r="G47" s="247">
        <v>8.19</v>
      </c>
    </row>
    <row r="48" spans="1:7" ht="12.75" customHeight="1">
      <c r="A48" s="249" t="s">
        <v>247</v>
      </c>
      <c r="B48" s="249" t="s">
        <v>88</v>
      </c>
      <c r="C48" s="249">
        <v>1</v>
      </c>
      <c r="D48" s="249">
        <v>4.18</v>
      </c>
      <c r="E48" s="249">
        <v>4.18</v>
      </c>
      <c r="F48" s="249">
        <v>4</v>
      </c>
      <c r="G48" s="247">
        <v>8.18</v>
      </c>
    </row>
    <row r="49" spans="1:7" ht="12.75" customHeight="1">
      <c r="A49" s="249" t="s">
        <v>378</v>
      </c>
      <c r="B49" s="249" t="s">
        <v>33</v>
      </c>
      <c r="C49" s="249">
        <v>2</v>
      </c>
      <c r="D49" s="249">
        <v>4.16</v>
      </c>
      <c r="E49" s="249">
        <v>4.16</v>
      </c>
      <c r="F49" s="249">
        <v>4</v>
      </c>
      <c r="G49" s="247">
        <v>8.16</v>
      </c>
    </row>
    <row r="50" spans="1:7" ht="12.75" customHeight="1">
      <c r="A50" s="249" t="s">
        <v>398</v>
      </c>
      <c r="B50" s="249" t="s">
        <v>88</v>
      </c>
      <c r="C50" s="249">
        <v>3</v>
      </c>
      <c r="D50" s="249">
        <v>4.1100000000000003</v>
      </c>
      <c r="E50" s="249">
        <v>4.1100000000000003</v>
      </c>
      <c r="F50" s="249">
        <v>4</v>
      </c>
      <c r="G50" s="247">
        <v>8.11</v>
      </c>
    </row>
    <row r="51" spans="1:7" ht="12.75" customHeight="1">
      <c r="A51" s="249" t="s">
        <v>428</v>
      </c>
      <c r="B51" s="249" t="s">
        <v>33</v>
      </c>
      <c r="C51" s="249">
        <v>1</v>
      </c>
      <c r="D51" s="249">
        <v>4</v>
      </c>
      <c r="E51" s="249">
        <v>4</v>
      </c>
      <c r="F51" s="249">
        <v>4</v>
      </c>
      <c r="G51" s="247">
        <v>8</v>
      </c>
    </row>
    <row r="52" spans="1:7" ht="12.75" customHeight="1">
      <c r="A52" s="249" t="s">
        <v>400</v>
      </c>
      <c r="B52" s="249" t="s">
        <v>88</v>
      </c>
      <c r="C52" s="249">
        <v>2</v>
      </c>
      <c r="D52" s="249">
        <v>4</v>
      </c>
      <c r="E52" s="249">
        <v>4</v>
      </c>
      <c r="F52" s="249">
        <v>4</v>
      </c>
      <c r="G52" s="247">
        <v>8</v>
      </c>
    </row>
    <row r="53" spans="1:7" ht="12.75" customHeight="1">
      <c r="A53" s="249" t="s">
        <v>414</v>
      </c>
      <c r="B53" s="249" t="s">
        <v>33</v>
      </c>
      <c r="C53" s="249">
        <v>3</v>
      </c>
      <c r="D53" s="249">
        <v>3.88</v>
      </c>
      <c r="E53" s="249">
        <v>3.88</v>
      </c>
      <c r="F53" s="249">
        <v>4</v>
      </c>
      <c r="G53" s="247">
        <v>7.88</v>
      </c>
    </row>
    <row r="54" spans="1:7" ht="12.75" customHeight="1">
      <c r="A54" s="249" t="s">
        <v>420</v>
      </c>
      <c r="B54" s="249" t="s">
        <v>33</v>
      </c>
      <c r="C54" s="249">
        <v>3</v>
      </c>
      <c r="D54" s="249">
        <v>3.88</v>
      </c>
      <c r="E54" s="249">
        <v>3.88</v>
      </c>
      <c r="F54" s="249">
        <v>4</v>
      </c>
      <c r="G54" s="247">
        <v>7.88</v>
      </c>
    </row>
    <row r="55" spans="1:7" ht="12.75" customHeight="1">
      <c r="A55" s="249" t="s">
        <v>441</v>
      </c>
      <c r="B55" s="249" t="s">
        <v>33</v>
      </c>
      <c r="C55" s="249">
        <v>3</v>
      </c>
      <c r="D55" s="249">
        <v>3.84</v>
      </c>
      <c r="E55" s="249">
        <v>3.84</v>
      </c>
      <c r="F55" s="249">
        <v>4</v>
      </c>
      <c r="G55" s="247">
        <v>7.84</v>
      </c>
    </row>
    <row r="56" spans="1:7" ht="12.75" customHeight="1">
      <c r="A56" s="249" t="s">
        <v>476</v>
      </c>
      <c r="B56" s="249" t="s">
        <v>88</v>
      </c>
      <c r="C56" s="249">
        <v>2</v>
      </c>
      <c r="D56" s="249">
        <v>4</v>
      </c>
      <c r="E56" s="249">
        <v>4</v>
      </c>
      <c r="F56" s="249">
        <v>3.67</v>
      </c>
      <c r="G56" s="247">
        <v>7.67</v>
      </c>
    </row>
    <row r="57" spans="1:7" ht="12.75" customHeight="1">
      <c r="A57" s="249" t="s">
        <v>459</v>
      </c>
      <c r="B57" s="249" t="s">
        <v>33</v>
      </c>
      <c r="C57" s="249">
        <v>3</v>
      </c>
      <c r="D57" s="249">
        <v>3.62</v>
      </c>
      <c r="E57" s="249">
        <v>3.62</v>
      </c>
      <c r="F57" s="249">
        <v>4</v>
      </c>
      <c r="G57" s="247">
        <v>7.62</v>
      </c>
    </row>
    <row r="58" spans="1:7" ht="12.75" customHeight="1">
      <c r="A58" s="249" t="s">
        <v>714</v>
      </c>
      <c r="B58" s="249" t="s">
        <v>88</v>
      </c>
      <c r="C58" s="249">
        <v>3</v>
      </c>
      <c r="D58" s="249">
        <v>3.6</v>
      </c>
      <c r="E58" s="249">
        <v>3.6</v>
      </c>
      <c r="F58" s="249">
        <v>4</v>
      </c>
      <c r="G58" s="247">
        <v>7.6</v>
      </c>
    </row>
    <row r="59" spans="1:7" ht="12.75" customHeight="1">
      <c r="A59" s="249" t="s">
        <v>463</v>
      </c>
      <c r="B59" s="249" t="s">
        <v>33</v>
      </c>
      <c r="C59" s="249">
        <v>3</v>
      </c>
      <c r="D59" s="249">
        <v>4</v>
      </c>
      <c r="E59" s="249">
        <v>4</v>
      </c>
      <c r="F59" s="249">
        <v>3.5</v>
      </c>
      <c r="G59" s="247">
        <v>7.5</v>
      </c>
    </row>
    <row r="60" spans="1:7" ht="12.75" customHeight="1">
      <c r="A60" s="249" t="s">
        <v>473</v>
      </c>
      <c r="B60" s="249" t="s">
        <v>88</v>
      </c>
      <c r="C60" s="249">
        <v>1</v>
      </c>
      <c r="D60" s="249">
        <v>3.9</v>
      </c>
      <c r="E60" s="249">
        <v>3.9</v>
      </c>
      <c r="F60" s="249">
        <v>3.5</v>
      </c>
      <c r="G60" s="247">
        <v>7.4</v>
      </c>
    </row>
    <row r="61" spans="1:7" ht="12.75" customHeight="1">
      <c r="A61" s="249" t="s">
        <v>588</v>
      </c>
      <c r="B61" s="249" t="s">
        <v>33</v>
      </c>
      <c r="C61" s="249">
        <v>1</v>
      </c>
      <c r="D61" s="249">
        <v>3.73</v>
      </c>
      <c r="E61" s="249">
        <v>3.73</v>
      </c>
      <c r="F61" s="249">
        <v>3.5</v>
      </c>
      <c r="G61" s="247">
        <v>7.23</v>
      </c>
    </row>
    <row r="62" spans="1:7" ht="12.75" customHeight="1">
      <c r="A62" s="249" t="s">
        <v>490</v>
      </c>
      <c r="B62" s="249" t="s">
        <v>33</v>
      </c>
      <c r="C62" s="249">
        <v>3</v>
      </c>
      <c r="D62" s="249">
        <v>3.27</v>
      </c>
      <c r="E62" s="249">
        <v>3.27</v>
      </c>
      <c r="F62" s="249">
        <v>3.66</v>
      </c>
      <c r="G62" s="247">
        <v>6.93</v>
      </c>
    </row>
    <row r="63" spans="1:7" ht="12.75" customHeight="1">
      <c r="A63" s="249" t="s">
        <v>395</v>
      </c>
      <c r="B63" s="249" t="s">
        <v>88</v>
      </c>
      <c r="C63" s="249">
        <v>1</v>
      </c>
      <c r="D63" s="249">
        <v>3.15</v>
      </c>
      <c r="E63" s="249">
        <v>3.15</v>
      </c>
      <c r="F63" s="249">
        <v>3.5</v>
      </c>
      <c r="G63" s="247">
        <v>6.65</v>
      </c>
    </row>
    <row r="64" spans="1:7" ht="12.75" customHeight="1">
      <c r="A64" s="249" t="s">
        <v>469</v>
      </c>
      <c r="B64" s="249" t="s">
        <v>88</v>
      </c>
      <c r="C64" s="249">
        <v>1</v>
      </c>
      <c r="D64" s="249">
        <v>3.53</v>
      </c>
      <c r="E64" s="249">
        <v>3.53</v>
      </c>
      <c r="F64" s="249">
        <v>3</v>
      </c>
      <c r="G64" s="247">
        <v>6.5299999999999994</v>
      </c>
    </row>
    <row r="65" spans="1:7" ht="12.75" customHeight="1">
      <c r="A65" s="249" t="s">
        <v>426</v>
      </c>
      <c r="B65" s="249" t="s">
        <v>88</v>
      </c>
      <c r="C65" s="249">
        <v>2</v>
      </c>
      <c r="D65" s="249">
        <v>3.31</v>
      </c>
      <c r="E65" s="249">
        <v>3.31</v>
      </c>
      <c r="F65" s="249">
        <v>3</v>
      </c>
      <c r="G65" s="248">
        <v>6.3100000000000005</v>
      </c>
    </row>
    <row r="66" spans="1:7" ht="12.75" customHeight="1">
      <c r="D66"/>
      <c r="E66"/>
      <c r="F66"/>
    </row>
    <row r="67" spans="1:7" ht="12.75" customHeight="1">
      <c r="D67"/>
      <c r="E67"/>
      <c r="F67"/>
    </row>
    <row r="68" spans="1:7" ht="12.75" customHeight="1">
      <c r="D68"/>
      <c r="E68"/>
      <c r="F68"/>
    </row>
    <row r="69" spans="1:7" ht="12.75" customHeight="1">
      <c r="D69"/>
      <c r="E69"/>
      <c r="F69"/>
    </row>
    <row r="70" spans="1:7" ht="12.75" customHeight="1">
      <c r="D70"/>
      <c r="E70"/>
      <c r="F70"/>
    </row>
    <row r="71" spans="1:7" ht="12.75" customHeight="1">
      <c r="D71"/>
      <c r="E71"/>
      <c r="F71"/>
    </row>
  </sheetData>
  <conditionalFormatting sqref="A12:F221">
    <cfRule type="expression" dxfId="940" priority="1">
      <formula>$B12="нет"</formula>
    </cfRule>
    <cfRule type="expression" dxfId="939" priority="2">
      <formula>SEARCH("забрал(а)",$B12)&gt;0</formula>
    </cfRule>
  </conditionalFormatting>
  <pageMargins left="0.70866141732283472" right="0.70866141732283472" top="0.74803149606299213" bottom="0.74803149606299213" header="0.31496062992125984" footer="0.31496062992125984"/>
  <pageSetup paperSize="9" scale="125" fitToWidth="0" fitToHeight="0" orientation="landscape" r:id="rId2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Лист24">
    <tabColor theme="3" tint="-0.499984740745262"/>
    <pageSetUpPr fitToPage="1"/>
  </sheetPr>
  <dimension ref="A1:E497"/>
  <sheetViews>
    <sheetView zoomScaleNormal="100" zoomScaleSheetLayoutView="100" workbookViewId="0">
      <pane ySplit="6" topLeftCell="A131" activePane="bottomLeft" state="frozen"/>
      <selection pane="bottomLeft" activeCell="E157" sqref="E157:E158"/>
    </sheetView>
  </sheetViews>
  <sheetFormatPr defaultRowHeight="12.75" customHeight="1"/>
  <cols>
    <col min="1" max="1" width="29.80078125" customWidth="1"/>
    <col min="2" max="2" width="41.3984375" customWidth="1"/>
    <col min="3" max="3" width="14.83203125" customWidth="1"/>
    <col min="4" max="4" width="18.33984375" customWidth="1"/>
    <col min="5" max="5" width="31.95703125" customWidth="1"/>
    <col min="6" max="18" width="9.16796875" customWidth="1"/>
  </cols>
  <sheetData>
    <row r="1" spans="1:5" ht="27">
      <c r="B1" s="54" t="s">
        <v>201</v>
      </c>
      <c r="C1" s="33"/>
      <c r="D1" s="14"/>
      <c r="E1" s="14"/>
    </row>
    <row r="2" spans="1:5" ht="77.25" customHeight="1">
      <c r="A2" s="326" t="s">
        <v>508</v>
      </c>
      <c r="B2" s="326"/>
      <c r="C2" s="326"/>
      <c r="D2" s="14"/>
      <c r="E2" s="14"/>
    </row>
    <row r="3" spans="1:5" ht="13.5">
      <c r="C3" s="33"/>
      <c r="D3" s="14"/>
      <c r="E3" s="14"/>
    </row>
    <row r="4" spans="1:5" ht="13.5">
      <c r="A4" s="251" t="s">
        <v>1</v>
      </c>
      <c r="B4" s="310" t="s">
        <v>30</v>
      </c>
      <c r="C4" s="33"/>
      <c r="D4" s="14"/>
      <c r="E4" s="14"/>
    </row>
    <row r="5" spans="1:5" ht="13.5">
      <c r="A5" s="14"/>
      <c r="B5" s="14"/>
      <c r="C5" s="33"/>
      <c r="D5" s="14"/>
      <c r="E5" s="14"/>
    </row>
    <row r="6" spans="1:5" ht="33.75">
      <c r="A6" s="251" t="s">
        <v>553</v>
      </c>
      <c r="B6" s="251" t="s">
        <v>606</v>
      </c>
      <c r="C6" s="253" t="s">
        <v>208</v>
      </c>
    </row>
    <row r="7" spans="1:5" ht="13.5">
      <c r="A7" s="324" t="s">
        <v>210</v>
      </c>
      <c r="B7" s="309" t="s">
        <v>609</v>
      </c>
      <c r="C7" s="252">
        <v>7.5</v>
      </c>
    </row>
    <row r="8" spans="1:5" ht="13.5">
      <c r="A8" s="325"/>
      <c r="B8" s="309" t="s">
        <v>610</v>
      </c>
      <c r="C8" s="252">
        <v>10</v>
      </c>
    </row>
    <row r="9" spans="1:5" ht="13.5">
      <c r="A9" s="309" t="s">
        <v>583</v>
      </c>
      <c r="B9" s="309" t="s">
        <v>611</v>
      </c>
      <c r="C9" s="252">
        <v>11</v>
      </c>
    </row>
    <row r="10" spans="1:5" ht="13.5">
      <c r="A10" s="309" t="s">
        <v>285</v>
      </c>
      <c r="B10" s="309" t="s">
        <v>612</v>
      </c>
      <c r="C10" s="252">
        <v>8.85</v>
      </c>
    </row>
    <row r="11" spans="1:5" ht="13.5">
      <c r="A11" s="309" t="s">
        <v>286</v>
      </c>
      <c r="B11" s="309" t="s">
        <v>613</v>
      </c>
      <c r="C11" s="252">
        <v>8.66</v>
      </c>
    </row>
    <row r="12" spans="1:5" ht="23.25">
      <c r="A12" s="324" t="s">
        <v>288</v>
      </c>
      <c r="B12" s="309" t="s">
        <v>614</v>
      </c>
      <c r="C12" s="252">
        <v>16.899999999999999</v>
      </c>
    </row>
    <row r="13" spans="1:5" ht="13.5">
      <c r="A13" s="325"/>
      <c r="B13" s="309" t="s">
        <v>615</v>
      </c>
      <c r="C13" s="252">
        <v>14.770000000000001</v>
      </c>
    </row>
    <row r="14" spans="1:5" ht="13.5">
      <c r="A14" s="324" t="s">
        <v>289</v>
      </c>
      <c r="B14" s="309" t="s">
        <v>616</v>
      </c>
      <c r="C14" s="252">
        <v>14.7</v>
      </c>
    </row>
    <row r="15" spans="1:5" ht="13.5">
      <c r="A15" s="325"/>
      <c r="B15" s="309" t="s">
        <v>617</v>
      </c>
      <c r="C15" s="252">
        <v>15.68</v>
      </c>
    </row>
    <row r="16" spans="1:5" ht="23.25">
      <c r="A16" s="325"/>
      <c r="B16" s="309" t="s">
        <v>618</v>
      </c>
      <c r="C16" s="252">
        <v>13.83</v>
      </c>
    </row>
    <row r="17" spans="1:3" ht="13.5">
      <c r="A17" s="324" t="s">
        <v>290</v>
      </c>
      <c r="B17" s="309" t="s">
        <v>619</v>
      </c>
      <c r="C17" s="252">
        <v>14.53</v>
      </c>
    </row>
    <row r="18" spans="1:3" ht="13.5">
      <c r="A18" s="325"/>
      <c r="B18" s="309" t="s">
        <v>620</v>
      </c>
      <c r="C18" s="252">
        <v>8.85</v>
      </c>
    </row>
    <row r="19" spans="1:3" ht="13.5">
      <c r="A19" s="324" t="s">
        <v>291</v>
      </c>
      <c r="B19" s="309" t="s">
        <v>616</v>
      </c>
      <c r="C19" s="252">
        <v>7.8</v>
      </c>
    </row>
    <row r="20" spans="1:3" ht="13.5">
      <c r="A20" s="325"/>
      <c r="B20" s="309" t="s">
        <v>617</v>
      </c>
      <c r="C20" s="252">
        <v>7.8</v>
      </c>
    </row>
    <row r="21" spans="1:3" ht="13.5">
      <c r="A21" s="309" t="s">
        <v>292</v>
      </c>
      <c r="B21" s="309" t="s">
        <v>621</v>
      </c>
      <c r="C21" s="252">
        <v>14.629999999999999</v>
      </c>
    </row>
    <row r="22" spans="1:3" ht="13.5">
      <c r="A22" s="324" t="s">
        <v>293</v>
      </c>
      <c r="B22" s="309" t="s">
        <v>612</v>
      </c>
      <c r="C22" s="252">
        <v>15.68</v>
      </c>
    </row>
    <row r="23" spans="1:3" ht="13.5">
      <c r="A23" s="325"/>
      <c r="B23" s="309" t="s">
        <v>622</v>
      </c>
      <c r="C23" s="252">
        <v>8.85</v>
      </c>
    </row>
    <row r="24" spans="1:3" ht="13.5">
      <c r="A24" s="324" t="s">
        <v>294</v>
      </c>
      <c r="B24" s="309" t="s">
        <v>621</v>
      </c>
      <c r="C24" s="252">
        <v>8.64</v>
      </c>
    </row>
    <row r="25" spans="1:3" ht="23.25">
      <c r="A25" s="325"/>
      <c r="B25" s="309" t="s">
        <v>623</v>
      </c>
      <c r="C25" s="252">
        <v>15.6</v>
      </c>
    </row>
    <row r="26" spans="1:3" ht="13.5">
      <c r="A26" s="324" t="s">
        <v>584</v>
      </c>
      <c r="B26" s="309" t="s">
        <v>616</v>
      </c>
      <c r="C26" s="252">
        <v>9.9400000000000013</v>
      </c>
    </row>
    <row r="27" spans="1:3" ht="13.5">
      <c r="A27" s="325"/>
      <c r="B27" s="309" t="s">
        <v>617</v>
      </c>
      <c r="C27" s="252">
        <v>19.43</v>
      </c>
    </row>
    <row r="28" spans="1:3" ht="13.5">
      <c r="A28" s="309" t="s">
        <v>295</v>
      </c>
      <c r="B28" s="309" t="s">
        <v>624</v>
      </c>
      <c r="C28" s="252">
        <v>8.61</v>
      </c>
    </row>
    <row r="29" spans="1:3" ht="13.5">
      <c r="A29" s="324" t="s">
        <v>296</v>
      </c>
      <c r="B29" s="309" t="s">
        <v>625</v>
      </c>
      <c r="C29" s="252">
        <v>8.83</v>
      </c>
    </row>
    <row r="30" spans="1:3" ht="23.25">
      <c r="A30" s="325"/>
      <c r="B30" s="309" t="s">
        <v>626</v>
      </c>
      <c r="C30" s="252">
        <v>14.879999999999999</v>
      </c>
    </row>
    <row r="31" spans="1:3" ht="23.25">
      <c r="A31" s="324" t="s">
        <v>297</v>
      </c>
      <c r="B31" s="309" t="s">
        <v>627</v>
      </c>
      <c r="C31" s="252">
        <v>14.83</v>
      </c>
    </row>
    <row r="32" spans="1:3" ht="13.5">
      <c r="A32" s="325"/>
      <c r="B32" s="309" t="s">
        <v>628</v>
      </c>
      <c r="C32" s="252">
        <v>8.61</v>
      </c>
    </row>
    <row r="33" spans="1:3" ht="13.5">
      <c r="A33" s="324" t="s">
        <v>298</v>
      </c>
      <c r="B33" s="309" t="s">
        <v>629</v>
      </c>
      <c r="C33" s="252">
        <v>14.54</v>
      </c>
    </row>
    <row r="34" spans="1:3" ht="13.5">
      <c r="A34" s="325"/>
      <c r="B34" s="309" t="s">
        <v>622</v>
      </c>
      <c r="C34" s="252">
        <v>15.540000000000001</v>
      </c>
    </row>
    <row r="35" spans="1:3" ht="23.25">
      <c r="A35" s="324" t="s">
        <v>299</v>
      </c>
      <c r="B35" s="309" t="s">
        <v>630</v>
      </c>
      <c r="C35" s="252">
        <v>15</v>
      </c>
    </row>
    <row r="36" spans="1:3" ht="23.25">
      <c r="A36" s="325"/>
      <c r="B36" s="309" t="s">
        <v>631</v>
      </c>
      <c r="C36" s="252">
        <v>13.770000000000001</v>
      </c>
    </row>
    <row r="37" spans="1:3" ht="23.25">
      <c r="A37" s="325"/>
      <c r="B37" s="309" t="s">
        <v>618</v>
      </c>
      <c r="C37" s="252">
        <v>13.75</v>
      </c>
    </row>
    <row r="38" spans="1:3" ht="13.5">
      <c r="A38" s="309" t="s">
        <v>300</v>
      </c>
      <c r="B38" s="309" t="s">
        <v>632</v>
      </c>
      <c r="C38" s="252">
        <v>13.68</v>
      </c>
    </row>
    <row r="39" spans="1:3" ht="13.5">
      <c r="A39" s="324" t="s">
        <v>301</v>
      </c>
      <c r="B39" s="309" t="s">
        <v>621</v>
      </c>
      <c r="C39" s="252">
        <v>8.6</v>
      </c>
    </row>
    <row r="40" spans="1:3" ht="23.25">
      <c r="A40" s="325"/>
      <c r="B40" s="309" t="s">
        <v>623</v>
      </c>
      <c r="C40" s="252">
        <v>13.68</v>
      </c>
    </row>
    <row r="41" spans="1:3" ht="13.5">
      <c r="A41" s="324" t="s">
        <v>302</v>
      </c>
      <c r="B41" s="309" t="s">
        <v>616</v>
      </c>
      <c r="C41" s="252">
        <v>9.3000000000000007</v>
      </c>
    </row>
    <row r="42" spans="1:3" ht="13.5">
      <c r="A42" s="325"/>
      <c r="B42" s="309" t="s">
        <v>617</v>
      </c>
      <c r="C42" s="252">
        <v>14.08</v>
      </c>
    </row>
    <row r="43" spans="1:3" ht="13.5">
      <c r="A43" s="324" t="s">
        <v>303</v>
      </c>
      <c r="B43" s="309" t="s">
        <v>621</v>
      </c>
      <c r="C43" s="252">
        <v>15.21</v>
      </c>
    </row>
    <row r="44" spans="1:3" ht="13.5">
      <c r="A44" s="325"/>
      <c r="B44" s="309" t="s">
        <v>633</v>
      </c>
      <c r="C44" s="252">
        <v>13.64</v>
      </c>
    </row>
    <row r="45" spans="1:3" ht="23.25">
      <c r="A45" s="324" t="s">
        <v>304</v>
      </c>
      <c r="B45" s="309" t="s">
        <v>614</v>
      </c>
      <c r="C45" s="252">
        <v>14</v>
      </c>
    </row>
    <row r="46" spans="1:3" ht="13.5">
      <c r="A46" s="325"/>
      <c r="B46" s="309" t="s">
        <v>617</v>
      </c>
      <c r="C46" s="252">
        <v>8.77</v>
      </c>
    </row>
    <row r="47" spans="1:3" ht="13.5">
      <c r="A47" s="324" t="s">
        <v>305</v>
      </c>
      <c r="B47" s="309" t="s">
        <v>634</v>
      </c>
      <c r="C47" s="252">
        <v>13.99</v>
      </c>
    </row>
    <row r="48" spans="1:3" ht="13.5">
      <c r="A48" s="325"/>
      <c r="B48" s="309" t="s">
        <v>635</v>
      </c>
      <c r="C48" s="252">
        <v>14.23</v>
      </c>
    </row>
    <row r="49" spans="1:3" ht="13.5">
      <c r="A49" s="325"/>
      <c r="B49" s="309" t="s">
        <v>636</v>
      </c>
      <c r="C49" s="252">
        <v>9.26</v>
      </c>
    </row>
    <row r="50" spans="1:3" ht="13.5">
      <c r="A50" s="324" t="s">
        <v>306</v>
      </c>
      <c r="B50" s="309" t="s">
        <v>612</v>
      </c>
      <c r="C50" s="252">
        <v>9.26</v>
      </c>
    </row>
    <row r="51" spans="1:3" ht="13.5">
      <c r="A51" s="325"/>
      <c r="B51" s="309" t="s">
        <v>633</v>
      </c>
      <c r="C51" s="252">
        <v>8.75</v>
      </c>
    </row>
    <row r="52" spans="1:3" ht="13.5">
      <c r="A52" s="324" t="s">
        <v>308</v>
      </c>
      <c r="B52" s="309" t="s">
        <v>637</v>
      </c>
      <c r="C52" s="252">
        <v>13.24</v>
      </c>
    </row>
    <row r="53" spans="1:3" ht="23.25">
      <c r="A53" s="325"/>
      <c r="B53" s="309" t="s">
        <v>638</v>
      </c>
      <c r="C53" s="252">
        <v>13.24</v>
      </c>
    </row>
    <row r="54" spans="1:3" ht="13.5">
      <c r="A54" s="325"/>
      <c r="B54" s="309" t="s">
        <v>639</v>
      </c>
      <c r="C54" s="252">
        <v>14.33</v>
      </c>
    </row>
    <row r="55" spans="1:3" ht="13.5">
      <c r="A55" s="309" t="s">
        <v>309</v>
      </c>
      <c r="B55" s="309" t="s">
        <v>640</v>
      </c>
      <c r="C55" s="252">
        <v>12.549999999999999</v>
      </c>
    </row>
    <row r="56" spans="1:3" ht="13.5">
      <c r="A56" s="324" t="s">
        <v>310</v>
      </c>
      <c r="B56" s="309" t="s">
        <v>641</v>
      </c>
      <c r="C56" s="252">
        <v>8.73</v>
      </c>
    </row>
    <row r="57" spans="1:3" ht="13.5">
      <c r="A57" s="325"/>
      <c r="B57" s="309" t="s">
        <v>610</v>
      </c>
      <c r="C57" s="252">
        <v>8.6999999999999993</v>
      </c>
    </row>
    <row r="58" spans="1:3" ht="13.5">
      <c r="A58" s="324" t="s">
        <v>311</v>
      </c>
      <c r="B58" s="309" t="s">
        <v>642</v>
      </c>
      <c r="C58" s="252">
        <v>8.52</v>
      </c>
    </row>
    <row r="59" spans="1:3" ht="13.5">
      <c r="A59" s="325"/>
      <c r="B59" s="309" t="s">
        <v>633</v>
      </c>
      <c r="C59" s="252">
        <v>8.66</v>
      </c>
    </row>
    <row r="60" spans="1:3" ht="13.5">
      <c r="A60" s="325"/>
      <c r="B60" s="309" t="s">
        <v>643</v>
      </c>
      <c r="C60" s="252">
        <v>8.5</v>
      </c>
    </row>
    <row r="61" spans="1:3" ht="13.5">
      <c r="A61" s="324" t="s">
        <v>312</v>
      </c>
      <c r="B61" s="309" t="s">
        <v>644</v>
      </c>
      <c r="C61" s="252">
        <v>13.78</v>
      </c>
    </row>
    <row r="62" spans="1:3" ht="13.5">
      <c r="A62" s="325"/>
      <c r="B62" s="309" t="s">
        <v>645</v>
      </c>
      <c r="C62" s="252">
        <v>13.99</v>
      </c>
    </row>
    <row r="63" spans="1:3" ht="13.5">
      <c r="A63" s="309" t="s">
        <v>313</v>
      </c>
      <c r="B63" s="309" t="s">
        <v>616</v>
      </c>
      <c r="C63" s="252">
        <v>13.770000000000001</v>
      </c>
    </row>
    <row r="64" spans="1:3" ht="13.5">
      <c r="A64" s="309" t="s">
        <v>314</v>
      </c>
      <c r="B64" s="309" t="s">
        <v>616</v>
      </c>
      <c r="C64" s="252">
        <v>13.6</v>
      </c>
    </row>
    <row r="65" spans="1:3" ht="13.5">
      <c r="A65" s="324" t="s">
        <v>315</v>
      </c>
      <c r="B65" s="309" t="s">
        <v>625</v>
      </c>
      <c r="C65" s="252">
        <v>12.44</v>
      </c>
    </row>
    <row r="66" spans="1:3" ht="13.5">
      <c r="A66" s="325"/>
      <c r="B66" s="309" t="s">
        <v>620</v>
      </c>
      <c r="C66" s="252">
        <v>8.0599999999999987</v>
      </c>
    </row>
    <row r="67" spans="1:3" ht="13.5">
      <c r="A67" s="324" t="s">
        <v>316</v>
      </c>
      <c r="B67" s="309" t="s">
        <v>616</v>
      </c>
      <c r="C67" s="252">
        <v>13.38</v>
      </c>
    </row>
    <row r="68" spans="1:3" ht="13.5">
      <c r="A68" s="325"/>
      <c r="B68" s="309" t="s">
        <v>615</v>
      </c>
      <c r="C68" s="252">
        <v>12.44</v>
      </c>
    </row>
    <row r="69" spans="1:3" ht="23.25">
      <c r="A69" s="325"/>
      <c r="B69" s="309" t="s">
        <v>646</v>
      </c>
      <c r="C69" s="252">
        <v>12.74</v>
      </c>
    </row>
    <row r="70" spans="1:3" ht="13.5">
      <c r="A70" s="309" t="s">
        <v>317</v>
      </c>
      <c r="B70" s="309" t="s">
        <v>641</v>
      </c>
      <c r="C70" s="252">
        <v>13.42</v>
      </c>
    </row>
    <row r="71" spans="1:3" ht="13.5">
      <c r="A71" s="309" t="s">
        <v>318</v>
      </c>
      <c r="B71" s="309" t="s">
        <v>616</v>
      </c>
      <c r="C71" s="252">
        <v>7.0600000000000005</v>
      </c>
    </row>
    <row r="72" spans="1:3" ht="13.5">
      <c r="A72" s="309" t="s">
        <v>319</v>
      </c>
      <c r="B72" s="309" t="s">
        <v>647</v>
      </c>
      <c r="C72" s="252">
        <v>13.68</v>
      </c>
    </row>
    <row r="73" spans="1:3" ht="13.5">
      <c r="A73" s="324" t="s">
        <v>320</v>
      </c>
      <c r="B73" s="309" t="s">
        <v>616</v>
      </c>
      <c r="C73" s="252">
        <v>13.11</v>
      </c>
    </row>
    <row r="74" spans="1:3" ht="23.25">
      <c r="A74" s="325"/>
      <c r="B74" s="309" t="s">
        <v>648</v>
      </c>
      <c r="C74" s="252">
        <v>12</v>
      </c>
    </row>
    <row r="75" spans="1:3" ht="13.5">
      <c r="A75" s="325"/>
      <c r="B75" s="309" t="s">
        <v>649</v>
      </c>
      <c r="C75" s="252">
        <v>7.8599999999999994</v>
      </c>
    </row>
    <row r="76" spans="1:3" ht="13.5">
      <c r="A76" s="324" t="s">
        <v>321</v>
      </c>
      <c r="B76" s="309" t="s">
        <v>642</v>
      </c>
      <c r="C76" s="252">
        <v>7.8599999999999994</v>
      </c>
    </row>
    <row r="77" spans="1:3" ht="13.5">
      <c r="A77" s="325"/>
      <c r="B77" s="309" t="s">
        <v>617</v>
      </c>
      <c r="C77" s="252">
        <v>11</v>
      </c>
    </row>
    <row r="78" spans="1:3" ht="13.5">
      <c r="A78" s="325"/>
      <c r="B78" s="309" t="s">
        <v>650</v>
      </c>
      <c r="C78" s="252">
        <v>14.72</v>
      </c>
    </row>
    <row r="79" spans="1:3" ht="13.5">
      <c r="A79" s="324" t="s">
        <v>322</v>
      </c>
      <c r="B79" s="309" t="s">
        <v>616</v>
      </c>
      <c r="C79" s="252">
        <v>12.42</v>
      </c>
    </row>
    <row r="80" spans="1:3" ht="13.5">
      <c r="A80" s="325"/>
      <c r="B80" s="309" t="s">
        <v>635</v>
      </c>
      <c r="C80" s="252">
        <v>13</v>
      </c>
    </row>
    <row r="81" spans="1:3" ht="13.5">
      <c r="A81" s="324" t="s">
        <v>323</v>
      </c>
      <c r="B81" s="309" t="s">
        <v>637</v>
      </c>
      <c r="C81" s="252">
        <v>8.64</v>
      </c>
    </row>
    <row r="82" spans="1:3" ht="13.5">
      <c r="A82" s="325"/>
      <c r="B82" s="309" t="s">
        <v>620</v>
      </c>
      <c r="C82" s="252">
        <v>10.8</v>
      </c>
    </row>
    <row r="83" spans="1:3" ht="13.5">
      <c r="A83" s="324" t="s">
        <v>324</v>
      </c>
      <c r="B83" s="309" t="s">
        <v>612</v>
      </c>
      <c r="C83" s="252">
        <v>14.66</v>
      </c>
    </row>
    <row r="84" spans="1:3" ht="13.5">
      <c r="A84" s="325"/>
      <c r="B84" s="309" t="s">
        <v>615</v>
      </c>
      <c r="C84" s="252">
        <v>8.61</v>
      </c>
    </row>
    <row r="85" spans="1:3" ht="13.5">
      <c r="A85" s="309" t="s">
        <v>216</v>
      </c>
      <c r="B85" s="309" t="s">
        <v>647</v>
      </c>
      <c r="C85" s="252">
        <v>19.940000000000001</v>
      </c>
    </row>
    <row r="86" spans="1:3" ht="13.5">
      <c r="A86" s="324" t="s">
        <v>325</v>
      </c>
      <c r="B86" s="309" t="s">
        <v>616</v>
      </c>
      <c r="C86" s="252">
        <v>7.2</v>
      </c>
    </row>
    <row r="87" spans="1:3" ht="13.5">
      <c r="A87" s="325"/>
      <c r="B87" s="309" t="s">
        <v>615</v>
      </c>
      <c r="C87" s="252">
        <v>7.2</v>
      </c>
    </row>
    <row r="88" spans="1:3" ht="13.5">
      <c r="A88" s="325"/>
      <c r="B88" s="309" t="s">
        <v>651</v>
      </c>
      <c r="C88" s="252">
        <v>12.72</v>
      </c>
    </row>
    <row r="89" spans="1:3" ht="13.5">
      <c r="A89" s="309" t="s">
        <v>326</v>
      </c>
      <c r="B89" s="309" t="s">
        <v>652</v>
      </c>
      <c r="C89" s="252">
        <v>8.61</v>
      </c>
    </row>
    <row r="90" spans="1:3" ht="13.5">
      <c r="A90" s="324" t="s">
        <v>327</v>
      </c>
      <c r="B90" s="309" t="s">
        <v>616</v>
      </c>
      <c r="C90" s="252">
        <v>8.5</v>
      </c>
    </row>
    <row r="91" spans="1:3" ht="13.5">
      <c r="A91" s="325"/>
      <c r="B91" s="309" t="s">
        <v>653</v>
      </c>
      <c r="C91" s="252">
        <v>12.99</v>
      </c>
    </row>
    <row r="92" spans="1:3" ht="13.5">
      <c r="A92" s="325"/>
      <c r="B92" s="309" t="s">
        <v>650</v>
      </c>
      <c r="C92" s="252">
        <v>8.39</v>
      </c>
    </row>
    <row r="93" spans="1:3" ht="13.5">
      <c r="A93" s="324" t="s">
        <v>328</v>
      </c>
      <c r="B93" s="309" t="s">
        <v>644</v>
      </c>
      <c r="C93" s="252">
        <v>8.39</v>
      </c>
    </row>
    <row r="94" spans="1:3" ht="13.5">
      <c r="A94" s="325"/>
      <c r="B94" s="309" t="s">
        <v>654</v>
      </c>
      <c r="C94" s="252">
        <v>13.6</v>
      </c>
    </row>
    <row r="95" spans="1:3" ht="13.5">
      <c r="A95" s="325"/>
      <c r="B95" s="309" t="s">
        <v>655</v>
      </c>
      <c r="C95" s="252">
        <v>13.6</v>
      </c>
    </row>
    <row r="96" spans="1:3" ht="13.5">
      <c r="A96" s="324" t="s">
        <v>329</v>
      </c>
      <c r="B96" s="309" t="s">
        <v>621</v>
      </c>
      <c r="C96" s="252">
        <v>14.49</v>
      </c>
    </row>
    <row r="97" spans="1:3" ht="13.5">
      <c r="A97" s="325"/>
      <c r="B97" s="309" t="s">
        <v>653</v>
      </c>
      <c r="C97" s="252">
        <v>8.6</v>
      </c>
    </row>
    <row r="98" spans="1:3" ht="13.5">
      <c r="A98" s="324" t="s">
        <v>330</v>
      </c>
      <c r="B98" s="309" t="s">
        <v>656</v>
      </c>
      <c r="C98" s="252">
        <v>12.770000000000001</v>
      </c>
    </row>
    <row r="99" spans="1:3" ht="13.5">
      <c r="A99" s="325"/>
      <c r="B99" s="309" t="s">
        <v>615</v>
      </c>
      <c r="C99" s="252">
        <v>12.55</v>
      </c>
    </row>
    <row r="100" spans="1:3" ht="13.5">
      <c r="A100" s="309" t="s">
        <v>331</v>
      </c>
      <c r="B100" s="309" t="s">
        <v>652</v>
      </c>
      <c r="C100" s="252">
        <v>12.17</v>
      </c>
    </row>
    <row r="101" spans="1:3" ht="13.5">
      <c r="A101" s="324" t="s">
        <v>332</v>
      </c>
      <c r="B101" s="309" t="s">
        <v>652</v>
      </c>
      <c r="C101" s="252">
        <v>8.6</v>
      </c>
    </row>
    <row r="102" spans="1:3" ht="13.5">
      <c r="A102" s="325"/>
      <c r="B102" s="309" t="s">
        <v>657</v>
      </c>
      <c r="C102" s="252">
        <v>10.719999999999999</v>
      </c>
    </row>
    <row r="103" spans="1:3" ht="13.5">
      <c r="A103" s="309" t="s">
        <v>333</v>
      </c>
      <c r="B103" s="309" t="s">
        <v>658</v>
      </c>
      <c r="C103" s="252">
        <v>8.6</v>
      </c>
    </row>
    <row r="104" spans="1:3" ht="13.5">
      <c r="A104" s="324" t="s">
        <v>334</v>
      </c>
      <c r="B104" s="309" t="s">
        <v>616</v>
      </c>
      <c r="C104" s="252">
        <v>12.1</v>
      </c>
    </row>
    <row r="105" spans="1:3" ht="13.5">
      <c r="A105" s="325"/>
      <c r="B105" s="309" t="s">
        <v>617</v>
      </c>
      <c r="C105" s="252">
        <v>13.88</v>
      </c>
    </row>
    <row r="106" spans="1:3" ht="13.5">
      <c r="A106" s="309" t="s">
        <v>335</v>
      </c>
      <c r="B106" s="309" t="s">
        <v>658</v>
      </c>
      <c r="C106" s="252">
        <v>12</v>
      </c>
    </row>
    <row r="107" spans="1:3" ht="13.5">
      <c r="A107" s="324" t="s">
        <v>336</v>
      </c>
      <c r="B107" s="309" t="s">
        <v>613</v>
      </c>
      <c r="C107" s="252">
        <v>12.53</v>
      </c>
    </row>
    <row r="108" spans="1:3" ht="13.5">
      <c r="A108" s="325"/>
      <c r="B108" s="309" t="s">
        <v>633</v>
      </c>
      <c r="C108" s="252">
        <v>8.52</v>
      </c>
    </row>
    <row r="109" spans="1:3" ht="13.5">
      <c r="A109" s="325"/>
      <c r="B109" s="309" t="s">
        <v>655</v>
      </c>
      <c r="C109" s="252">
        <v>8.5</v>
      </c>
    </row>
    <row r="110" spans="1:3" ht="13.5">
      <c r="A110" s="324" t="s">
        <v>337</v>
      </c>
      <c r="B110" s="309" t="s">
        <v>659</v>
      </c>
      <c r="C110" s="252">
        <v>8.4400000000000013</v>
      </c>
    </row>
    <row r="111" spans="1:3" ht="13.5">
      <c r="A111" s="325"/>
      <c r="B111" s="309" t="s">
        <v>660</v>
      </c>
      <c r="C111" s="252">
        <v>12.639999999999999</v>
      </c>
    </row>
    <row r="112" spans="1:3" ht="13.5">
      <c r="A112" s="325"/>
      <c r="B112" s="309" t="s">
        <v>650</v>
      </c>
      <c r="C112" s="252">
        <v>12.06</v>
      </c>
    </row>
    <row r="113" spans="1:3" ht="13.5">
      <c r="A113" s="324" t="s">
        <v>338</v>
      </c>
      <c r="B113" s="309" t="s">
        <v>616</v>
      </c>
      <c r="C113" s="252">
        <v>11.72</v>
      </c>
    </row>
    <row r="114" spans="1:3" ht="13.5">
      <c r="A114" s="325"/>
      <c r="B114" s="309" t="s">
        <v>624</v>
      </c>
      <c r="C114" s="252">
        <v>8.5</v>
      </c>
    </row>
    <row r="115" spans="1:3" ht="13.5">
      <c r="A115" s="325"/>
      <c r="B115" s="309" t="s">
        <v>651</v>
      </c>
      <c r="C115" s="252">
        <v>11</v>
      </c>
    </row>
    <row r="116" spans="1:3" ht="13.5">
      <c r="A116" s="324" t="s">
        <v>339</v>
      </c>
      <c r="B116" s="309" t="s">
        <v>644</v>
      </c>
      <c r="C116" s="252">
        <v>11.72</v>
      </c>
    </row>
    <row r="117" spans="1:3" ht="13.5">
      <c r="A117" s="325"/>
      <c r="B117" s="309" t="s">
        <v>645</v>
      </c>
      <c r="C117" s="252">
        <v>10</v>
      </c>
    </row>
    <row r="118" spans="1:3" ht="13.5">
      <c r="A118" s="324" t="s">
        <v>341</v>
      </c>
      <c r="B118" s="309" t="s">
        <v>634</v>
      </c>
      <c r="C118" s="252">
        <v>11.77</v>
      </c>
    </row>
    <row r="119" spans="1:3" ht="13.5">
      <c r="A119" s="325"/>
      <c r="B119" s="309" t="s">
        <v>635</v>
      </c>
      <c r="C119" s="252">
        <v>10</v>
      </c>
    </row>
    <row r="120" spans="1:3" ht="13.5">
      <c r="A120" s="324" t="s">
        <v>342</v>
      </c>
      <c r="B120" s="309" t="s">
        <v>616</v>
      </c>
      <c r="C120" s="252">
        <v>8.43</v>
      </c>
    </row>
    <row r="121" spans="1:3" ht="13.5">
      <c r="A121" s="325"/>
      <c r="B121" s="309" t="s">
        <v>661</v>
      </c>
      <c r="C121" s="252">
        <v>8.4400000000000013</v>
      </c>
    </row>
    <row r="122" spans="1:3" ht="13.5">
      <c r="A122" s="324" t="s">
        <v>343</v>
      </c>
      <c r="B122" s="309" t="s">
        <v>625</v>
      </c>
      <c r="C122" s="252">
        <v>8.870000000000001</v>
      </c>
    </row>
    <row r="123" spans="1:3" ht="13.5">
      <c r="A123" s="325"/>
      <c r="B123" s="309" t="s">
        <v>635</v>
      </c>
      <c r="C123" s="252">
        <v>9.7100000000000009</v>
      </c>
    </row>
    <row r="124" spans="1:3" ht="13.5">
      <c r="A124" s="325"/>
      <c r="B124" s="309" t="s">
        <v>643</v>
      </c>
      <c r="C124" s="252">
        <v>12.36</v>
      </c>
    </row>
    <row r="125" spans="1:3" ht="13.5">
      <c r="A125" s="324" t="s">
        <v>344</v>
      </c>
      <c r="B125" s="309" t="s">
        <v>612</v>
      </c>
      <c r="C125" s="252">
        <v>8.379999999999999</v>
      </c>
    </row>
    <row r="126" spans="1:3" ht="13.5">
      <c r="A126" s="325"/>
      <c r="B126" s="309" t="s">
        <v>662</v>
      </c>
      <c r="C126" s="252">
        <v>8.43</v>
      </c>
    </row>
    <row r="127" spans="1:3" ht="13.5">
      <c r="A127" s="309" t="s">
        <v>345</v>
      </c>
      <c r="B127" s="309" t="s">
        <v>612</v>
      </c>
      <c r="C127" s="252">
        <v>6.6</v>
      </c>
    </row>
    <row r="128" spans="1:3" ht="13.5">
      <c r="A128" s="309" t="s">
        <v>346</v>
      </c>
      <c r="B128" s="309" t="s">
        <v>629</v>
      </c>
      <c r="C128" s="252">
        <v>10.84</v>
      </c>
    </row>
    <row r="129" spans="1:3" ht="12.75" customHeight="1">
      <c r="A129" s="324" t="s">
        <v>347</v>
      </c>
      <c r="B129" s="309" t="s">
        <v>632</v>
      </c>
      <c r="C129" s="252">
        <v>13.33</v>
      </c>
    </row>
    <row r="130" spans="1:3" ht="12.75" customHeight="1">
      <c r="A130" s="325"/>
      <c r="B130" s="309" t="s">
        <v>663</v>
      </c>
      <c r="C130" s="252">
        <v>13.09</v>
      </c>
    </row>
    <row r="131" spans="1:3" ht="12.75" customHeight="1">
      <c r="A131" s="324" t="s">
        <v>348</v>
      </c>
      <c r="B131" s="309" t="s">
        <v>629</v>
      </c>
      <c r="C131" s="252">
        <v>11.61</v>
      </c>
    </row>
    <row r="132" spans="1:3" ht="12.75" customHeight="1">
      <c r="A132" s="325"/>
      <c r="B132" s="309" t="s">
        <v>662</v>
      </c>
      <c r="C132" s="252">
        <v>7.33</v>
      </c>
    </row>
    <row r="133" spans="1:3" ht="12.75" customHeight="1">
      <c r="A133" s="324" t="s">
        <v>349</v>
      </c>
      <c r="B133" s="309" t="s">
        <v>664</v>
      </c>
      <c r="C133" s="252">
        <v>11.64</v>
      </c>
    </row>
    <row r="134" spans="1:3" ht="12.75" customHeight="1">
      <c r="A134" s="325"/>
      <c r="B134" s="309" t="s">
        <v>663</v>
      </c>
      <c r="C134" s="252">
        <v>10.59</v>
      </c>
    </row>
    <row r="135" spans="1:3" ht="12.75" customHeight="1">
      <c r="A135" s="324" t="s">
        <v>350</v>
      </c>
      <c r="B135" s="309" t="s">
        <v>642</v>
      </c>
      <c r="C135" s="252">
        <v>13.05</v>
      </c>
    </row>
    <row r="136" spans="1:3" ht="12.75" customHeight="1">
      <c r="A136" s="325"/>
      <c r="B136" s="309" t="s">
        <v>617</v>
      </c>
      <c r="C136" s="252">
        <v>11.6</v>
      </c>
    </row>
    <row r="137" spans="1:3" ht="12.75" customHeight="1">
      <c r="A137" s="324" t="s">
        <v>351</v>
      </c>
      <c r="B137" s="309" t="s">
        <v>616</v>
      </c>
      <c r="C137" s="252">
        <v>8.41</v>
      </c>
    </row>
    <row r="138" spans="1:3" ht="12.75" customHeight="1">
      <c r="A138" s="325"/>
      <c r="B138" s="309" t="s">
        <v>661</v>
      </c>
      <c r="C138" s="252">
        <v>11.55</v>
      </c>
    </row>
    <row r="139" spans="1:3" ht="12.75" customHeight="1">
      <c r="A139" s="324" t="s">
        <v>352</v>
      </c>
      <c r="B139" s="309" t="s">
        <v>616</v>
      </c>
      <c r="C139" s="252">
        <v>11.32</v>
      </c>
    </row>
    <row r="140" spans="1:3" ht="12.75" customHeight="1">
      <c r="A140" s="325"/>
      <c r="B140" s="309" t="s">
        <v>617</v>
      </c>
      <c r="C140" s="252">
        <v>8.379999999999999</v>
      </c>
    </row>
    <row r="141" spans="1:3" ht="12.75" customHeight="1">
      <c r="A141" s="325"/>
      <c r="B141" s="309" t="s">
        <v>650</v>
      </c>
      <c r="C141" s="252">
        <v>6.83</v>
      </c>
    </row>
    <row r="142" spans="1:3" ht="12.75" customHeight="1">
      <c r="A142" s="324" t="s">
        <v>354</v>
      </c>
      <c r="B142" s="309" t="s">
        <v>665</v>
      </c>
      <c r="C142" s="252">
        <v>8.379999999999999</v>
      </c>
    </row>
    <row r="143" spans="1:3" ht="12.75" customHeight="1">
      <c r="A143" s="325"/>
      <c r="B143" s="309" t="s">
        <v>635</v>
      </c>
      <c r="C143" s="252">
        <v>8.379999999999999</v>
      </c>
    </row>
    <row r="144" spans="1:3" ht="12.75" customHeight="1">
      <c r="A144" s="324" t="s">
        <v>219</v>
      </c>
      <c r="B144" s="309" t="s">
        <v>644</v>
      </c>
      <c r="C144" s="252">
        <v>18.68</v>
      </c>
    </row>
    <row r="145" spans="1:3" ht="12.75" customHeight="1">
      <c r="A145" s="325"/>
      <c r="B145" s="309" t="s">
        <v>666</v>
      </c>
      <c r="C145" s="252">
        <v>19.18</v>
      </c>
    </row>
    <row r="146" spans="1:3" ht="12.75" customHeight="1">
      <c r="A146" s="325"/>
      <c r="B146" s="309" t="s">
        <v>667</v>
      </c>
      <c r="C146" s="252">
        <v>8.19</v>
      </c>
    </row>
    <row r="147" spans="1:3" ht="12.75" customHeight="1">
      <c r="A147" s="309" t="s">
        <v>355</v>
      </c>
      <c r="B147" s="309" t="s">
        <v>644</v>
      </c>
      <c r="C147" s="252">
        <v>11.440000000000001</v>
      </c>
    </row>
    <row r="148" spans="1:3" ht="12.75" customHeight="1">
      <c r="A148" s="324" t="s">
        <v>356</v>
      </c>
      <c r="B148" s="309" t="s">
        <v>641</v>
      </c>
      <c r="C148" s="252">
        <v>8.33</v>
      </c>
    </row>
    <row r="149" spans="1:3" ht="12.75" customHeight="1">
      <c r="A149" s="325"/>
      <c r="B149" s="309" t="s">
        <v>653</v>
      </c>
      <c r="C149" s="252">
        <v>8.379999999999999</v>
      </c>
    </row>
    <row r="150" spans="1:3" ht="12.75" customHeight="1">
      <c r="A150" s="324" t="s">
        <v>357</v>
      </c>
      <c r="B150" s="309" t="s">
        <v>668</v>
      </c>
      <c r="C150" s="252">
        <v>9.06</v>
      </c>
    </row>
    <row r="151" spans="1:3" ht="12.75" customHeight="1">
      <c r="A151" s="325"/>
      <c r="B151" s="309" t="s">
        <v>615</v>
      </c>
      <c r="C151" s="252">
        <v>10.379999999999999</v>
      </c>
    </row>
    <row r="152" spans="1:3" ht="12.75" customHeight="1">
      <c r="A152" s="325"/>
      <c r="B152" s="309" t="s">
        <v>669</v>
      </c>
      <c r="C152" s="252">
        <v>12.84</v>
      </c>
    </row>
    <row r="153" spans="1:3" ht="12.75" customHeight="1">
      <c r="A153" s="309" t="s">
        <v>358</v>
      </c>
      <c r="B153" s="309" t="s">
        <v>658</v>
      </c>
      <c r="C153" s="252">
        <v>8.379999999999999</v>
      </c>
    </row>
    <row r="154" spans="1:3" ht="12.75" customHeight="1">
      <c r="A154" s="309" t="s">
        <v>359</v>
      </c>
      <c r="B154" s="309" t="s">
        <v>658</v>
      </c>
      <c r="C154" s="252">
        <v>11.27</v>
      </c>
    </row>
    <row r="155" spans="1:3" ht="12.75" customHeight="1">
      <c r="A155" s="324" t="s">
        <v>360</v>
      </c>
      <c r="B155" s="309" t="s">
        <v>656</v>
      </c>
      <c r="C155" s="252">
        <v>10.02</v>
      </c>
    </row>
    <row r="156" spans="1:3" ht="12.75" customHeight="1">
      <c r="A156" s="325"/>
      <c r="B156" s="309" t="s">
        <v>615</v>
      </c>
      <c r="C156" s="252">
        <v>12.59</v>
      </c>
    </row>
    <row r="157" spans="1:3" ht="12.75" customHeight="1">
      <c r="A157" s="325"/>
      <c r="B157" s="309" t="s">
        <v>639</v>
      </c>
      <c r="C157" s="252">
        <v>10.55</v>
      </c>
    </row>
    <row r="158" spans="1:3" ht="12.75" customHeight="1">
      <c r="A158" s="324" t="s">
        <v>361</v>
      </c>
      <c r="B158" s="309" t="s">
        <v>616</v>
      </c>
      <c r="C158" s="252">
        <v>8.35</v>
      </c>
    </row>
    <row r="159" spans="1:3" ht="12.75" customHeight="1">
      <c r="A159" s="325"/>
      <c r="B159" s="309" t="s">
        <v>661</v>
      </c>
      <c r="C159" s="252">
        <v>8.07</v>
      </c>
    </row>
    <row r="160" spans="1:3" ht="12.75" customHeight="1">
      <c r="A160" s="309" t="s">
        <v>362</v>
      </c>
      <c r="B160" s="309" t="s">
        <v>612</v>
      </c>
      <c r="C160" s="252">
        <v>12.2</v>
      </c>
    </row>
    <row r="161" spans="1:3" ht="12.75" customHeight="1">
      <c r="A161" s="324" t="s">
        <v>363</v>
      </c>
      <c r="B161" s="309" t="s">
        <v>616</v>
      </c>
      <c r="C161" s="252">
        <v>13.209999999999999</v>
      </c>
    </row>
    <row r="162" spans="1:3" ht="12.75" customHeight="1">
      <c r="A162" s="325"/>
      <c r="B162" s="309" t="s">
        <v>617</v>
      </c>
      <c r="C162" s="252">
        <v>12.21</v>
      </c>
    </row>
    <row r="163" spans="1:3" ht="12.75" customHeight="1">
      <c r="A163" s="309" t="s">
        <v>364</v>
      </c>
      <c r="B163" s="309" t="s">
        <v>652</v>
      </c>
      <c r="C163" s="252">
        <v>13.5</v>
      </c>
    </row>
    <row r="164" spans="1:3" ht="12.75" customHeight="1">
      <c r="A164" s="324" t="s">
        <v>365</v>
      </c>
      <c r="B164" s="309" t="s">
        <v>642</v>
      </c>
      <c r="C164" s="252">
        <v>11.07</v>
      </c>
    </row>
    <row r="165" spans="1:3" ht="12.75" customHeight="1">
      <c r="A165" s="325"/>
      <c r="B165" s="309" t="s">
        <v>661</v>
      </c>
      <c r="C165" s="252">
        <v>10</v>
      </c>
    </row>
    <row r="166" spans="1:3" ht="12.75" customHeight="1">
      <c r="A166" s="325"/>
      <c r="B166" s="309" t="s">
        <v>670</v>
      </c>
      <c r="C166" s="252">
        <v>8.33</v>
      </c>
    </row>
    <row r="167" spans="1:3" ht="12.75" customHeight="1">
      <c r="A167" s="309" t="s">
        <v>366</v>
      </c>
      <c r="B167" s="309" t="s">
        <v>612</v>
      </c>
      <c r="C167" s="252">
        <v>11.94</v>
      </c>
    </row>
    <row r="168" spans="1:3" ht="12.75" customHeight="1">
      <c r="A168" s="324" t="s">
        <v>367</v>
      </c>
      <c r="B168" s="309" t="s">
        <v>616</v>
      </c>
      <c r="C168" s="252">
        <v>12.94</v>
      </c>
    </row>
    <row r="169" spans="1:3" ht="12.75" customHeight="1">
      <c r="A169" s="325"/>
      <c r="B169" s="309" t="s">
        <v>661</v>
      </c>
      <c r="C169" s="252">
        <v>8.31</v>
      </c>
    </row>
    <row r="170" spans="1:3" ht="12.75" customHeight="1">
      <c r="A170" s="325"/>
      <c r="B170" s="309" t="s">
        <v>650</v>
      </c>
      <c r="C170" s="252">
        <v>11</v>
      </c>
    </row>
    <row r="171" spans="1:3" ht="12.75" customHeight="1">
      <c r="A171" s="324" t="s">
        <v>368</v>
      </c>
      <c r="B171" s="309" t="s">
        <v>641</v>
      </c>
      <c r="C171" s="252">
        <v>9.75</v>
      </c>
    </row>
    <row r="172" spans="1:3" ht="12.75" customHeight="1">
      <c r="A172" s="325"/>
      <c r="B172" s="309" t="s">
        <v>633</v>
      </c>
      <c r="C172" s="252">
        <v>8.31</v>
      </c>
    </row>
    <row r="173" spans="1:3" ht="12.75" customHeight="1">
      <c r="A173" s="324" t="s">
        <v>371</v>
      </c>
      <c r="B173" s="309" t="s">
        <v>616</v>
      </c>
      <c r="C173" s="252">
        <v>11.95</v>
      </c>
    </row>
    <row r="174" spans="1:3" ht="12.75" customHeight="1">
      <c r="A174" s="325"/>
      <c r="B174" s="309" t="s">
        <v>617</v>
      </c>
      <c r="C174" s="252">
        <v>9.66</v>
      </c>
    </row>
    <row r="175" spans="1:3" ht="12.75" customHeight="1">
      <c r="A175" s="325"/>
      <c r="B175" s="309" t="s">
        <v>649</v>
      </c>
      <c r="C175" s="252">
        <v>11.9</v>
      </c>
    </row>
    <row r="176" spans="1:3" ht="12.75" customHeight="1">
      <c r="A176" s="309" t="s">
        <v>372</v>
      </c>
      <c r="B176" s="309" t="s">
        <v>625</v>
      </c>
      <c r="C176" s="252">
        <v>10.379999999999999</v>
      </c>
    </row>
    <row r="177" spans="1:3" ht="12.75" customHeight="1">
      <c r="A177" s="324" t="s">
        <v>373</v>
      </c>
      <c r="B177" s="309" t="s">
        <v>613</v>
      </c>
      <c r="C177" s="252">
        <v>8.9700000000000006</v>
      </c>
    </row>
    <row r="178" spans="1:3" ht="12.75" customHeight="1">
      <c r="A178" s="325"/>
      <c r="B178" s="309" t="s">
        <v>653</v>
      </c>
      <c r="C178" s="252">
        <v>8.1999999999999993</v>
      </c>
    </row>
    <row r="179" spans="1:3" ht="12.75" customHeight="1">
      <c r="A179" s="324" t="s">
        <v>374</v>
      </c>
      <c r="B179" s="309" t="s">
        <v>619</v>
      </c>
      <c r="C179" s="252">
        <v>9.27</v>
      </c>
    </row>
    <row r="180" spans="1:3" ht="12.75" customHeight="1">
      <c r="A180" s="325"/>
      <c r="B180" s="309" t="s">
        <v>615</v>
      </c>
      <c r="C180" s="252">
        <v>8.92</v>
      </c>
    </row>
    <row r="181" spans="1:3" ht="12.75" customHeight="1">
      <c r="A181" s="309" t="s">
        <v>221</v>
      </c>
      <c r="B181" s="309" t="s">
        <v>616</v>
      </c>
      <c r="C181" s="252">
        <v>19.43</v>
      </c>
    </row>
    <row r="182" spans="1:3" ht="12.75" customHeight="1">
      <c r="A182" s="309" t="s">
        <v>375</v>
      </c>
      <c r="B182" s="309" t="s">
        <v>616</v>
      </c>
      <c r="C182" s="252">
        <v>8.92</v>
      </c>
    </row>
    <row r="183" spans="1:3" ht="12.75" customHeight="1">
      <c r="A183" s="324" t="s">
        <v>376</v>
      </c>
      <c r="B183" s="309" t="s">
        <v>641</v>
      </c>
      <c r="C183" s="252">
        <v>8.16</v>
      </c>
    </row>
    <row r="184" spans="1:3" ht="12.75" customHeight="1">
      <c r="A184" s="325"/>
      <c r="B184" s="309" t="s">
        <v>645</v>
      </c>
      <c r="C184" s="252">
        <v>8.18</v>
      </c>
    </row>
    <row r="185" spans="1:3" ht="12.75" customHeight="1">
      <c r="A185" s="325"/>
      <c r="B185" s="309" t="s">
        <v>671</v>
      </c>
      <c r="C185" s="252">
        <v>9.06</v>
      </c>
    </row>
    <row r="186" spans="1:3" ht="12.75" customHeight="1">
      <c r="A186" s="324" t="s">
        <v>377</v>
      </c>
      <c r="B186" s="309" t="s">
        <v>641</v>
      </c>
      <c r="C186" s="252">
        <v>8</v>
      </c>
    </row>
    <row r="187" spans="1:3" ht="12.75" customHeight="1">
      <c r="A187" s="325"/>
      <c r="B187" s="309" t="s">
        <v>645</v>
      </c>
      <c r="C187" s="252">
        <v>8.17</v>
      </c>
    </row>
    <row r="188" spans="1:3" ht="12.75" customHeight="1">
      <c r="A188" s="325"/>
      <c r="B188" s="309" t="s">
        <v>672</v>
      </c>
      <c r="C188" s="252">
        <v>8</v>
      </c>
    </row>
    <row r="189" spans="1:3" ht="12.75" customHeight="1">
      <c r="A189" s="324" t="s">
        <v>378</v>
      </c>
      <c r="B189" s="309" t="s">
        <v>613</v>
      </c>
      <c r="C189" s="252">
        <v>8.16</v>
      </c>
    </row>
    <row r="190" spans="1:3" ht="12.75" customHeight="1">
      <c r="A190" s="325"/>
      <c r="B190" s="309" t="s">
        <v>633</v>
      </c>
      <c r="C190" s="252">
        <v>8.16</v>
      </c>
    </row>
    <row r="191" spans="1:3" ht="12.75" customHeight="1">
      <c r="A191" s="325"/>
      <c r="B191" s="309" t="s">
        <v>643</v>
      </c>
      <c r="C191" s="252">
        <v>10.17</v>
      </c>
    </row>
    <row r="192" spans="1:3" ht="12.75" customHeight="1">
      <c r="A192" s="324" t="s">
        <v>380</v>
      </c>
      <c r="B192" s="309" t="s">
        <v>625</v>
      </c>
      <c r="C192" s="252">
        <v>9.2100000000000009</v>
      </c>
    </row>
    <row r="193" spans="1:3" ht="12.75" customHeight="1">
      <c r="A193" s="325"/>
      <c r="B193" s="309" t="s">
        <v>635</v>
      </c>
      <c r="C193" s="252">
        <v>11</v>
      </c>
    </row>
    <row r="194" spans="1:3" ht="12.75" customHeight="1">
      <c r="A194" s="309" t="s">
        <v>381</v>
      </c>
      <c r="B194" s="309" t="s">
        <v>644</v>
      </c>
      <c r="C194" s="252">
        <v>10.02</v>
      </c>
    </row>
    <row r="195" spans="1:3" ht="12.75" customHeight="1">
      <c r="A195" s="309" t="s">
        <v>382</v>
      </c>
      <c r="B195" s="309" t="s">
        <v>668</v>
      </c>
      <c r="C195" s="252">
        <v>8.77</v>
      </c>
    </row>
    <row r="196" spans="1:3" ht="12.75" customHeight="1">
      <c r="A196" s="309" t="s">
        <v>383</v>
      </c>
      <c r="B196" s="309" t="s">
        <v>640</v>
      </c>
      <c r="C196" s="252">
        <v>10</v>
      </c>
    </row>
    <row r="197" spans="1:3" ht="12.75" customHeight="1">
      <c r="A197" s="324" t="s">
        <v>211</v>
      </c>
      <c r="B197" s="309" t="s">
        <v>619</v>
      </c>
      <c r="C197" s="252">
        <v>15.6</v>
      </c>
    </row>
    <row r="198" spans="1:3" ht="12.75" customHeight="1">
      <c r="A198" s="325"/>
      <c r="B198" s="309" t="s">
        <v>615</v>
      </c>
      <c r="C198" s="252">
        <v>18.740000000000002</v>
      </c>
    </row>
    <row r="199" spans="1:3" ht="12.75" customHeight="1">
      <c r="A199" s="325"/>
      <c r="B199" s="309" t="s">
        <v>646</v>
      </c>
      <c r="C199" s="252">
        <v>6.4</v>
      </c>
    </row>
    <row r="200" spans="1:3" ht="12.75" customHeight="1">
      <c r="A200" s="324" t="s">
        <v>386</v>
      </c>
      <c r="B200" s="309" t="s">
        <v>640</v>
      </c>
      <c r="C200" s="252">
        <v>10.45</v>
      </c>
    </row>
    <row r="201" spans="1:3" ht="12.75" customHeight="1">
      <c r="A201" s="325"/>
      <c r="B201" s="309" t="s">
        <v>657</v>
      </c>
      <c r="C201" s="252">
        <v>12.54</v>
      </c>
    </row>
    <row r="202" spans="1:3" ht="12.75" customHeight="1">
      <c r="A202" s="324" t="s">
        <v>387</v>
      </c>
      <c r="B202" s="309" t="s">
        <v>613</v>
      </c>
      <c r="C202" s="252">
        <v>8.6999999999999993</v>
      </c>
    </row>
    <row r="203" spans="1:3" ht="12.75" customHeight="1">
      <c r="A203" s="325"/>
      <c r="B203" s="309" t="s">
        <v>654</v>
      </c>
      <c r="C203" s="252">
        <v>9.75</v>
      </c>
    </row>
    <row r="204" spans="1:3" ht="12.75" customHeight="1">
      <c r="A204" s="325"/>
      <c r="B204" s="309" t="s">
        <v>673</v>
      </c>
      <c r="C204" s="252">
        <v>8.14</v>
      </c>
    </row>
    <row r="205" spans="1:3" ht="12.75" customHeight="1">
      <c r="A205" s="309" t="s">
        <v>388</v>
      </c>
      <c r="B205" s="309" t="s">
        <v>647</v>
      </c>
      <c r="C205" s="252">
        <v>7.73</v>
      </c>
    </row>
    <row r="206" spans="1:3" ht="12.75" customHeight="1">
      <c r="A206" s="324" t="s">
        <v>389</v>
      </c>
      <c r="B206" s="309" t="s">
        <v>642</v>
      </c>
      <c r="C206" s="252">
        <v>9.02</v>
      </c>
    </row>
    <row r="207" spans="1:3" ht="12.75" customHeight="1">
      <c r="A207" s="325"/>
      <c r="B207" s="309" t="s">
        <v>615</v>
      </c>
      <c r="C207" s="252">
        <v>8.11</v>
      </c>
    </row>
    <row r="208" spans="1:3" ht="12.75" customHeight="1">
      <c r="A208" s="325"/>
      <c r="B208" s="309" t="s">
        <v>643</v>
      </c>
      <c r="C208" s="252">
        <v>9.94</v>
      </c>
    </row>
    <row r="209" spans="1:3" ht="12.75" customHeight="1">
      <c r="A209" s="309" t="s">
        <v>390</v>
      </c>
      <c r="B209" s="309" t="s">
        <v>612</v>
      </c>
      <c r="C209" s="252">
        <v>12.2</v>
      </c>
    </row>
    <row r="210" spans="1:3" ht="12.75" customHeight="1">
      <c r="A210" s="324" t="s">
        <v>391</v>
      </c>
      <c r="B210" s="309" t="s">
        <v>659</v>
      </c>
      <c r="C210" s="252">
        <v>9.75</v>
      </c>
    </row>
    <row r="211" spans="1:3" ht="12.75" customHeight="1">
      <c r="A211" s="325"/>
      <c r="B211" s="309" t="s">
        <v>620</v>
      </c>
      <c r="C211" s="252">
        <v>8.68</v>
      </c>
    </row>
    <row r="212" spans="1:3" ht="12.75" customHeight="1">
      <c r="A212" s="325"/>
      <c r="B212" s="309" t="s">
        <v>669</v>
      </c>
      <c r="C212" s="252">
        <v>9.1900000000000013</v>
      </c>
    </row>
    <row r="213" spans="1:3" ht="12.75" customHeight="1">
      <c r="A213" s="309" t="s">
        <v>392</v>
      </c>
      <c r="B213" s="309" t="s">
        <v>658</v>
      </c>
      <c r="C213" s="252">
        <v>11.95</v>
      </c>
    </row>
    <row r="214" spans="1:3" ht="12.75" customHeight="1">
      <c r="A214" s="324" t="s">
        <v>394</v>
      </c>
      <c r="B214" s="309" t="s">
        <v>640</v>
      </c>
      <c r="C214" s="252">
        <v>8.11</v>
      </c>
    </row>
    <row r="215" spans="1:3" ht="12.75" customHeight="1">
      <c r="A215" s="325"/>
      <c r="B215" s="309" t="s">
        <v>674</v>
      </c>
      <c r="C215" s="252">
        <v>8.73</v>
      </c>
    </row>
    <row r="216" spans="1:3" ht="12.75" customHeight="1">
      <c r="A216" s="324" t="s">
        <v>395</v>
      </c>
      <c r="B216" s="309" t="s">
        <v>637</v>
      </c>
      <c r="C216" s="252">
        <v>6.65</v>
      </c>
    </row>
    <row r="217" spans="1:3" ht="12.75" customHeight="1">
      <c r="A217" s="325"/>
      <c r="B217" s="309" t="s">
        <v>620</v>
      </c>
      <c r="C217" s="252">
        <v>9.129999999999999</v>
      </c>
    </row>
    <row r="218" spans="1:3" ht="12.75" customHeight="1">
      <c r="A218" s="309" t="s">
        <v>397</v>
      </c>
      <c r="B218" s="309" t="s">
        <v>629</v>
      </c>
      <c r="C218" s="252">
        <v>9.129999999999999</v>
      </c>
    </row>
    <row r="219" spans="1:3" ht="12.75" customHeight="1">
      <c r="A219" s="324" t="s">
        <v>398</v>
      </c>
      <c r="B219" s="309" t="s">
        <v>658</v>
      </c>
      <c r="C219" s="252">
        <v>12.46</v>
      </c>
    </row>
    <row r="220" spans="1:3" ht="12.75" customHeight="1">
      <c r="A220" s="325"/>
      <c r="B220" s="309" t="s">
        <v>615</v>
      </c>
      <c r="C220" s="252">
        <v>8.0599999999999987</v>
      </c>
    </row>
    <row r="221" spans="1:3" ht="12.75" customHeight="1">
      <c r="A221" s="325"/>
      <c r="B221" s="309" t="s">
        <v>667</v>
      </c>
      <c r="C221" s="252">
        <v>8.11</v>
      </c>
    </row>
    <row r="222" spans="1:3" ht="12.75" customHeight="1">
      <c r="A222" s="324" t="s">
        <v>399</v>
      </c>
      <c r="B222" s="309" t="s">
        <v>621</v>
      </c>
      <c r="C222" s="252">
        <v>8</v>
      </c>
    </row>
    <row r="223" spans="1:3" ht="12.75" customHeight="1">
      <c r="A223" s="325"/>
      <c r="B223" s="309" t="s">
        <v>633</v>
      </c>
      <c r="C223" s="252">
        <v>8.86</v>
      </c>
    </row>
    <row r="224" spans="1:3" ht="12.75" customHeight="1">
      <c r="A224" s="324" t="s">
        <v>400</v>
      </c>
      <c r="B224" s="309" t="s">
        <v>613</v>
      </c>
      <c r="C224" s="252">
        <v>8.68</v>
      </c>
    </row>
    <row r="225" spans="1:3" ht="12.75" customHeight="1">
      <c r="A225" s="325"/>
      <c r="B225" s="309" t="s">
        <v>653</v>
      </c>
      <c r="C225" s="252">
        <v>8</v>
      </c>
    </row>
    <row r="226" spans="1:3" ht="12.75" customHeight="1">
      <c r="A226" s="324" t="s">
        <v>401</v>
      </c>
      <c r="B226" s="309" t="s">
        <v>613</v>
      </c>
      <c r="C226" s="252">
        <v>8.7800000000000011</v>
      </c>
    </row>
    <row r="227" spans="1:3" ht="12.75" customHeight="1">
      <c r="A227" s="325"/>
      <c r="B227" s="309" t="s">
        <v>633</v>
      </c>
      <c r="C227" s="252">
        <v>8.8000000000000007</v>
      </c>
    </row>
    <row r="228" spans="1:3" ht="12.75" customHeight="1">
      <c r="A228" s="325"/>
      <c r="B228" s="309" t="s">
        <v>673</v>
      </c>
      <c r="C228" s="252">
        <v>8.66</v>
      </c>
    </row>
    <row r="229" spans="1:3" ht="12.75" customHeight="1">
      <c r="A229" s="309" t="s">
        <v>402</v>
      </c>
      <c r="B229" s="309" t="s">
        <v>629</v>
      </c>
      <c r="C229" s="252">
        <v>8.77</v>
      </c>
    </row>
    <row r="230" spans="1:3" ht="12.75" customHeight="1">
      <c r="A230" s="309" t="s">
        <v>403</v>
      </c>
      <c r="B230" s="309" t="s">
        <v>640</v>
      </c>
      <c r="C230" s="252">
        <v>8.4400000000000013</v>
      </c>
    </row>
    <row r="231" spans="1:3" ht="12.75" customHeight="1">
      <c r="A231" s="324" t="s">
        <v>404</v>
      </c>
      <c r="B231" s="309" t="s">
        <v>656</v>
      </c>
      <c r="C231" s="252">
        <v>8.25</v>
      </c>
    </row>
    <row r="232" spans="1:3" ht="12.75" customHeight="1">
      <c r="A232" s="325"/>
      <c r="B232" s="309" t="s">
        <v>675</v>
      </c>
      <c r="C232" s="252">
        <v>8.17</v>
      </c>
    </row>
    <row r="233" spans="1:3" ht="12.75" customHeight="1">
      <c r="A233" s="325"/>
      <c r="B233" s="309" t="s">
        <v>650</v>
      </c>
      <c r="C233" s="252">
        <v>8</v>
      </c>
    </row>
    <row r="234" spans="1:3" ht="12.75" customHeight="1">
      <c r="A234" s="309" t="s">
        <v>224</v>
      </c>
      <c r="B234" s="309" t="s">
        <v>627</v>
      </c>
      <c r="C234" s="252">
        <v>19.009999999999998</v>
      </c>
    </row>
    <row r="235" spans="1:3" ht="12.75" customHeight="1">
      <c r="A235" s="309" t="s">
        <v>405</v>
      </c>
      <c r="B235" s="309" t="s">
        <v>644</v>
      </c>
      <c r="C235" s="252">
        <v>8.11</v>
      </c>
    </row>
    <row r="236" spans="1:3" ht="12.75" customHeight="1">
      <c r="A236" s="324" t="s">
        <v>407</v>
      </c>
      <c r="B236" s="309" t="s">
        <v>652</v>
      </c>
      <c r="C236" s="252">
        <v>7.9399999999999995</v>
      </c>
    </row>
    <row r="237" spans="1:3" ht="12.75" customHeight="1">
      <c r="A237" s="325"/>
      <c r="B237" s="309" t="s">
        <v>674</v>
      </c>
      <c r="C237" s="252">
        <v>8.25</v>
      </c>
    </row>
    <row r="238" spans="1:3" ht="12.75" customHeight="1">
      <c r="A238" s="324" t="s">
        <v>408</v>
      </c>
      <c r="B238" s="309" t="s">
        <v>676</v>
      </c>
      <c r="C238" s="252">
        <v>10.43</v>
      </c>
    </row>
    <row r="239" spans="1:3" ht="12.75" customHeight="1">
      <c r="A239" s="325"/>
      <c r="B239" s="309" t="s">
        <v>674</v>
      </c>
      <c r="C239" s="252">
        <v>7.55</v>
      </c>
    </row>
    <row r="240" spans="1:3" ht="12.75" customHeight="1">
      <c r="A240" s="324" t="s">
        <v>409</v>
      </c>
      <c r="B240" s="309" t="s">
        <v>658</v>
      </c>
      <c r="C240" s="252">
        <v>7.55</v>
      </c>
    </row>
    <row r="241" spans="1:3" ht="12.75" customHeight="1">
      <c r="A241" s="325"/>
      <c r="B241" s="309" t="s">
        <v>617</v>
      </c>
      <c r="C241" s="252">
        <v>7.7</v>
      </c>
    </row>
    <row r="242" spans="1:3" ht="12.75" customHeight="1">
      <c r="A242" s="325"/>
      <c r="B242" s="309" t="s">
        <v>649</v>
      </c>
      <c r="C242" s="252">
        <v>8</v>
      </c>
    </row>
    <row r="243" spans="1:3" ht="12.75" customHeight="1">
      <c r="A243" s="324" t="s">
        <v>410</v>
      </c>
      <c r="B243" s="309" t="s">
        <v>612</v>
      </c>
      <c r="C243" s="252">
        <v>8.0599999999999987</v>
      </c>
    </row>
    <row r="244" spans="1:3" ht="12.75" customHeight="1">
      <c r="A244" s="325"/>
      <c r="B244" s="309" t="s">
        <v>662</v>
      </c>
      <c r="C244" s="252">
        <v>8</v>
      </c>
    </row>
    <row r="245" spans="1:3" ht="12.75" customHeight="1">
      <c r="A245" s="325"/>
      <c r="B245" s="309" t="s">
        <v>677</v>
      </c>
      <c r="C245" s="252">
        <v>8</v>
      </c>
    </row>
    <row r="246" spans="1:3" ht="12.75" customHeight="1">
      <c r="A246" s="324" t="s">
        <v>412</v>
      </c>
      <c r="B246" s="309" t="s">
        <v>637</v>
      </c>
      <c r="C246" s="252">
        <v>10</v>
      </c>
    </row>
    <row r="247" spans="1:3" ht="12.75" customHeight="1">
      <c r="A247" s="325"/>
      <c r="B247" s="309" t="s">
        <v>610</v>
      </c>
      <c r="C247" s="252">
        <v>7.88</v>
      </c>
    </row>
    <row r="248" spans="1:3" ht="12.75" customHeight="1">
      <c r="A248" s="325"/>
      <c r="B248" s="309" t="s">
        <v>649</v>
      </c>
      <c r="C248" s="252">
        <v>8</v>
      </c>
    </row>
    <row r="249" spans="1:3" ht="12.75" customHeight="1">
      <c r="A249" s="324" t="s">
        <v>414</v>
      </c>
      <c r="B249" s="309" t="s">
        <v>621</v>
      </c>
      <c r="C249" s="252">
        <v>9</v>
      </c>
    </row>
    <row r="250" spans="1:3" ht="12.75" customHeight="1">
      <c r="A250" s="325"/>
      <c r="B250" s="309" t="s">
        <v>675</v>
      </c>
      <c r="C250" s="252">
        <v>9.83</v>
      </c>
    </row>
    <row r="251" spans="1:3" ht="12.75" customHeight="1">
      <c r="A251" s="325"/>
      <c r="B251" s="309" t="s">
        <v>669</v>
      </c>
      <c r="C251" s="252">
        <v>7.88</v>
      </c>
    </row>
    <row r="252" spans="1:3" ht="12.75" customHeight="1">
      <c r="A252" s="324" t="s">
        <v>417</v>
      </c>
      <c r="B252" s="309" t="s">
        <v>664</v>
      </c>
      <c r="C252" s="252">
        <v>8.1999999999999993</v>
      </c>
    </row>
    <row r="253" spans="1:3" ht="12.75" customHeight="1">
      <c r="A253" s="325"/>
      <c r="B253" s="309" t="s">
        <v>663</v>
      </c>
      <c r="C253" s="252">
        <v>7.9399999999999995</v>
      </c>
    </row>
    <row r="254" spans="1:3" ht="12.75" customHeight="1">
      <c r="A254" s="324" t="s">
        <v>418</v>
      </c>
      <c r="B254" s="309" t="s">
        <v>641</v>
      </c>
      <c r="C254" s="252">
        <v>8.92</v>
      </c>
    </row>
    <row r="255" spans="1:3" ht="12.75" customHeight="1">
      <c r="A255" s="325"/>
      <c r="B255" s="309" t="s">
        <v>610</v>
      </c>
      <c r="C255" s="252">
        <v>7.88</v>
      </c>
    </row>
    <row r="256" spans="1:3" ht="12.75" customHeight="1">
      <c r="A256" s="324" t="s">
        <v>420</v>
      </c>
      <c r="B256" s="309" t="s">
        <v>665</v>
      </c>
      <c r="C256" s="252">
        <v>8.77</v>
      </c>
    </row>
    <row r="257" spans="1:3" ht="12.75" customHeight="1">
      <c r="A257" s="325"/>
      <c r="B257" s="309" t="s">
        <v>620</v>
      </c>
      <c r="C257" s="252">
        <v>7.8100000000000005</v>
      </c>
    </row>
    <row r="258" spans="1:3" ht="12.75" customHeight="1">
      <c r="A258" s="325"/>
      <c r="B258" s="309" t="s">
        <v>669</v>
      </c>
      <c r="C258" s="252">
        <v>7.88</v>
      </c>
    </row>
    <row r="259" spans="1:3" ht="12.75" customHeight="1">
      <c r="A259" s="324" t="s">
        <v>421</v>
      </c>
      <c r="B259" s="309" t="s">
        <v>616</v>
      </c>
      <c r="C259" s="252">
        <v>8.6</v>
      </c>
    </row>
    <row r="260" spans="1:3" ht="12.75" customHeight="1">
      <c r="A260" s="325"/>
      <c r="B260" s="309" t="s">
        <v>661</v>
      </c>
      <c r="C260" s="252">
        <v>8.5300000000000011</v>
      </c>
    </row>
    <row r="261" spans="1:3" ht="12.75" customHeight="1">
      <c r="A261" s="309" t="s">
        <v>422</v>
      </c>
      <c r="B261" s="309" t="s">
        <v>642</v>
      </c>
      <c r="C261" s="252">
        <v>8.17</v>
      </c>
    </row>
    <row r="262" spans="1:3" ht="12.75" customHeight="1">
      <c r="A262" s="309" t="s">
        <v>423</v>
      </c>
      <c r="B262" s="309" t="s">
        <v>652</v>
      </c>
      <c r="C262" s="252">
        <v>7.83</v>
      </c>
    </row>
    <row r="263" spans="1:3" ht="12.75" customHeight="1">
      <c r="A263" s="324" t="s">
        <v>424</v>
      </c>
      <c r="B263" s="309" t="s">
        <v>658</v>
      </c>
      <c r="C263" s="252">
        <v>7.7799999999999994</v>
      </c>
    </row>
    <row r="264" spans="1:3" ht="12.75" customHeight="1">
      <c r="A264" s="325"/>
      <c r="B264" s="309" t="s">
        <v>678</v>
      </c>
      <c r="C264" s="252">
        <v>8.6</v>
      </c>
    </row>
    <row r="265" spans="1:3" ht="12.75" customHeight="1">
      <c r="A265" s="324" t="s">
        <v>425</v>
      </c>
      <c r="B265" s="309" t="s">
        <v>641</v>
      </c>
      <c r="C265" s="252">
        <v>7.62</v>
      </c>
    </row>
    <row r="266" spans="1:3" ht="12.75" customHeight="1">
      <c r="A266" s="325"/>
      <c r="B266" s="309" t="s">
        <v>679</v>
      </c>
      <c r="C266" s="252">
        <v>8.27</v>
      </c>
    </row>
    <row r="267" spans="1:3" ht="12.75" customHeight="1">
      <c r="A267" s="324" t="s">
        <v>426</v>
      </c>
      <c r="B267" s="309" t="s">
        <v>621</v>
      </c>
      <c r="C267" s="252">
        <v>8.33</v>
      </c>
    </row>
    <row r="268" spans="1:3" ht="12.75" customHeight="1">
      <c r="A268" s="325"/>
      <c r="B268" s="309" t="s">
        <v>653</v>
      </c>
      <c r="C268" s="252">
        <v>6.3100000000000005</v>
      </c>
    </row>
    <row r="269" spans="1:3" ht="12.75" customHeight="1">
      <c r="A269" s="324" t="s">
        <v>428</v>
      </c>
      <c r="B269" s="309" t="s">
        <v>619</v>
      </c>
      <c r="C269" s="252">
        <v>8</v>
      </c>
    </row>
    <row r="270" spans="1:3" ht="12.75" customHeight="1">
      <c r="A270" s="325"/>
      <c r="B270" s="309" t="s">
        <v>660</v>
      </c>
      <c r="C270" s="252">
        <v>7.85</v>
      </c>
    </row>
    <row r="271" spans="1:3" ht="12.75" customHeight="1">
      <c r="A271" s="309" t="s">
        <v>429</v>
      </c>
      <c r="B271" s="309" t="s">
        <v>659</v>
      </c>
      <c r="C271" s="252">
        <v>8.4499999999999993</v>
      </c>
    </row>
    <row r="272" spans="1:3" ht="12.75" customHeight="1">
      <c r="A272" s="324" t="s">
        <v>430</v>
      </c>
      <c r="B272" s="309" t="s">
        <v>625</v>
      </c>
      <c r="C272" s="252">
        <v>8.94</v>
      </c>
    </row>
    <row r="273" spans="1:3" ht="12.75" customHeight="1">
      <c r="A273" s="325"/>
      <c r="B273" s="309" t="s">
        <v>635</v>
      </c>
      <c r="C273" s="252">
        <v>8.7800000000000011</v>
      </c>
    </row>
    <row r="274" spans="1:3" ht="12.75" customHeight="1">
      <c r="A274" s="325"/>
      <c r="B274" s="309" t="s">
        <v>669</v>
      </c>
      <c r="C274" s="252">
        <v>8.7800000000000011</v>
      </c>
    </row>
    <row r="275" spans="1:3" ht="12.75" customHeight="1">
      <c r="A275" s="324" t="s">
        <v>431</v>
      </c>
      <c r="B275" s="309" t="s">
        <v>642</v>
      </c>
      <c r="C275" s="252">
        <v>7.7</v>
      </c>
    </row>
    <row r="276" spans="1:3" ht="12.75" customHeight="1">
      <c r="A276" s="325"/>
      <c r="B276" s="309" t="s">
        <v>661</v>
      </c>
      <c r="C276" s="252">
        <v>7.8100000000000005</v>
      </c>
    </row>
    <row r="277" spans="1:3" ht="12.75" customHeight="1">
      <c r="A277" s="325"/>
      <c r="B277" s="309" t="s">
        <v>649</v>
      </c>
      <c r="C277" s="252">
        <v>8.6</v>
      </c>
    </row>
    <row r="278" spans="1:3" ht="12.75" customHeight="1">
      <c r="A278" s="324" t="s">
        <v>432</v>
      </c>
      <c r="B278" s="309" t="s">
        <v>640</v>
      </c>
      <c r="C278" s="252">
        <v>7.76</v>
      </c>
    </row>
    <row r="279" spans="1:3" ht="12.75" customHeight="1">
      <c r="A279" s="325"/>
      <c r="B279" s="309" t="s">
        <v>674</v>
      </c>
      <c r="C279" s="252">
        <v>7.7200000000000006</v>
      </c>
    </row>
    <row r="280" spans="1:3" ht="12.75" customHeight="1">
      <c r="A280" s="309" t="s">
        <v>433</v>
      </c>
      <c r="B280" s="309" t="s">
        <v>629</v>
      </c>
      <c r="C280" s="252">
        <v>8.4400000000000013</v>
      </c>
    </row>
    <row r="281" spans="1:3" ht="12.75" customHeight="1">
      <c r="A281" s="324" t="s">
        <v>434</v>
      </c>
      <c r="B281" s="309" t="s">
        <v>641</v>
      </c>
      <c r="C281" s="252">
        <v>8.14</v>
      </c>
    </row>
    <row r="282" spans="1:3" ht="12.75" customHeight="1">
      <c r="A282" s="325"/>
      <c r="B282" s="309" t="s">
        <v>610</v>
      </c>
      <c r="C282" s="252">
        <v>7.75</v>
      </c>
    </row>
    <row r="283" spans="1:3" ht="12.75" customHeight="1">
      <c r="A283" s="324" t="s">
        <v>435</v>
      </c>
      <c r="B283" s="309" t="s">
        <v>656</v>
      </c>
      <c r="C283" s="252">
        <v>7.7200000000000006</v>
      </c>
    </row>
    <row r="284" spans="1:3" ht="12.75" customHeight="1">
      <c r="A284" s="325"/>
      <c r="B284" s="309" t="s">
        <v>620</v>
      </c>
      <c r="C284" s="252">
        <v>8.43</v>
      </c>
    </row>
    <row r="285" spans="1:3" ht="12.75" customHeight="1">
      <c r="A285" s="324" t="s">
        <v>436</v>
      </c>
      <c r="B285" s="309" t="s">
        <v>642</v>
      </c>
      <c r="C285" s="252">
        <v>8.0599999999999987</v>
      </c>
    </row>
    <row r="286" spans="1:3" ht="12.75" customHeight="1">
      <c r="A286" s="325"/>
      <c r="B286" s="309" t="s">
        <v>661</v>
      </c>
      <c r="C286" s="252">
        <v>8.17</v>
      </c>
    </row>
    <row r="287" spans="1:3" ht="12.75" customHeight="1">
      <c r="A287" s="309" t="s">
        <v>438</v>
      </c>
      <c r="B287" s="309" t="s">
        <v>612</v>
      </c>
      <c r="C287" s="252">
        <v>6.67</v>
      </c>
    </row>
    <row r="288" spans="1:3" ht="12.75" customHeight="1">
      <c r="A288" s="324" t="s">
        <v>439</v>
      </c>
      <c r="B288" s="309" t="s">
        <v>616</v>
      </c>
      <c r="C288" s="252">
        <v>6.67</v>
      </c>
    </row>
    <row r="289" spans="1:3" ht="12.75" customHeight="1">
      <c r="A289" s="325"/>
      <c r="B289" s="309" t="s">
        <v>680</v>
      </c>
      <c r="C289" s="252">
        <v>7.66</v>
      </c>
    </row>
    <row r="290" spans="1:3" ht="12.75" customHeight="1">
      <c r="A290" s="324" t="s">
        <v>441</v>
      </c>
      <c r="B290" s="309" t="s">
        <v>656</v>
      </c>
      <c r="C290" s="252">
        <v>7.7200000000000006</v>
      </c>
    </row>
    <row r="291" spans="1:3" ht="12.75" customHeight="1">
      <c r="A291" s="325"/>
      <c r="B291" s="309" t="s">
        <v>620</v>
      </c>
      <c r="C291" s="252">
        <v>8.16</v>
      </c>
    </row>
    <row r="292" spans="1:3" ht="12.75" customHeight="1">
      <c r="A292" s="325"/>
      <c r="B292" s="309" t="s">
        <v>669</v>
      </c>
      <c r="C292" s="252">
        <v>7.84</v>
      </c>
    </row>
    <row r="293" spans="1:3" ht="12.75" customHeight="1">
      <c r="A293" s="309" t="s">
        <v>442</v>
      </c>
      <c r="B293" s="309" t="s">
        <v>640</v>
      </c>
      <c r="C293" s="252">
        <v>8.4400000000000013</v>
      </c>
    </row>
    <row r="294" spans="1:3" ht="12.75" customHeight="1">
      <c r="A294" s="324" t="s">
        <v>443</v>
      </c>
      <c r="B294" s="309" t="s">
        <v>641</v>
      </c>
      <c r="C294" s="252">
        <v>8.14</v>
      </c>
    </row>
    <row r="295" spans="1:3" ht="12.75" customHeight="1">
      <c r="A295" s="325"/>
      <c r="B295" s="309" t="s">
        <v>681</v>
      </c>
      <c r="C295" s="252">
        <v>7.7</v>
      </c>
    </row>
    <row r="296" spans="1:3" ht="12.75" customHeight="1">
      <c r="A296" s="324" t="s">
        <v>444</v>
      </c>
      <c r="B296" s="309" t="s">
        <v>629</v>
      </c>
      <c r="C296" s="252">
        <v>8.77</v>
      </c>
    </row>
    <row r="297" spans="1:3" ht="12.75" customHeight="1">
      <c r="A297" s="325"/>
      <c r="B297" s="309" t="s">
        <v>662</v>
      </c>
      <c r="C297" s="252">
        <v>7.7</v>
      </c>
    </row>
    <row r="298" spans="1:3" ht="12.75" customHeight="1">
      <c r="A298" s="324" t="s">
        <v>445</v>
      </c>
      <c r="B298" s="309" t="s">
        <v>632</v>
      </c>
      <c r="C298" s="252">
        <v>7.7</v>
      </c>
    </row>
    <row r="299" spans="1:3" ht="12.75" customHeight="1">
      <c r="A299" s="325"/>
      <c r="B299" s="309" t="s">
        <v>663</v>
      </c>
      <c r="C299" s="252">
        <v>7.66</v>
      </c>
    </row>
    <row r="300" spans="1:3" ht="12.75" customHeight="1">
      <c r="A300" s="309" t="s">
        <v>447</v>
      </c>
      <c r="B300" s="309" t="s">
        <v>613</v>
      </c>
      <c r="C300" s="252">
        <v>8.84</v>
      </c>
    </row>
    <row r="301" spans="1:3" ht="12.75" customHeight="1">
      <c r="A301" s="324" t="s">
        <v>448</v>
      </c>
      <c r="B301" s="309" t="s">
        <v>656</v>
      </c>
      <c r="C301" s="252">
        <v>7.23</v>
      </c>
    </row>
    <row r="302" spans="1:3" ht="12.75" customHeight="1">
      <c r="A302" s="325"/>
      <c r="B302" s="309" t="s">
        <v>610</v>
      </c>
      <c r="C302" s="252">
        <v>8.4400000000000013</v>
      </c>
    </row>
    <row r="303" spans="1:3" ht="12.75" customHeight="1">
      <c r="A303" s="309" t="s">
        <v>449</v>
      </c>
      <c r="B303" s="309" t="s">
        <v>625</v>
      </c>
      <c r="C303" s="252">
        <v>7.33</v>
      </c>
    </row>
    <row r="304" spans="1:3" ht="12.75" customHeight="1">
      <c r="A304" s="324" t="s">
        <v>450</v>
      </c>
      <c r="B304" s="309" t="s">
        <v>621</v>
      </c>
      <c r="C304" s="252">
        <v>6.9</v>
      </c>
    </row>
    <row r="305" spans="1:3" ht="12.75" customHeight="1">
      <c r="A305" s="325"/>
      <c r="B305" s="309" t="s">
        <v>675</v>
      </c>
      <c r="C305" s="252">
        <v>6.9</v>
      </c>
    </row>
    <row r="306" spans="1:3" ht="12.75" customHeight="1">
      <c r="A306" s="324" t="s">
        <v>452</v>
      </c>
      <c r="B306" s="309" t="s">
        <v>652</v>
      </c>
      <c r="C306" s="252">
        <v>7.93</v>
      </c>
    </row>
    <row r="307" spans="1:3" ht="12.75" customHeight="1">
      <c r="A307" s="325"/>
      <c r="B307" s="309" t="s">
        <v>674</v>
      </c>
      <c r="C307" s="252">
        <v>7.93</v>
      </c>
    </row>
    <row r="308" spans="1:3" ht="12.75" customHeight="1">
      <c r="A308" s="324" t="s">
        <v>228</v>
      </c>
      <c r="B308" s="309" t="s">
        <v>647</v>
      </c>
      <c r="C308" s="252">
        <v>19.579999999999998</v>
      </c>
    </row>
    <row r="309" spans="1:3" ht="12.75" customHeight="1">
      <c r="A309" s="325"/>
      <c r="B309" s="309" t="s">
        <v>660</v>
      </c>
      <c r="C309" s="252">
        <v>18.329999999999998</v>
      </c>
    </row>
    <row r="310" spans="1:3" ht="12.75" customHeight="1">
      <c r="A310" s="324" t="s">
        <v>455</v>
      </c>
      <c r="B310" s="309" t="s">
        <v>641</v>
      </c>
      <c r="C310" s="252">
        <v>8.91</v>
      </c>
    </row>
    <row r="311" spans="1:3" ht="12.75" customHeight="1">
      <c r="A311" s="325"/>
      <c r="B311" s="309" t="s">
        <v>645</v>
      </c>
      <c r="C311" s="252">
        <v>7.7200000000000006</v>
      </c>
    </row>
    <row r="312" spans="1:3" ht="12.75" customHeight="1">
      <c r="A312" s="324" t="s">
        <v>456</v>
      </c>
      <c r="B312" s="309" t="s">
        <v>644</v>
      </c>
      <c r="C312" s="252">
        <v>7.7200000000000006</v>
      </c>
    </row>
    <row r="313" spans="1:3" ht="12.75" customHeight="1">
      <c r="A313" s="325"/>
      <c r="B313" s="309" t="s">
        <v>682</v>
      </c>
      <c r="C313" s="252">
        <v>8</v>
      </c>
    </row>
    <row r="314" spans="1:3" ht="12.75" customHeight="1">
      <c r="A314" s="309" t="s">
        <v>457</v>
      </c>
      <c r="B314" s="309" t="s">
        <v>665</v>
      </c>
      <c r="C314" s="252">
        <v>7.84</v>
      </c>
    </row>
    <row r="315" spans="1:3" ht="12.75" customHeight="1">
      <c r="A315" s="309" t="s">
        <v>458</v>
      </c>
      <c r="B315" s="309" t="s">
        <v>640</v>
      </c>
      <c r="C315" s="252">
        <v>8.5300000000000011</v>
      </c>
    </row>
    <row r="316" spans="1:3" ht="12.75" customHeight="1">
      <c r="A316" s="324" t="s">
        <v>459</v>
      </c>
      <c r="B316" s="309" t="s">
        <v>659</v>
      </c>
      <c r="C316" s="252">
        <v>7.84</v>
      </c>
    </row>
    <row r="317" spans="1:3" ht="12.75" customHeight="1">
      <c r="A317" s="325"/>
      <c r="B317" s="309" t="s">
        <v>654</v>
      </c>
      <c r="C317" s="252">
        <v>7.68</v>
      </c>
    </row>
    <row r="318" spans="1:3" ht="12.75" customHeight="1">
      <c r="A318" s="325"/>
      <c r="B318" s="309" t="s">
        <v>669</v>
      </c>
      <c r="C318" s="252">
        <v>7.62</v>
      </c>
    </row>
    <row r="319" spans="1:3" ht="12.75" customHeight="1">
      <c r="A319" s="324" t="s">
        <v>460</v>
      </c>
      <c r="B319" s="309" t="s">
        <v>616</v>
      </c>
      <c r="C319" s="252">
        <v>7.5</v>
      </c>
    </row>
    <row r="320" spans="1:3" ht="12.75" customHeight="1">
      <c r="A320" s="325"/>
      <c r="B320" s="309" t="s">
        <v>617</v>
      </c>
      <c r="C320" s="252">
        <v>7.5</v>
      </c>
    </row>
    <row r="321" spans="1:3" ht="12.75" customHeight="1">
      <c r="A321" s="309" t="s">
        <v>461</v>
      </c>
      <c r="B321" s="309" t="s">
        <v>683</v>
      </c>
      <c r="C321" s="252">
        <v>7.7</v>
      </c>
    </row>
    <row r="322" spans="1:3" ht="12.75" customHeight="1">
      <c r="A322" s="324" t="s">
        <v>463</v>
      </c>
      <c r="B322" s="309" t="s">
        <v>616</v>
      </c>
      <c r="C322" s="252">
        <v>7.55</v>
      </c>
    </row>
    <row r="323" spans="1:3" ht="12.75" customHeight="1">
      <c r="A323" s="325"/>
      <c r="B323" s="309" t="s">
        <v>617</v>
      </c>
      <c r="C323" s="252">
        <v>6.88</v>
      </c>
    </row>
    <row r="324" spans="1:3" ht="12.75" customHeight="1">
      <c r="A324" s="325"/>
      <c r="B324" s="309" t="s">
        <v>669</v>
      </c>
      <c r="C324" s="252">
        <v>7.5</v>
      </c>
    </row>
    <row r="325" spans="1:3" ht="12.75" customHeight="1">
      <c r="A325" s="324" t="s">
        <v>464</v>
      </c>
      <c r="B325" s="309" t="s">
        <v>665</v>
      </c>
      <c r="C325" s="252">
        <v>7.62</v>
      </c>
    </row>
    <row r="326" spans="1:3" ht="12.75" customHeight="1">
      <c r="A326" s="325"/>
      <c r="B326" s="309" t="s">
        <v>681</v>
      </c>
      <c r="C326" s="252">
        <v>7.66</v>
      </c>
    </row>
    <row r="327" spans="1:3" ht="12.75" customHeight="1">
      <c r="A327" s="325"/>
      <c r="B327" s="309" t="s">
        <v>684</v>
      </c>
      <c r="C327" s="252">
        <v>7.49</v>
      </c>
    </row>
    <row r="328" spans="1:3" ht="12.75" customHeight="1">
      <c r="A328" s="309" t="s">
        <v>229</v>
      </c>
      <c r="B328" s="309" t="s">
        <v>685</v>
      </c>
      <c r="C328" s="252">
        <v>10</v>
      </c>
    </row>
    <row r="329" spans="1:3" ht="12.75" customHeight="1">
      <c r="A329" s="324" t="s">
        <v>466</v>
      </c>
      <c r="B329" s="309" t="s">
        <v>647</v>
      </c>
      <c r="C329" s="252">
        <v>7.55</v>
      </c>
    </row>
    <row r="330" spans="1:3" ht="12.75" customHeight="1">
      <c r="A330" s="325"/>
      <c r="B330" s="309" t="s">
        <v>705</v>
      </c>
      <c r="C330" s="252">
        <v>7.48</v>
      </c>
    </row>
    <row r="331" spans="1:3" ht="12.75" customHeight="1">
      <c r="A331" s="309" t="s">
        <v>467</v>
      </c>
      <c r="B331" s="309" t="s">
        <v>665</v>
      </c>
      <c r="C331" s="252">
        <v>7.66</v>
      </c>
    </row>
    <row r="332" spans="1:3" ht="12.75" customHeight="1">
      <c r="A332" s="324" t="s">
        <v>468</v>
      </c>
      <c r="B332" s="309" t="s">
        <v>644</v>
      </c>
      <c r="C332" s="252">
        <v>7.92</v>
      </c>
    </row>
    <row r="333" spans="1:3" ht="12.75" customHeight="1">
      <c r="A333" s="325"/>
      <c r="B333" s="309" t="s">
        <v>620</v>
      </c>
      <c r="C333" s="252">
        <v>8.14</v>
      </c>
    </row>
    <row r="334" spans="1:3" ht="12.75" customHeight="1">
      <c r="A334" s="324" t="s">
        <v>469</v>
      </c>
      <c r="B334" s="309" t="s">
        <v>637</v>
      </c>
      <c r="C334" s="252">
        <v>6.5299999999999994</v>
      </c>
    </row>
    <row r="335" spans="1:3" ht="12.75" customHeight="1">
      <c r="A335" s="325"/>
      <c r="B335" s="309" t="s">
        <v>620</v>
      </c>
      <c r="C335" s="252">
        <v>7.4399999999999995</v>
      </c>
    </row>
    <row r="336" spans="1:3" ht="12.75" customHeight="1">
      <c r="A336" s="324" t="s">
        <v>470</v>
      </c>
      <c r="B336" s="309" t="s">
        <v>640</v>
      </c>
      <c r="C336" s="252">
        <v>7.5</v>
      </c>
    </row>
    <row r="337" spans="1:3" ht="12.75" customHeight="1">
      <c r="A337" s="325"/>
      <c r="B337" s="309" t="s">
        <v>657</v>
      </c>
      <c r="C337" s="252">
        <v>7.83</v>
      </c>
    </row>
    <row r="338" spans="1:3" ht="12.75" customHeight="1">
      <c r="A338" s="309" t="s">
        <v>471</v>
      </c>
      <c r="B338" s="309" t="s">
        <v>659</v>
      </c>
      <c r="C338" s="252">
        <v>6.99</v>
      </c>
    </row>
    <row r="339" spans="1:3" ht="12.75" customHeight="1">
      <c r="A339" s="324" t="s">
        <v>472</v>
      </c>
      <c r="B339" s="309" t="s">
        <v>642</v>
      </c>
      <c r="C339" s="252">
        <v>7.66</v>
      </c>
    </row>
    <row r="340" spans="1:3" ht="12.75" customHeight="1">
      <c r="A340" s="325"/>
      <c r="B340" s="309" t="s">
        <v>617</v>
      </c>
      <c r="C340" s="252">
        <v>7.49</v>
      </c>
    </row>
    <row r="341" spans="1:3" ht="12.75" customHeight="1">
      <c r="A341" s="324" t="s">
        <v>473</v>
      </c>
      <c r="B341" s="309" t="s">
        <v>621</v>
      </c>
      <c r="C341" s="252">
        <v>8.93</v>
      </c>
    </row>
    <row r="342" spans="1:3" ht="12.75" customHeight="1">
      <c r="A342" s="325"/>
      <c r="B342" s="309" t="s">
        <v>637</v>
      </c>
      <c r="C342" s="252">
        <v>7.4</v>
      </c>
    </row>
    <row r="343" spans="1:3" ht="12.75" customHeight="1">
      <c r="A343" s="324" t="s">
        <v>474</v>
      </c>
      <c r="B343" s="309" t="s">
        <v>625</v>
      </c>
      <c r="C343" s="252">
        <v>7.41</v>
      </c>
    </row>
    <row r="344" spans="1:3" ht="12.75" customHeight="1">
      <c r="A344" s="325"/>
      <c r="B344" s="309" t="s">
        <v>635</v>
      </c>
      <c r="C344" s="252">
        <v>10</v>
      </c>
    </row>
    <row r="345" spans="1:3" ht="12.75" customHeight="1">
      <c r="A345" s="325"/>
      <c r="B345" s="309" t="s">
        <v>684</v>
      </c>
      <c r="C345" s="252">
        <v>10</v>
      </c>
    </row>
    <row r="346" spans="1:3" ht="12.75" customHeight="1">
      <c r="A346" s="309" t="s">
        <v>475</v>
      </c>
      <c r="B346" s="309" t="s">
        <v>647</v>
      </c>
      <c r="C346" s="252">
        <v>9.120000000000001</v>
      </c>
    </row>
    <row r="347" spans="1:3" ht="12.75" customHeight="1">
      <c r="A347" s="324" t="s">
        <v>476</v>
      </c>
      <c r="B347" s="309" t="s">
        <v>642</v>
      </c>
      <c r="C347" s="252">
        <v>7.1099999999999994</v>
      </c>
    </row>
    <row r="348" spans="1:3" ht="12.75" customHeight="1">
      <c r="A348" s="325"/>
      <c r="B348" s="309" t="s">
        <v>653</v>
      </c>
      <c r="C348" s="252">
        <v>7.67</v>
      </c>
    </row>
    <row r="349" spans="1:3" ht="12.75" customHeight="1">
      <c r="A349" s="309" t="s">
        <v>477</v>
      </c>
      <c r="B349" s="309" t="s">
        <v>625</v>
      </c>
      <c r="C349" s="252">
        <v>7.1099999999999994</v>
      </c>
    </row>
    <row r="350" spans="1:3" ht="12.75" customHeight="1">
      <c r="A350" s="324" t="s">
        <v>478</v>
      </c>
      <c r="B350" s="309" t="s">
        <v>616</v>
      </c>
      <c r="C350" s="252">
        <v>8.120000000000001</v>
      </c>
    </row>
    <row r="351" spans="1:3" ht="12.75" customHeight="1">
      <c r="A351" s="325"/>
      <c r="B351" s="309" t="s">
        <v>661</v>
      </c>
      <c r="C351" s="252">
        <v>7.2799999999999994</v>
      </c>
    </row>
    <row r="352" spans="1:3" ht="12.75" customHeight="1">
      <c r="A352" s="309" t="s">
        <v>479</v>
      </c>
      <c r="B352" s="309" t="s">
        <v>665</v>
      </c>
      <c r="C352" s="252">
        <v>7.5600000000000005</v>
      </c>
    </row>
    <row r="353" spans="1:3" ht="12.75" customHeight="1">
      <c r="A353" s="324" t="s">
        <v>480</v>
      </c>
      <c r="B353" s="309" t="s">
        <v>659</v>
      </c>
      <c r="C353" s="252">
        <v>7.5</v>
      </c>
    </row>
    <row r="354" spans="1:3" ht="12.75" customHeight="1">
      <c r="A354" s="325"/>
      <c r="B354" s="309" t="s">
        <v>675</v>
      </c>
      <c r="C354" s="252">
        <v>7.44</v>
      </c>
    </row>
    <row r="355" spans="1:3" ht="12.75" customHeight="1">
      <c r="A355" s="325"/>
      <c r="B355" s="309" t="s">
        <v>650</v>
      </c>
      <c r="C355" s="252">
        <v>7.4</v>
      </c>
    </row>
    <row r="356" spans="1:3" ht="12.75" customHeight="1">
      <c r="A356" s="324" t="s">
        <v>481</v>
      </c>
      <c r="B356" s="309" t="s">
        <v>642</v>
      </c>
      <c r="C356" s="252">
        <v>8.85</v>
      </c>
    </row>
    <row r="357" spans="1:3" ht="12.75" customHeight="1">
      <c r="A357" s="325"/>
      <c r="B357" s="309" t="s">
        <v>661</v>
      </c>
      <c r="C357" s="252">
        <v>8.85</v>
      </c>
    </row>
    <row r="358" spans="1:3" ht="12.75" customHeight="1">
      <c r="A358" s="324" t="s">
        <v>482</v>
      </c>
      <c r="B358" s="309" t="s">
        <v>664</v>
      </c>
      <c r="C358" s="252">
        <v>6.71</v>
      </c>
    </row>
    <row r="359" spans="1:3" ht="12.75" customHeight="1">
      <c r="A359" s="325"/>
      <c r="B359" s="309" t="s">
        <v>628</v>
      </c>
      <c r="C359" s="252">
        <v>6.71</v>
      </c>
    </row>
    <row r="360" spans="1:3" ht="12.75" customHeight="1">
      <c r="A360" s="324" t="s">
        <v>483</v>
      </c>
      <c r="B360" s="309" t="s">
        <v>642</v>
      </c>
      <c r="C360" s="252">
        <v>10.59</v>
      </c>
    </row>
    <row r="361" spans="1:3" ht="12.75" customHeight="1">
      <c r="A361" s="325"/>
      <c r="B361" s="309" t="s">
        <v>686</v>
      </c>
      <c r="C361" s="252">
        <v>7.07</v>
      </c>
    </row>
    <row r="362" spans="1:3" ht="12.75" customHeight="1">
      <c r="A362" s="309" t="s">
        <v>231</v>
      </c>
      <c r="B362" s="309" t="s">
        <v>612</v>
      </c>
      <c r="C362" s="252">
        <v>7.25</v>
      </c>
    </row>
    <row r="363" spans="1:3" ht="12.75" customHeight="1">
      <c r="A363" s="309" t="s">
        <v>485</v>
      </c>
      <c r="B363" s="309" t="s">
        <v>659</v>
      </c>
      <c r="C363" s="252">
        <v>6.35</v>
      </c>
    </row>
    <row r="364" spans="1:3" ht="12.75" customHeight="1">
      <c r="A364" s="324" t="s">
        <v>486</v>
      </c>
      <c r="B364" s="309" t="s">
        <v>629</v>
      </c>
      <c r="C364" s="252">
        <v>6.93</v>
      </c>
    </row>
    <row r="365" spans="1:3" ht="12.75" customHeight="1">
      <c r="A365" s="325"/>
      <c r="B365" s="309" t="s">
        <v>680</v>
      </c>
      <c r="C365" s="252">
        <v>7.1099999999999994</v>
      </c>
    </row>
    <row r="366" spans="1:3" ht="12.75" customHeight="1">
      <c r="A366" s="309" t="s">
        <v>487</v>
      </c>
      <c r="B366" s="309" t="s">
        <v>629</v>
      </c>
      <c r="C366" s="252">
        <v>7.2799999999999994</v>
      </c>
    </row>
    <row r="367" spans="1:3" ht="12.75" customHeight="1">
      <c r="A367" s="309" t="s">
        <v>488</v>
      </c>
      <c r="B367" s="309" t="s">
        <v>641</v>
      </c>
      <c r="C367" s="252">
        <v>6.66</v>
      </c>
    </row>
    <row r="368" spans="1:3" ht="12.75" customHeight="1">
      <c r="A368" s="324" t="s">
        <v>489</v>
      </c>
      <c r="B368" s="309" t="s">
        <v>656</v>
      </c>
      <c r="C368" s="252">
        <v>7.75</v>
      </c>
    </row>
    <row r="369" spans="1:3" ht="12.75" customHeight="1">
      <c r="A369" s="325"/>
      <c r="B369" s="309" t="s">
        <v>675</v>
      </c>
      <c r="C369" s="252">
        <v>7.07</v>
      </c>
    </row>
    <row r="370" spans="1:3" ht="12.75" customHeight="1">
      <c r="A370" s="324" t="s">
        <v>490</v>
      </c>
      <c r="B370" s="309" t="s">
        <v>616</v>
      </c>
      <c r="C370" s="252">
        <v>8.5500000000000007</v>
      </c>
    </row>
    <row r="371" spans="1:3" ht="12.75" customHeight="1">
      <c r="A371" s="325"/>
      <c r="B371" s="309" t="s">
        <v>661</v>
      </c>
      <c r="C371" s="252">
        <v>6.57</v>
      </c>
    </row>
    <row r="372" spans="1:3" ht="12.75" customHeight="1">
      <c r="A372" s="325"/>
      <c r="B372" s="309" t="s">
        <v>669</v>
      </c>
      <c r="C372" s="252">
        <v>6.93</v>
      </c>
    </row>
    <row r="373" spans="1:3" ht="12.75" customHeight="1">
      <c r="A373" s="309" t="s">
        <v>491</v>
      </c>
      <c r="B373" s="309" t="s">
        <v>634</v>
      </c>
      <c r="C373" s="252">
        <v>7.1</v>
      </c>
    </row>
    <row r="374" spans="1:3" ht="12.75" customHeight="1">
      <c r="A374" s="309" t="s">
        <v>493</v>
      </c>
      <c r="B374" s="309" t="s">
        <v>687</v>
      </c>
      <c r="C374" s="252">
        <v>7.63</v>
      </c>
    </row>
    <row r="375" spans="1:3" ht="12.75" customHeight="1">
      <c r="A375" s="309" t="s">
        <v>588</v>
      </c>
      <c r="B375" s="309" t="s">
        <v>619</v>
      </c>
      <c r="C375" s="252">
        <v>7.23</v>
      </c>
    </row>
    <row r="376" spans="1:3" ht="12.75" customHeight="1">
      <c r="A376" s="309" t="s">
        <v>495</v>
      </c>
      <c r="B376" s="309" t="s">
        <v>657</v>
      </c>
      <c r="C376" s="252">
        <v>7.07</v>
      </c>
    </row>
    <row r="377" spans="1:3" ht="12.75" customHeight="1">
      <c r="A377" s="309" t="s">
        <v>497</v>
      </c>
      <c r="B377" s="309" t="s">
        <v>640</v>
      </c>
      <c r="C377" s="252">
        <v>6.35</v>
      </c>
    </row>
    <row r="378" spans="1:3" ht="12.75" customHeight="1">
      <c r="A378" s="324" t="s">
        <v>498</v>
      </c>
      <c r="B378" s="309" t="s">
        <v>621</v>
      </c>
      <c r="C378" s="252">
        <v>7.8</v>
      </c>
    </row>
    <row r="379" spans="1:3" ht="12.75" customHeight="1">
      <c r="A379" s="325"/>
      <c r="B379" s="309" t="s">
        <v>653</v>
      </c>
      <c r="C379" s="252">
        <v>16.989999999999998</v>
      </c>
    </row>
    <row r="380" spans="1:3" ht="12.75" customHeight="1">
      <c r="A380" s="309" t="s">
        <v>500</v>
      </c>
      <c r="B380" s="309" t="s">
        <v>616</v>
      </c>
      <c r="C380" s="252">
        <v>9.02</v>
      </c>
    </row>
    <row r="381" spans="1:3" ht="12.75" customHeight="1">
      <c r="A381" s="309" t="s">
        <v>501</v>
      </c>
      <c r="B381" s="309" t="s">
        <v>612</v>
      </c>
      <c r="C381" s="252">
        <v>8.9699999999999989</v>
      </c>
    </row>
    <row r="382" spans="1:3" ht="12.75" customHeight="1">
      <c r="A382" s="309" t="s">
        <v>502</v>
      </c>
      <c r="B382" s="309" t="s">
        <v>652</v>
      </c>
      <c r="C382" s="252">
        <v>8.42</v>
      </c>
    </row>
    <row r="383" spans="1:3" ht="12.75" customHeight="1">
      <c r="A383" s="324" t="s">
        <v>503</v>
      </c>
      <c r="B383" s="309" t="s">
        <v>637</v>
      </c>
      <c r="C383" s="252">
        <v>9.3000000000000007</v>
      </c>
    </row>
    <row r="384" spans="1:3" ht="12.75" customHeight="1">
      <c r="A384" s="325"/>
      <c r="B384" s="309" t="s">
        <v>615</v>
      </c>
      <c r="C384" s="252">
        <v>6.9399999999999995</v>
      </c>
    </row>
    <row r="385" spans="1:3" ht="12.75" customHeight="1">
      <c r="A385" s="309" t="s">
        <v>504</v>
      </c>
      <c r="B385" s="309" t="s">
        <v>612</v>
      </c>
      <c r="C385" s="252">
        <v>7.05</v>
      </c>
    </row>
    <row r="386" spans="1:3" ht="12.75" customHeight="1">
      <c r="A386" s="309" t="s">
        <v>506</v>
      </c>
      <c r="B386" s="309" t="s">
        <v>613</v>
      </c>
      <c r="C386" s="252">
        <v>6.9</v>
      </c>
    </row>
    <row r="387" spans="1:3" ht="12.75" customHeight="1">
      <c r="A387" s="324" t="s">
        <v>590</v>
      </c>
      <c r="B387" s="309" t="s">
        <v>616</v>
      </c>
      <c r="C387" s="252">
        <v>8.8000000000000007</v>
      </c>
    </row>
    <row r="388" spans="1:3" ht="12.75" customHeight="1">
      <c r="A388" s="325"/>
      <c r="B388" s="309" t="s">
        <v>617</v>
      </c>
      <c r="C388" s="252">
        <v>8.8000000000000007</v>
      </c>
    </row>
    <row r="389" spans="1:3" ht="12.75" customHeight="1">
      <c r="A389" s="325"/>
      <c r="B389" s="309" t="s">
        <v>618</v>
      </c>
      <c r="C389" s="252">
        <v>8.6999999999999993</v>
      </c>
    </row>
    <row r="390" spans="1:3" ht="12.75" customHeight="1">
      <c r="A390" s="324" t="s">
        <v>592</v>
      </c>
      <c r="B390" s="309" t="s">
        <v>688</v>
      </c>
      <c r="C390" s="252">
        <v>10</v>
      </c>
    </row>
    <row r="391" spans="1:3" ht="12.75" customHeight="1">
      <c r="A391" s="325"/>
      <c r="B391" s="309" t="s">
        <v>706</v>
      </c>
      <c r="C391" s="252">
        <v>7.6</v>
      </c>
    </row>
    <row r="392" spans="1:3" ht="12.75" customHeight="1">
      <c r="A392" s="309" t="s">
        <v>594</v>
      </c>
      <c r="B392" s="309" t="s">
        <v>640</v>
      </c>
      <c r="C392" s="252">
        <v>19.009999999999998</v>
      </c>
    </row>
    <row r="393" spans="1:3" ht="12.75" customHeight="1">
      <c r="A393" s="324" t="s">
        <v>232</v>
      </c>
      <c r="B393" s="309" t="s">
        <v>629</v>
      </c>
      <c r="C393" s="252">
        <v>9.629999999999999</v>
      </c>
    </row>
    <row r="394" spans="1:3" ht="12.75" customHeight="1">
      <c r="A394" s="325"/>
      <c r="B394" s="309" t="s">
        <v>662</v>
      </c>
      <c r="C394" s="252">
        <v>18.600000000000001</v>
      </c>
    </row>
    <row r="395" spans="1:3" ht="12.75" customHeight="1">
      <c r="A395" s="324" t="s">
        <v>233</v>
      </c>
      <c r="B395" s="309" t="s">
        <v>689</v>
      </c>
      <c r="C395" s="252">
        <v>17.829999999999998</v>
      </c>
    </row>
    <row r="396" spans="1:3" ht="12.75" customHeight="1">
      <c r="A396" s="325"/>
      <c r="B396" s="309" t="s">
        <v>679</v>
      </c>
      <c r="C396" s="252">
        <v>18.57</v>
      </c>
    </row>
    <row r="397" spans="1:3" ht="12.75" customHeight="1">
      <c r="A397" s="309" t="s">
        <v>234</v>
      </c>
      <c r="B397" s="309" t="s">
        <v>690</v>
      </c>
      <c r="C397" s="252">
        <v>9.9400000000000013</v>
      </c>
    </row>
    <row r="398" spans="1:3" ht="12.75" customHeight="1">
      <c r="A398" s="309" t="s">
        <v>235</v>
      </c>
      <c r="B398" s="309" t="s">
        <v>616</v>
      </c>
      <c r="C398" s="252">
        <v>19.18</v>
      </c>
    </row>
    <row r="399" spans="1:3" ht="12.75" customHeight="1">
      <c r="A399" s="324" t="s">
        <v>236</v>
      </c>
      <c r="B399" s="309" t="s">
        <v>611</v>
      </c>
      <c r="C399" s="252">
        <v>9.9400000000000013</v>
      </c>
    </row>
    <row r="400" spans="1:3" ht="12.75" customHeight="1">
      <c r="A400" s="325"/>
      <c r="B400" s="309" t="s">
        <v>660</v>
      </c>
      <c r="C400" s="252">
        <v>18.5</v>
      </c>
    </row>
    <row r="401" spans="1:3" ht="12.75" customHeight="1">
      <c r="A401" s="324" t="s">
        <v>237</v>
      </c>
      <c r="B401" s="309" t="s">
        <v>691</v>
      </c>
      <c r="C401" s="252">
        <v>17.73</v>
      </c>
    </row>
    <row r="402" spans="1:3" ht="12.75" customHeight="1">
      <c r="A402" s="325"/>
      <c r="B402" s="309" t="s">
        <v>631</v>
      </c>
      <c r="C402" s="252">
        <v>17.439999999999998</v>
      </c>
    </row>
    <row r="403" spans="1:3" ht="12.75" customHeight="1">
      <c r="A403" s="325"/>
      <c r="B403" s="309" t="s">
        <v>643</v>
      </c>
      <c r="C403" s="252">
        <v>10</v>
      </c>
    </row>
    <row r="404" spans="1:3" ht="12.75" customHeight="1">
      <c r="A404" s="324" t="s">
        <v>238</v>
      </c>
      <c r="B404" s="309" t="s">
        <v>691</v>
      </c>
      <c r="C404" s="252">
        <v>19</v>
      </c>
    </row>
    <row r="405" spans="1:3" ht="12.75" customHeight="1">
      <c r="A405" s="325"/>
      <c r="B405" s="309" t="s">
        <v>623</v>
      </c>
      <c r="C405" s="252">
        <v>18.88</v>
      </c>
    </row>
    <row r="406" spans="1:3" ht="12.75" customHeight="1">
      <c r="A406" s="325"/>
      <c r="B406" s="309" t="s">
        <v>643</v>
      </c>
      <c r="C406" s="252">
        <v>18.600000000000001</v>
      </c>
    </row>
    <row r="407" spans="1:3" ht="12.75" customHeight="1">
      <c r="A407" s="324" t="s">
        <v>595</v>
      </c>
      <c r="B407" s="309" t="s">
        <v>676</v>
      </c>
      <c r="C407" s="252">
        <v>18.05</v>
      </c>
    </row>
    <row r="408" spans="1:3" ht="12.75" customHeight="1">
      <c r="A408" s="325"/>
      <c r="B408" s="309" t="s">
        <v>674</v>
      </c>
      <c r="C408" s="252">
        <v>18.52</v>
      </c>
    </row>
    <row r="409" spans="1:3" ht="12.75" customHeight="1">
      <c r="A409" s="309" t="s">
        <v>239</v>
      </c>
      <c r="B409" s="309" t="s">
        <v>676</v>
      </c>
      <c r="C409" s="252">
        <v>9.879999999999999</v>
      </c>
    </row>
    <row r="410" spans="1:3" ht="12.75" customHeight="1">
      <c r="A410" s="324" t="s">
        <v>240</v>
      </c>
      <c r="B410" s="309" t="s">
        <v>614</v>
      </c>
      <c r="C410" s="252">
        <v>17.490000000000002</v>
      </c>
    </row>
    <row r="411" spans="1:3" ht="12.75" customHeight="1">
      <c r="A411" s="325"/>
      <c r="B411" s="309" t="s">
        <v>617</v>
      </c>
      <c r="C411" s="252">
        <v>18.09</v>
      </c>
    </row>
    <row r="412" spans="1:3" ht="12.75" customHeight="1">
      <c r="A412" s="309" t="s">
        <v>242</v>
      </c>
      <c r="B412" s="309" t="s">
        <v>616</v>
      </c>
      <c r="C412" s="252">
        <v>18.2</v>
      </c>
    </row>
    <row r="413" spans="1:3" ht="12.75" customHeight="1">
      <c r="A413" s="309" t="s">
        <v>243</v>
      </c>
      <c r="B413" s="309" t="s">
        <v>676</v>
      </c>
      <c r="C413" s="252">
        <v>17.07</v>
      </c>
    </row>
    <row r="414" spans="1:3" ht="12.75" customHeight="1">
      <c r="A414" s="324" t="s">
        <v>597</v>
      </c>
      <c r="B414" s="309" t="s">
        <v>614</v>
      </c>
      <c r="C414" s="252">
        <v>17.16</v>
      </c>
    </row>
    <row r="415" spans="1:3" ht="12.75" customHeight="1">
      <c r="A415" s="325"/>
      <c r="B415" s="309" t="s">
        <v>623</v>
      </c>
      <c r="C415" s="252">
        <v>9.75</v>
      </c>
    </row>
    <row r="416" spans="1:3" ht="12.75" customHeight="1">
      <c r="A416" s="325"/>
      <c r="B416" s="309" t="s">
        <v>650</v>
      </c>
      <c r="C416" s="252">
        <v>9.5599999999999987</v>
      </c>
    </row>
    <row r="417" spans="1:3" ht="12.75" customHeight="1">
      <c r="A417" s="309" t="s">
        <v>598</v>
      </c>
      <c r="B417" s="309" t="s">
        <v>612</v>
      </c>
      <c r="C417" s="252">
        <v>18.11</v>
      </c>
    </row>
    <row r="418" spans="1:3" ht="12.75" customHeight="1">
      <c r="A418" s="309" t="s">
        <v>244</v>
      </c>
      <c r="B418" s="309" t="s">
        <v>692</v>
      </c>
      <c r="C418" s="252">
        <v>9.74</v>
      </c>
    </row>
    <row r="419" spans="1:3" ht="12.75" customHeight="1">
      <c r="A419" s="309" t="s">
        <v>246</v>
      </c>
      <c r="B419" s="309" t="s">
        <v>692</v>
      </c>
      <c r="C419" s="252">
        <v>17.23</v>
      </c>
    </row>
    <row r="420" spans="1:3" ht="12.75" customHeight="1">
      <c r="A420" s="324" t="s">
        <v>247</v>
      </c>
      <c r="B420" s="309" t="s">
        <v>637</v>
      </c>
      <c r="C420" s="252">
        <v>8.18</v>
      </c>
    </row>
    <row r="421" spans="1:3" ht="12.75" customHeight="1">
      <c r="A421" s="325"/>
      <c r="B421" s="309" t="s">
        <v>615</v>
      </c>
      <c r="C421" s="252">
        <v>8.18</v>
      </c>
    </row>
    <row r="422" spans="1:3" ht="12.75" customHeight="1">
      <c r="A422" s="309" t="s">
        <v>248</v>
      </c>
      <c r="B422" s="309" t="s">
        <v>692</v>
      </c>
      <c r="C422" s="252">
        <v>6.54</v>
      </c>
    </row>
    <row r="423" spans="1:3" ht="12.75" customHeight="1">
      <c r="A423" s="324" t="s">
        <v>249</v>
      </c>
      <c r="B423" s="309" t="s">
        <v>616</v>
      </c>
      <c r="C423" s="252">
        <v>6.54</v>
      </c>
    </row>
    <row r="424" spans="1:3" ht="12.75" customHeight="1">
      <c r="A424" s="325"/>
      <c r="B424" s="309" t="s">
        <v>615</v>
      </c>
      <c r="C424" s="252">
        <v>17.149999999999999</v>
      </c>
    </row>
    <row r="425" spans="1:3" ht="12.75" customHeight="1">
      <c r="A425" s="309" t="s">
        <v>250</v>
      </c>
      <c r="B425" s="309" t="s">
        <v>612</v>
      </c>
      <c r="C425" s="252">
        <v>18.380000000000003</v>
      </c>
    </row>
    <row r="426" spans="1:3" ht="12.75" customHeight="1">
      <c r="A426" s="324" t="s">
        <v>251</v>
      </c>
      <c r="B426" s="309" t="s">
        <v>656</v>
      </c>
      <c r="C426" s="252">
        <v>9.68</v>
      </c>
    </row>
    <row r="427" spans="1:3" ht="12.75" customHeight="1">
      <c r="A427" s="325"/>
      <c r="B427" s="309" t="s">
        <v>645</v>
      </c>
      <c r="C427" s="252">
        <v>9.5500000000000007</v>
      </c>
    </row>
    <row r="428" spans="1:3" ht="12.75" customHeight="1">
      <c r="A428" s="325"/>
      <c r="B428" s="309" t="s">
        <v>651</v>
      </c>
      <c r="C428" s="252">
        <v>9.68</v>
      </c>
    </row>
    <row r="429" spans="1:3" ht="12.75" customHeight="1">
      <c r="A429" s="324" t="s">
        <v>599</v>
      </c>
      <c r="B429" s="309" t="s">
        <v>676</v>
      </c>
      <c r="C429" s="252">
        <v>9.5500000000000007</v>
      </c>
    </row>
    <row r="430" spans="1:3" ht="12.75" customHeight="1">
      <c r="A430" s="325"/>
      <c r="B430" s="309" t="s">
        <v>674</v>
      </c>
      <c r="C430" s="252">
        <v>17.770000000000003</v>
      </c>
    </row>
    <row r="431" spans="1:3" ht="12.75" customHeight="1">
      <c r="A431" s="324" t="s">
        <v>252</v>
      </c>
      <c r="B431" s="309" t="s">
        <v>656</v>
      </c>
      <c r="C431" s="252">
        <v>9.4699999999999989</v>
      </c>
    </row>
    <row r="432" spans="1:3" ht="12.75" customHeight="1">
      <c r="A432" s="325"/>
      <c r="B432" s="309" t="s">
        <v>675</v>
      </c>
      <c r="C432" s="252">
        <v>17.07</v>
      </c>
    </row>
    <row r="433" spans="1:3" ht="12.75" customHeight="1">
      <c r="A433" s="324" t="s">
        <v>600</v>
      </c>
      <c r="B433" s="309" t="s">
        <v>642</v>
      </c>
      <c r="C433" s="252">
        <v>9.629999999999999</v>
      </c>
    </row>
    <row r="434" spans="1:3" ht="12.75" customHeight="1">
      <c r="A434" s="325"/>
      <c r="B434" s="309" t="s">
        <v>662</v>
      </c>
      <c r="C434" s="252">
        <v>9.33</v>
      </c>
    </row>
    <row r="435" spans="1:3" ht="12.75" customHeight="1">
      <c r="A435" s="325"/>
      <c r="B435" s="309" t="s">
        <v>667</v>
      </c>
      <c r="C435" s="252">
        <v>17.72</v>
      </c>
    </row>
    <row r="436" spans="1:3" ht="12.75" customHeight="1">
      <c r="A436" s="324" t="s">
        <v>601</v>
      </c>
      <c r="B436" s="309" t="s">
        <v>616</v>
      </c>
      <c r="C436" s="252">
        <v>17.600000000000001</v>
      </c>
    </row>
    <row r="437" spans="1:3" ht="12.75" customHeight="1">
      <c r="A437" s="325"/>
      <c r="B437" s="309" t="s">
        <v>662</v>
      </c>
      <c r="C437" s="252">
        <v>9.11</v>
      </c>
    </row>
    <row r="438" spans="1:3" ht="12.75" customHeight="1">
      <c r="A438" s="325"/>
      <c r="B438" s="309" t="s">
        <v>650</v>
      </c>
      <c r="C438" s="252">
        <v>9.5599999999999987</v>
      </c>
    </row>
    <row r="439" spans="1:3" ht="12.75" customHeight="1">
      <c r="A439" s="324" t="s">
        <v>253</v>
      </c>
      <c r="B439" s="309" t="s">
        <v>611</v>
      </c>
      <c r="C439" s="252">
        <v>17.48</v>
      </c>
    </row>
    <row r="440" spans="1:3" ht="12.75" customHeight="1">
      <c r="A440" s="325"/>
      <c r="B440" s="309" t="s">
        <v>624</v>
      </c>
      <c r="C440" s="252">
        <v>9.5500000000000007</v>
      </c>
    </row>
    <row r="441" spans="1:3" ht="12.75" customHeight="1">
      <c r="A441" s="324" t="s">
        <v>254</v>
      </c>
      <c r="B441" s="309" t="s">
        <v>614</v>
      </c>
      <c r="C441" s="252">
        <v>17.100000000000001</v>
      </c>
    </row>
    <row r="442" spans="1:3" ht="12.75" customHeight="1">
      <c r="A442" s="325"/>
      <c r="B442" s="309" t="s">
        <v>617</v>
      </c>
      <c r="C442" s="252">
        <v>8.2100000000000009</v>
      </c>
    </row>
    <row r="443" spans="1:3" ht="12.75" customHeight="1">
      <c r="A443" s="309" t="s">
        <v>255</v>
      </c>
      <c r="B443" s="309" t="s">
        <v>644</v>
      </c>
      <c r="C443" s="252">
        <v>8.2100000000000009</v>
      </c>
    </row>
    <row r="444" spans="1:3" ht="12.75" customHeight="1">
      <c r="A444" s="309" t="s">
        <v>256</v>
      </c>
      <c r="B444" s="309" t="s">
        <v>668</v>
      </c>
      <c r="C444" s="252">
        <v>9.5500000000000007</v>
      </c>
    </row>
    <row r="445" spans="1:3" ht="12.75" customHeight="1">
      <c r="A445" s="324" t="s">
        <v>257</v>
      </c>
      <c r="B445" s="309" t="s">
        <v>619</v>
      </c>
      <c r="C445" s="252">
        <v>9.02</v>
      </c>
    </row>
    <row r="446" spans="1:3" ht="12.75" customHeight="1">
      <c r="A446" s="325"/>
      <c r="B446" s="309" t="s">
        <v>615</v>
      </c>
      <c r="C446" s="252">
        <v>17.72</v>
      </c>
    </row>
    <row r="447" spans="1:3" ht="12.75" customHeight="1">
      <c r="A447" s="324" t="s">
        <v>258</v>
      </c>
      <c r="B447" s="309" t="s">
        <v>630</v>
      </c>
      <c r="C447" s="252">
        <v>14.18</v>
      </c>
    </row>
    <row r="448" spans="1:3" ht="12.75" customHeight="1">
      <c r="A448" s="325"/>
      <c r="B448" s="309" t="s">
        <v>615</v>
      </c>
      <c r="C448" s="252">
        <v>17.060000000000002</v>
      </c>
    </row>
    <row r="449" spans="1:3" ht="12.75" customHeight="1">
      <c r="A449" s="324" t="s">
        <v>259</v>
      </c>
      <c r="B449" s="309" t="s">
        <v>637</v>
      </c>
      <c r="C449" s="252">
        <v>9.4699999999999989</v>
      </c>
    </row>
    <row r="450" spans="1:3" ht="12.75" customHeight="1">
      <c r="A450" s="325"/>
      <c r="B450" s="309" t="s">
        <v>663</v>
      </c>
      <c r="C450" s="252">
        <v>9.33</v>
      </c>
    </row>
    <row r="451" spans="1:3" ht="12.75" customHeight="1">
      <c r="A451" s="324" t="s">
        <v>260</v>
      </c>
      <c r="B451" s="309" t="s">
        <v>621</v>
      </c>
      <c r="C451" s="252">
        <v>8.89</v>
      </c>
    </row>
    <row r="452" spans="1:3" ht="12.75" customHeight="1">
      <c r="A452" s="325"/>
      <c r="B452" s="309" t="s">
        <v>623</v>
      </c>
      <c r="C452" s="252">
        <v>16.75</v>
      </c>
    </row>
    <row r="453" spans="1:3" ht="12.75" customHeight="1">
      <c r="A453" s="324" t="s">
        <v>261</v>
      </c>
      <c r="B453" s="309" t="s">
        <v>692</v>
      </c>
      <c r="C453" s="252">
        <v>16</v>
      </c>
    </row>
    <row r="454" spans="1:3" ht="12.75" customHeight="1">
      <c r="A454" s="325"/>
      <c r="B454" s="309" t="s">
        <v>635</v>
      </c>
      <c r="C454" s="252">
        <v>17.59</v>
      </c>
    </row>
    <row r="455" spans="1:3" ht="12.75" customHeight="1">
      <c r="A455" s="309" t="s">
        <v>262</v>
      </c>
      <c r="B455" s="309" t="s">
        <v>612</v>
      </c>
      <c r="C455" s="252">
        <v>17.670000000000002</v>
      </c>
    </row>
    <row r="456" spans="1:3" ht="12.75" customHeight="1">
      <c r="A456" s="324" t="s">
        <v>263</v>
      </c>
      <c r="B456" s="309" t="s">
        <v>644</v>
      </c>
      <c r="C456" s="252">
        <v>16.990000000000002</v>
      </c>
    </row>
    <row r="457" spans="1:3" ht="12.75" customHeight="1">
      <c r="A457" s="325"/>
      <c r="B457" s="309" t="s">
        <v>623</v>
      </c>
      <c r="C457" s="252">
        <v>15.66</v>
      </c>
    </row>
    <row r="458" spans="1:3" ht="12.75" customHeight="1">
      <c r="A458" s="324" t="s">
        <v>264</v>
      </c>
      <c r="B458" s="309" t="s">
        <v>644</v>
      </c>
      <c r="C458" s="252">
        <v>9.14</v>
      </c>
    </row>
    <row r="459" spans="1:3" ht="12.75" customHeight="1">
      <c r="A459" s="325"/>
      <c r="B459" s="309" t="s">
        <v>645</v>
      </c>
      <c r="C459" s="252">
        <v>8.86</v>
      </c>
    </row>
    <row r="460" spans="1:3" ht="12.75" customHeight="1">
      <c r="A460" s="309" t="s">
        <v>266</v>
      </c>
      <c r="B460" s="309" t="s">
        <v>612</v>
      </c>
      <c r="C460" s="252">
        <v>15.75</v>
      </c>
    </row>
    <row r="461" spans="1:3" ht="12.75" customHeight="1">
      <c r="A461" s="324" t="s">
        <v>267</v>
      </c>
      <c r="B461" s="309" t="s">
        <v>612</v>
      </c>
      <c r="C461" s="252">
        <v>9.11</v>
      </c>
    </row>
    <row r="462" spans="1:3" ht="12.75" customHeight="1">
      <c r="A462" s="325"/>
      <c r="B462" s="309" t="s">
        <v>693</v>
      </c>
      <c r="C462" s="252">
        <v>13.879999999999999</v>
      </c>
    </row>
    <row r="463" spans="1:3" ht="12.75" customHeight="1">
      <c r="A463" s="325"/>
      <c r="B463" s="309" t="s">
        <v>650</v>
      </c>
      <c r="C463" s="252">
        <v>15.6</v>
      </c>
    </row>
    <row r="464" spans="1:3" ht="12.75" customHeight="1">
      <c r="A464" s="309" t="s">
        <v>268</v>
      </c>
      <c r="B464" s="309" t="s">
        <v>641</v>
      </c>
      <c r="C464" s="252">
        <v>9.02</v>
      </c>
    </row>
    <row r="465" spans="1:3" ht="12.75" customHeight="1">
      <c r="A465" s="324" t="s">
        <v>269</v>
      </c>
      <c r="B465" s="309" t="s">
        <v>647</v>
      </c>
      <c r="C465" s="252">
        <v>8.85</v>
      </c>
    </row>
    <row r="466" spans="1:3" ht="12.75" customHeight="1">
      <c r="A466" s="325"/>
      <c r="B466" s="309" t="s">
        <v>694</v>
      </c>
      <c r="C466" s="252">
        <v>16.509999999999998</v>
      </c>
    </row>
    <row r="467" spans="1:3" ht="12.75" customHeight="1">
      <c r="A467" s="309" t="s">
        <v>270</v>
      </c>
      <c r="B467" s="309" t="s">
        <v>629</v>
      </c>
      <c r="C467" s="252">
        <v>8.7899999999999991</v>
      </c>
    </row>
    <row r="468" spans="1:3" ht="12.75" customHeight="1">
      <c r="A468" s="309" t="s">
        <v>271</v>
      </c>
      <c r="B468" s="309" t="s">
        <v>695</v>
      </c>
      <c r="C468" s="252">
        <v>8.9400000000000013</v>
      </c>
    </row>
    <row r="469" spans="1:3" ht="12.75" customHeight="1">
      <c r="A469" s="324" t="s">
        <v>272</v>
      </c>
      <c r="B469" s="309" t="s">
        <v>614</v>
      </c>
      <c r="C469" s="252">
        <v>16.850000000000001</v>
      </c>
    </row>
    <row r="470" spans="1:3" ht="12.75" customHeight="1">
      <c r="A470" s="325"/>
      <c r="B470" s="309" t="s">
        <v>617</v>
      </c>
      <c r="C470" s="252">
        <v>17.61</v>
      </c>
    </row>
    <row r="471" spans="1:3" ht="12.75" customHeight="1">
      <c r="A471" s="325"/>
      <c r="B471" s="309" t="s">
        <v>618</v>
      </c>
      <c r="C471" s="252">
        <v>18.490000000000002</v>
      </c>
    </row>
    <row r="472" spans="1:3" ht="12.75" customHeight="1">
      <c r="A472" s="324" t="s">
        <v>273</v>
      </c>
      <c r="B472" s="309" t="s">
        <v>634</v>
      </c>
      <c r="C472" s="252">
        <v>17.46</v>
      </c>
    </row>
    <row r="473" spans="1:3" ht="12.75" customHeight="1">
      <c r="A473" s="325"/>
      <c r="B473" s="309" t="s">
        <v>635</v>
      </c>
      <c r="C473" s="252">
        <v>16</v>
      </c>
    </row>
    <row r="474" spans="1:3" ht="12.75" customHeight="1">
      <c r="A474" s="325"/>
      <c r="B474" s="309" t="s">
        <v>636</v>
      </c>
      <c r="C474" s="252">
        <v>9.15</v>
      </c>
    </row>
    <row r="475" spans="1:3" ht="12.75" customHeight="1">
      <c r="A475" s="324" t="s">
        <v>274</v>
      </c>
      <c r="B475" s="309" t="s">
        <v>629</v>
      </c>
      <c r="C475" s="252">
        <v>8.91</v>
      </c>
    </row>
    <row r="476" spans="1:3" ht="12.75" customHeight="1">
      <c r="A476" s="325"/>
      <c r="B476" s="309" t="s">
        <v>622</v>
      </c>
      <c r="C476" s="252">
        <v>17.439999999999998</v>
      </c>
    </row>
    <row r="477" spans="1:3" ht="12.75" customHeight="1">
      <c r="A477" s="325"/>
      <c r="B477" s="309" t="s">
        <v>696</v>
      </c>
      <c r="C477" s="252">
        <v>8.75</v>
      </c>
    </row>
    <row r="478" spans="1:3" ht="12.75" customHeight="1">
      <c r="A478" s="324" t="s">
        <v>275</v>
      </c>
      <c r="B478" s="309" t="s">
        <v>685</v>
      </c>
      <c r="C478" s="252">
        <v>16.29</v>
      </c>
    </row>
    <row r="479" spans="1:3" ht="12.75" customHeight="1">
      <c r="A479" s="325"/>
      <c r="B479" s="309" t="s">
        <v>622</v>
      </c>
      <c r="C479" s="252">
        <v>17.04</v>
      </c>
    </row>
    <row r="480" spans="1:3" ht="12.75" customHeight="1">
      <c r="A480" s="324" t="s">
        <v>276</v>
      </c>
      <c r="B480" s="309" t="s">
        <v>632</v>
      </c>
      <c r="C480" s="252">
        <v>16.8</v>
      </c>
    </row>
    <row r="481" spans="1:3" ht="12.75" customHeight="1">
      <c r="A481" s="325"/>
      <c r="B481" s="309" t="s">
        <v>638</v>
      </c>
      <c r="C481" s="252">
        <v>16.309999999999999</v>
      </c>
    </row>
    <row r="482" spans="1:3" ht="12.75" customHeight="1">
      <c r="A482" s="325"/>
      <c r="B482" s="309" t="s">
        <v>667</v>
      </c>
      <c r="C482" s="252">
        <v>15.94</v>
      </c>
    </row>
    <row r="483" spans="1:3" ht="12.75" customHeight="1">
      <c r="A483" s="324" t="s">
        <v>277</v>
      </c>
      <c r="B483" s="309" t="s">
        <v>616</v>
      </c>
      <c r="C483" s="252">
        <v>8.89</v>
      </c>
    </row>
    <row r="484" spans="1:3" ht="12.75" customHeight="1">
      <c r="A484" s="325"/>
      <c r="B484" s="309" t="s">
        <v>617</v>
      </c>
      <c r="C484" s="252">
        <v>8.7199999999999989</v>
      </c>
    </row>
    <row r="485" spans="1:3" ht="12.75" customHeight="1">
      <c r="A485" s="309" t="s">
        <v>279</v>
      </c>
      <c r="B485" s="309" t="s">
        <v>697</v>
      </c>
      <c r="C485" s="252">
        <v>14.879999999999999</v>
      </c>
    </row>
    <row r="486" spans="1:3" ht="12.75" customHeight="1">
      <c r="A486" s="324" t="s">
        <v>280</v>
      </c>
      <c r="B486" s="309" t="s">
        <v>616</v>
      </c>
      <c r="C486" s="252">
        <v>17.329999999999998</v>
      </c>
    </row>
    <row r="487" spans="1:3" ht="12.75" customHeight="1">
      <c r="A487" s="325"/>
      <c r="B487" s="309" t="s">
        <v>661</v>
      </c>
      <c r="C487" s="252">
        <v>8.6999999999999993</v>
      </c>
    </row>
    <row r="488" spans="1:3" ht="12.75" customHeight="1">
      <c r="A488" s="309" t="s">
        <v>281</v>
      </c>
      <c r="B488" s="309" t="s">
        <v>629</v>
      </c>
      <c r="C488" s="252">
        <v>14.879999999999999</v>
      </c>
    </row>
    <row r="489" spans="1:3" ht="12.75" customHeight="1">
      <c r="A489" s="309" t="s">
        <v>282</v>
      </c>
      <c r="B489" s="309" t="s">
        <v>692</v>
      </c>
      <c r="C489" s="252">
        <v>16</v>
      </c>
    </row>
    <row r="490" spans="1:3" ht="12.75" customHeight="1">
      <c r="A490" s="324" t="s">
        <v>283</v>
      </c>
      <c r="B490" s="309" t="s">
        <v>632</v>
      </c>
      <c r="C490" s="252">
        <v>15.57</v>
      </c>
    </row>
    <row r="491" spans="1:3" ht="12.75" customHeight="1">
      <c r="A491" s="325"/>
      <c r="B491" s="309" t="s">
        <v>663</v>
      </c>
      <c r="C491" s="252">
        <v>8.86</v>
      </c>
    </row>
    <row r="492" spans="1:3" ht="12.75" customHeight="1">
      <c r="A492" s="309" t="s">
        <v>284</v>
      </c>
      <c r="B492" s="309" t="s">
        <v>630</v>
      </c>
      <c r="C492" s="252">
        <v>15.66</v>
      </c>
    </row>
    <row r="493" spans="1:3" ht="12.75" customHeight="1">
      <c r="A493" s="324" t="s">
        <v>714</v>
      </c>
      <c r="B493" s="309" t="s">
        <v>616</v>
      </c>
      <c r="C493" s="252">
        <v>7.1</v>
      </c>
    </row>
    <row r="494" spans="1:3" ht="12.75" customHeight="1">
      <c r="A494" s="325"/>
      <c r="B494" s="309" t="s">
        <v>617</v>
      </c>
      <c r="C494" s="252">
        <v>9.3000000000000007</v>
      </c>
    </row>
    <row r="495" spans="1:3" ht="12.75" customHeight="1">
      <c r="A495" s="325"/>
      <c r="B495" s="309" t="s">
        <v>667</v>
      </c>
      <c r="C495" s="252">
        <v>7.6</v>
      </c>
    </row>
    <row r="496" spans="1:3" ht="12.75" customHeight="1">
      <c r="A496" s="324" t="s">
        <v>715</v>
      </c>
      <c r="B496" s="309" t="s">
        <v>698</v>
      </c>
      <c r="C496" s="252">
        <v>17.61</v>
      </c>
    </row>
    <row r="497" spans="1:3" ht="12.75" customHeight="1">
      <c r="A497" s="325"/>
      <c r="B497" s="309" t="s">
        <v>635</v>
      </c>
      <c r="C497" s="252">
        <v>17.439999999999998</v>
      </c>
    </row>
  </sheetData>
  <mergeCells count="171">
    <mergeCell ref="A449:A450"/>
    <mergeCell ref="A451:A452"/>
    <mergeCell ref="A453:A454"/>
    <mergeCell ref="A426:A428"/>
    <mergeCell ref="A429:A430"/>
    <mergeCell ref="A431:A432"/>
    <mergeCell ref="A433:A435"/>
    <mergeCell ref="A436:A438"/>
    <mergeCell ref="A439:A440"/>
    <mergeCell ref="A441:A442"/>
    <mergeCell ref="A445:A446"/>
    <mergeCell ref="A447:A448"/>
    <mergeCell ref="A202:A204"/>
    <mergeCell ref="A206:A208"/>
    <mergeCell ref="A238:A239"/>
    <mergeCell ref="A265:A266"/>
    <mergeCell ref="A267:A268"/>
    <mergeCell ref="A269:A270"/>
    <mergeCell ref="A387:A389"/>
    <mergeCell ref="A390:A391"/>
    <mergeCell ref="A393:A394"/>
    <mergeCell ref="A173:A175"/>
    <mergeCell ref="A177:A178"/>
    <mergeCell ref="A179:A180"/>
    <mergeCell ref="A183:A185"/>
    <mergeCell ref="A186:A188"/>
    <mergeCell ref="A189:A191"/>
    <mergeCell ref="A192:A193"/>
    <mergeCell ref="A197:A199"/>
    <mergeCell ref="A200:A201"/>
    <mergeCell ref="A144:A146"/>
    <mergeCell ref="A148:A149"/>
    <mergeCell ref="A150:A152"/>
    <mergeCell ref="A155:A157"/>
    <mergeCell ref="A158:A159"/>
    <mergeCell ref="A161:A162"/>
    <mergeCell ref="A164:A166"/>
    <mergeCell ref="A168:A170"/>
    <mergeCell ref="A171:A172"/>
    <mergeCell ref="A2:C2"/>
    <mergeCell ref="A296:A297"/>
    <mergeCell ref="A298:A299"/>
    <mergeCell ref="A301:A302"/>
    <mergeCell ref="A304:A305"/>
    <mergeCell ref="A306:A307"/>
    <mergeCell ref="A308:A309"/>
    <mergeCell ref="A61:A62"/>
    <mergeCell ref="A65:A66"/>
    <mergeCell ref="A67:A69"/>
    <mergeCell ref="A73:A75"/>
    <mergeCell ref="A76:A78"/>
    <mergeCell ref="A79:A80"/>
    <mergeCell ref="A81:A82"/>
    <mergeCell ref="A83:A84"/>
    <mergeCell ref="A86:A88"/>
    <mergeCell ref="A90:A92"/>
    <mergeCell ref="A93:A95"/>
    <mergeCell ref="A96:A97"/>
    <mergeCell ref="A98:A99"/>
    <mergeCell ref="A101:A102"/>
    <mergeCell ref="A104:A105"/>
    <mergeCell ref="A131:A132"/>
    <mergeCell ref="A133:A134"/>
    <mergeCell ref="A52:A54"/>
    <mergeCell ref="A56:A57"/>
    <mergeCell ref="A58:A60"/>
    <mergeCell ref="A483:A484"/>
    <mergeCell ref="A486:A487"/>
    <mergeCell ref="A336:A337"/>
    <mergeCell ref="A339:A340"/>
    <mergeCell ref="A341:A342"/>
    <mergeCell ref="A343:A345"/>
    <mergeCell ref="A347:A348"/>
    <mergeCell ref="A350:A351"/>
    <mergeCell ref="A353:A355"/>
    <mergeCell ref="A356:A357"/>
    <mergeCell ref="A358:A359"/>
    <mergeCell ref="A360:A361"/>
    <mergeCell ref="A364:A365"/>
    <mergeCell ref="A368:A369"/>
    <mergeCell ref="A370:A372"/>
    <mergeCell ref="A378:A379"/>
    <mergeCell ref="A383:A384"/>
    <mergeCell ref="A135:A136"/>
    <mergeCell ref="A137:A138"/>
    <mergeCell ref="A139:A141"/>
    <mergeCell ref="A142:A143"/>
    <mergeCell ref="A31:A32"/>
    <mergeCell ref="A33:A34"/>
    <mergeCell ref="A35:A37"/>
    <mergeCell ref="A39:A40"/>
    <mergeCell ref="A41:A42"/>
    <mergeCell ref="A43:A44"/>
    <mergeCell ref="A45:A46"/>
    <mergeCell ref="A47:A49"/>
    <mergeCell ref="A50:A51"/>
    <mergeCell ref="A7:A8"/>
    <mergeCell ref="A12:A13"/>
    <mergeCell ref="A14:A16"/>
    <mergeCell ref="A17:A18"/>
    <mergeCell ref="A19:A20"/>
    <mergeCell ref="A22:A23"/>
    <mergeCell ref="A24:A25"/>
    <mergeCell ref="A26:A27"/>
    <mergeCell ref="A29:A30"/>
    <mergeCell ref="A107:A109"/>
    <mergeCell ref="A110:A112"/>
    <mergeCell ref="A113:A115"/>
    <mergeCell ref="A116:A117"/>
    <mergeCell ref="A118:A119"/>
    <mergeCell ref="A120:A121"/>
    <mergeCell ref="A122:A124"/>
    <mergeCell ref="A125:A126"/>
    <mergeCell ref="A129:A130"/>
    <mergeCell ref="A210:A212"/>
    <mergeCell ref="A214:A215"/>
    <mergeCell ref="A216:A217"/>
    <mergeCell ref="A219:A221"/>
    <mergeCell ref="A222:A223"/>
    <mergeCell ref="A224:A225"/>
    <mergeCell ref="A226:A228"/>
    <mergeCell ref="A231:A233"/>
    <mergeCell ref="A236:A237"/>
    <mergeCell ref="A240:A242"/>
    <mergeCell ref="A243:A245"/>
    <mergeCell ref="A246:A248"/>
    <mergeCell ref="A249:A251"/>
    <mergeCell ref="A252:A253"/>
    <mergeCell ref="A254:A255"/>
    <mergeCell ref="A256:A258"/>
    <mergeCell ref="A259:A260"/>
    <mergeCell ref="A263:A264"/>
    <mergeCell ref="A272:A274"/>
    <mergeCell ref="A275:A277"/>
    <mergeCell ref="A278:A279"/>
    <mergeCell ref="A281:A282"/>
    <mergeCell ref="A283:A284"/>
    <mergeCell ref="A285:A286"/>
    <mergeCell ref="A288:A289"/>
    <mergeCell ref="A290:A292"/>
    <mergeCell ref="A294:A295"/>
    <mergeCell ref="A310:A311"/>
    <mergeCell ref="A312:A313"/>
    <mergeCell ref="A316:A318"/>
    <mergeCell ref="A319:A320"/>
    <mergeCell ref="A322:A324"/>
    <mergeCell ref="A325:A327"/>
    <mergeCell ref="A329:A330"/>
    <mergeCell ref="A332:A333"/>
    <mergeCell ref="A334:A335"/>
    <mergeCell ref="A395:A396"/>
    <mergeCell ref="A399:A400"/>
    <mergeCell ref="A401:A403"/>
    <mergeCell ref="A404:A406"/>
    <mergeCell ref="A407:A408"/>
    <mergeCell ref="A410:A411"/>
    <mergeCell ref="A414:A416"/>
    <mergeCell ref="A420:A421"/>
    <mergeCell ref="A423:A424"/>
    <mergeCell ref="A490:A491"/>
    <mergeCell ref="A493:A495"/>
    <mergeCell ref="A496:A497"/>
    <mergeCell ref="A456:A457"/>
    <mergeCell ref="A458:A459"/>
    <mergeCell ref="A461:A463"/>
    <mergeCell ref="A465:A466"/>
    <mergeCell ref="A469:A471"/>
    <mergeCell ref="A472:A474"/>
    <mergeCell ref="A475:A477"/>
    <mergeCell ref="A478:A479"/>
    <mergeCell ref="A480:A482"/>
  </mergeCells>
  <conditionalFormatting sqref="C1 C3:C6">
    <cfRule type="containsText" dxfId="886" priority="1" operator="containsText" text="соверш.">
      <formula>NOT(ISERROR(SEARCH("соверш.",C1)))</formula>
    </cfRule>
  </conditionalFormatting>
  <pageMargins left="0.25" right="0.25" top="0.75" bottom="0.75" header="0.3" footer="0.3"/>
  <pageSetup paperSize="9" scale="98" fitToWidth="8" fitToHeight="8" orientation="portrait" r:id="rId2"/>
  <rowBreaks count="1" manualBreakCount="1">
    <brk id="64" max="2" man="1"/>
  </rowBreaks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Лист25">
    <tabColor rgb="FFC00000"/>
  </sheetPr>
  <dimension ref="A1:E109"/>
  <sheetViews>
    <sheetView zoomScaleNormal="100" zoomScaleSheetLayoutView="80" workbookViewId="0">
      <pane ySplit="5" topLeftCell="A6" activePane="bottomLeft" state="frozen"/>
      <selection pane="bottomLeft"/>
    </sheetView>
  </sheetViews>
  <sheetFormatPr defaultRowHeight="12.75" customHeight="1"/>
  <cols>
    <col min="1" max="1" width="13.6171875" customWidth="1"/>
    <col min="2" max="2" width="11.19140625" customWidth="1"/>
    <col min="3" max="3" width="30.609375" customWidth="1"/>
    <col min="4" max="4" width="23.59765625" customWidth="1"/>
    <col min="5" max="5" width="9.70703125" customWidth="1"/>
    <col min="6" max="18" width="9.16796875" customWidth="1"/>
  </cols>
  <sheetData>
    <row r="1" spans="1:5" ht="23.25">
      <c r="B1" s="148" t="s">
        <v>530</v>
      </c>
      <c r="C1" s="148"/>
      <c r="D1" s="14"/>
      <c r="E1" s="14"/>
    </row>
    <row r="2" spans="1:5" ht="13.5">
      <c r="A2" s="251" t="s">
        <v>1</v>
      </c>
      <c r="B2" s="310" t="s">
        <v>30</v>
      </c>
      <c r="C2" s="33"/>
      <c r="D2" s="14"/>
      <c r="E2" s="14"/>
    </row>
    <row r="3" spans="1:5" ht="13.5">
      <c r="A3" s="251" t="s">
        <v>537</v>
      </c>
      <c r="B3" s="310" t="s">
        <v>67</v>
      </c>
      <c r="C3" s="33"/>
      <c r="D3" s="14"/>
      <c r="E3" s="14"/>
    </row>
    <row r="4" spans="1:5" ht="13.5">
      <c r="A4" s="14"/>
      <c r="B4" s="14"/>
      <c r="C4" s="33"/>
      <c r="D4" s="14"/>
      <c r="E4" s="14"/>
    </row>
    <row r="5" spans="1:5" ht="13.5">
      <c r="A5" s="251" t="s">
        <v>2</v>
      </c>
      <c r="B5" s="251" t="s">
        <v>124</v>
      </c>
      <c r="C5" s="251" t="s">
        <v>553</v>
      </c>
      <c r="D5" s="251" t="s">
        <v>10</v>
      </c>
    </row>
    <row r="6" spans="1:5">
      <c r="A6" s="324" t="s">
        <v>103</v>
      </c>
      <c r="B6" s="324" t="s">
        <v>104</v>
      </c>
      <c r="C6" s="309" t="s">
        <v>289</v>
      </c>
      <c r="D6" s="309" t="s">
        <v>532</v>
      </c>
    </row>
    <row r="7" spans="1:5">
      <c r="A7" s="325"/>
      <c r="B7" s="325"/>
      <c r="C7" s="309" t="s">
        <v>327</v>
      </c>
      <c r="D7" s="309" t="s">
        <v>531</v>
      </c>
    </row>
    <row r="8" spans="1:5">
      <c r="A8" s="325"/>
      <c r="B8" s="325"/>
      <c r="C8" s="309" t="s">
        <v>328</v>
      </c>
      <c r="D8" s="309" t="s">
        <v>532</v>
      </c>
    </row>
    <row r="9" spans="1:5">
      <c r="A9" s="325"/>
      <c r="B9" s="325"/>
      <c r="C9" s="309" t="s">
        <v>342</v>
      </c>
      <c r="D9" s="309" t="s">
        <v>531</v>
      </c>
    </row>
    <row r="10" spans="1:5">
      <c r="A10" s="325"/>
      <c r="B10" s="325"/>
      <c r="C10" s="309" t="s">
        <v>363</v>
      </c>
      <c r="D10" s="309" t="s">
        <v>531</v>
      </c>
    </row>
    <row r="11" spans="1:5">
      <c r="A11" s="325"/>
      <c r="B11" s="325"/>
      <c r="C11" s="309" t="s">
        <v>221</v>
      </c>
      <c r="D11" s="309" t="s">
        <v>531</v>
      </c>
    </row>
    <row r="12" spans="1:5">
      <c r="A12" s="325"/>
      <c r="B12" s="325"/>
      <c r="C12" s="309" t="s">
        <v>235</v>
      </c>
      <c r="D12" s="309" t="s">
        <v>531</v>
      </c>
    </row>
    <row r="13" spans="1:5">
      <c r="A13" s="325"/>
      <c r="B13" s="325"/>
      <c r="C13" s="309" t="s">
        <v>237</v>
      </c>
      <c r="D13" s="309" t="s">
        <v>531</v>
      </c>
    </row>
    <row r="14" spans="1:5">
      <c r="A14" s="325"/>
      <c r="B14" s="325"/>
      <c r="C14" s="309" t="s">
        <v>240</v>
      </c>
      <c r="D14" s="309" t="s">
        <v>531</v>
      </c>
    </row>
    <row r="15" spans="1:5">
      <c r="A15" s="325"/>
      <c r="B15" s="325"/>
      <c r="C15" s="309" t="s">
        <v>242</v>
      </c>
      <c r="D15" s="309" t="s">
        <v>531</v>
      </c>
    </row>
    <row r="16" spans="1:5">
      <c r="A16" s="325"/>
      <c r="B16" s="325"/>
      <c r="C16" s="309" t="s">
        <v>597</v>
      </c>
      <c r="D16" s="309" t="s">
        <v>531</v>
      </c>
    </row>
    <row r="17" spans="1:4">
      <c r="A17" s="325"/>
      <c r="B17" s="325"/>
      <c r="C17" s="309" t="s">
        <v>252</v>
      </c>
      <c r="D17" s="309" t="s">
        <v>531</v>
      </c>
    </row>
    <row r="18" spans="1:4">
      <c r="A18" s="325"/>
      <c r="B18" s="325"/>
      <c r="C18" s="309" t="s">
        <v>601</v>
      </c>
      <c r="D18" s="309" t="s">
        <v>531</v>
      </c>
    </row>
    <row r="19" spans="1:4">
      <c r="A19" s="325"/>
      <c r="B19" s="325"/>
      <c r="C19" s="309" t="s">
        <v>254</v>
      </c>
      <c r="D19" s="309" t="s">
        <v>531</v>
      </c>
    </row>
    <row r="20" spans="1:4">
      <c r="A20" s="325"/>
      <c r="B20" s="325"/>
      <c r="C20" s="309" t="s">
        <v>272</v>
      </c>
      <c r="D20" s="309" t="s">
        <v>531</v>
      </c>
    </row>
    <row r="21" spans="1:4">
      <c r="A21" s="325"/>
      <c r="B21" s="325"/>
      <c r="C21" s="309" t="s">
        <v>277</v>
      </c>
      <c r="D21" s="309" t="s">
        <v>531</v>
      </c>
    </row>
    <row r="22" spans="1:4">
      <c r="A22" s="325"/>
      <c r="B22" s="325"/>
      <c r="C22" s="309" t="s">
        <v>280</v>
      </c>
      <c r="D22" s="309" t="s">
        <v>531</v>
      </c>
    </row>
    <row r="23" spans="1:4">
      <c r="A23" s="324" t="s">
        <v>105</v>
      </c>
      <c r="B23" s="324" t="s">
        <v>106</v>
      </c>
      <c r="C23" s="309" t="s">
        <v>297</v>
      </c>
      <c r="D23" s="309" t="s">
        <v>531</v>
      </c>
    </row>
    <row r="24" spans="1:4">
      <c r="A24" s="325"/>
      <c r="B24" s="325"/>
      <c r="C24" s="309" t="s">
        <v>386</v>
      </c>
      <c r="D24" s="309" t="s">
        <v>531</v>
      </c>
    </row>
    <row r="25" spans="1:4">
      <c r="A25" s="325"/>
      <c r="B25" s="325"/>
      <c r="C25" s="309" t="s">
        <v>224</v>
      </c>
      <c r="D25" s="309" t="s">
        <v>531</v>
      </c>
    </row>
    <row r="26" spans="1:4">
      <c r="A26" s="325"/>
      <c r="B26" s="325"/>
      <c r="C26" s="309" t="s">
        <v>595</v>
      </c>
      <c r="D26" s="309" t="s">
        <v>531</v>
      </c>
    </row>
    <row r="27" spans="1:4">
      <c r="A27" s="325"/>
      <c r="B27" s="325"/>
      <c r="C27" s="309" t="s">
        <v>599</v>
      </c>
      <c r="D27" s="309" t="s">
        <v>531</v>
      </c>
    </row>
    <row r="28" spans="1:4">
      <c r="A28" s="325"/>
      <c r="B28" s="325"/>
      <c r="C28" s="309" t="s">
        <v>276</v>
      </c>
      <c r="D28" s="309" t="s">
        <v>531</v>
      </c>
    </row>
    <row r="29" spans="1:4">
      <c r="A29" s="324" t="s">
        <v>107</v>
      </c>
      <c r="B29" s="324" t="s">
        <v>108</v>
      </c>
      <c r="C29" s="309" t="s">
        <v>332</v>
      </c>
      <c r="D29" s="309" t="s">
        <v>531</v>
      </c>
    </row>
    <row r="30" spans="1:4">
      <c r="A30" s="325"/>
      <c r="B30" s="325"/>
      <c r="C30" s="309" t="s">
        <v>595</v>
      </c>
      <c r="D30" s="309" t="s">
        <v>531</v>
      </c>
    </row>
    <row r="31" spans="1:4">
      <c r="A31" s="325"/>
      <c r="B31" s="325"/>
      <c r="C31" s="309" t="s">
        <v>239</v>
      </c>
      <c r="D31" s="309" t="s">
        <v>531</v>
      </c>
    </row>
    <row r="32" spans="1:4">
      <c r="A32" s="324" t="s">
        <v>109</v>
      </c>
      <c r="B32" s="324" t="s">
        <v>110</v>
      </c>
      <c r="C32" s="309" t="s">
        <v>233</v>
      </c>
      <c r="D32" s="309" t="s">
        <v>531</v>
      </c>
    </row>
    <row r="33" spans="1:4">
      <c r="A33" s="325"/>
      <c r="B33" s="325"/>
      <c r="C33" s="309" t="s">
        <v>253</v>
      </c>
      <c r="D33" s="309" t="s">
        <v>531</v>
      </c>
    </row>
    <row r="34" spans="1:4">
      <c r="A34" s="324" t="s">
        <v>111</v>
      </c>
      <c r="B34" s="324" t="s">
        <v>112</v>
      </c>
      <c r="C34" s="309" t="s">
        <v>210</v>
      </c>
      <c r="D34" s="309" t="s">
        <v>579</v>
      </c>
    </row>
    <row r="35" spans="1:4">
      <c r="A35" s="325"/>
      <c r="B35" s="325"/>
      <c r="C35" s="309" t="s">
        <v>219</v>
      </c>
      <c r="D35" s="309" t="s">
        <v>531</v>
      </c>
    </row>
    <row r="36" spans="1:4">
      <c r="A36" s="325"/>
      <c r="B36" s="325"/>
      <c r="C36" s="309" t="s">
        <v>228</v>
      </c>
      <c r="D36" s="309" t="s">
        <v>531</v>
      </c>
    </row>
    <row r="37" spans="1:4">
      <c r="A37" s="325"/>
      <c r="B37" s="325"/>
      <c r="C37" s="309" t="s">
        <v>236</v>
      </c>
      <c r="D37" s="309" t="s">
        <v>531</v>
      </c>
    </row>
    <row r="38" spans="1:4">
      <c r="A38" s="325"/>
      <c r="B38" s="325"/>
      <c r="C38" s="309" t="s">
        <v>263</v>
      </c>
      <c r="D38" s="309" t="s">
        <v>531</v>
      </c>
    </row>
    <row r="39" spans="1:4">
      <c r="A39" s="325"/>
      <c r="B39" s="325"/>
      <c r="C39" s="309" t="s">
        <v>269</v>
      </c>
      <c r="D39" s="309" t="s">
        <v>531</v>
      </c>
    </row>
    <row r="40" spans="1:4">
      <c r="A40" s="325"/>
      <c r="B40" s="325"/>
      <c r="C40" s="309" t="s">
        <v>715</v>
      </c>
      <c r="D40" s="309" t="s">
        <v>531</v>
      </c>
    </row>
    <row r="41" spans="1:4">
      <c r="A41" s="325"/>
      <c r="B41" s="324" t="s">
        <v>113</v>
      </c>
      <c r="C41" s="309" t="s">
        <v>216</v>
      </c>
      <c r="D41" s="309" t="s">
        <v>531</v>
      </c>
    </row>
    <row r="42" spans="1:4">
      <c r="A42" s="325"/>
      <c r="B42" s="325"/>
      <c r="C42" s="309" t="s">
        <v>228</v>
      </c>
      <c r="D42" s="309" t="s">
        <v>531</v>
      </c>
    </row>
    <row r="43" spans="1:4">
      <c r="A43" s="325"/>
      <c r="B43" s="325"/>
      <c r="C43" s="309" t="s">
        <v>466</v>
      </c>
      <c r="D43" s="309" t="s">
        <v>531</v>
      </c>
    </row>
    <row r="44" spans="1:4">
      <c r="A44" s="325"/>
      <c r="B44" s="325"/>
      <c r="C44" s="309" t="s">
        <v>233</v>
      </c>
      <c r="D44" s="309" t="s">
        <v>531</v>
      </c>
    </row>
    <row r="45" spans="1:4">
      <c r="A45" s="325"/>
      <c r="B45" s="325"/>
      <c r="C45" s="309" t="s">
        <v>269</v>
      </c>
      <c r="D45" s="309" t="s">
        <v>531</v>
      </c>
    </row>
    <row r="46" spans="1:4">
      <c r="A46" s="324" t="s">
        <v>186</v>
      </c>
      <c r="B46" s="324" t="s">
        <v>190</v>
      </c>
      <c r="C46" s="309" t="s">
        <v>293</v>
      </c>
      <c r="D46" s="309" t="s">
        <v>531</v>
      </c>
    </row>
    <row r="47" spans="1:4">
      <c r="A47" s="325"/>
      <c r="B47" s="325"/>
      <c r="C47" s="309" t="s">
        <v>308</v>
      </c>
      <c r="D47" s="309" t="s">
        <v>531</v>
      </c>
    </row>
    <row r="48" spans="1:4">
      <c r="A48" s="325"/>
      <c r="B48" s="325"/>
      <c r="C48" s="309" t="s">
        <v>344</v>
      </c>
      <c r="D48" s="309" t="s">
        <v>531</v>
      </c>
    </row>
    <row r="49" spans="1:4">
      <c r="A49" s="325"/>
      <c r="B49" s="325"/>
      <c r="C49" s="309" t="s">
        <v>348</v>
      </c>
      <c r="D49" s="309" t="s">
        <v>532</v>
      </c>
    </row>
    <row r="50" spans="1:4">
      <c r="A50" s="325"/>
      <c r="B50" s="325"/>
      <c r="C50" s="309" t="s">
        <v>354</v>
      </c>
      <c r="D50" s="309" t="s">
        <v>531</v>
      </c>
    </row>
    <row r="51" spans="1:4">
      <c r="A51" s="325"/>
      <c r="B51" s="325"/>
      <c r="C51" s="309" t="s">
        <v>390</v>
      </c>
      <c r="D51" s="309" t="s">
        <v>531</v>
      </c>
    </row>
    <row r="52" spans="1:4">
      <c r="A52" s="325"/>
      <c r="B52" s="325"/>
      <c r="C52" s="309" t="s">
        <v>231</v>
      </c>
      <c r="D52" s="309" t="s">
        <v>579</v>
      </c>
    </row>
    <row r="53" spans="1:4">
      <c r="A53" s="325"/>
      <c r="B53" s="325"/>
      <c r="C53" s="309" t="s">
        <v>598</v>
      </c>
      <c r="D53" s="309" t="s">
        <v>531</v>
      </c>
    </row>
    <row r="54" spans="1:4">
      <c r="A54" s="325"/>
      <c r="B54" s="325"/>
      <c r="C54" s="309" t="s">
        <v>250</v>
      </c>
      <c r="D54" s="309" t="s">
        <v>531</v>
      </c>
    </row>
    <row r="55" spans="1:4">
      <c r="A55" s="325"/>
      <c r="B55" s="325"/>
      <c r="C55" s="309" t="s">
        <v>261</v>
      </c>
      <c r="D55" s="309" t="s">
        <v>531</v>
      </c>
    </row>
    <row r="56" spans="1:4">
      <c r="A56" s="325"/>
      <c r="B56" s="325"/>
      <c r="C56" s="309" t="s">
        <v>262</v>
      </c>
      <c r="D56" s="309" t="s">
        <v>531</v>
      </c>
    </row>
    <row r="57" spans="1:4">
      <c r="A57" s="325"/>
      <c r="B57" s="325"/>
      <c r="C57" s="309" t="s">
        <v>267</v>
      </c>
      <c r="D57" s="309" t="s">
        <v>531</v>
      </c>
    </row>
    <row r="58" spans="1:4">
      <c r="A58" s="325"/>
      <c r="B58" s="325"/>
      <c r="C58" s="309" t="s">
        <v>275</v>
      </c>
      <c r="D58" s="309" t="s">
        <v>531</v>
      </c>
    </row>
    <row r="59" spans="1:4">
      <c r="A59" s="325"/>
      <c r="B59" s="325"/>
      <c r="C59" s="309" t="s">
        <v>281</v>
      </c>
      <c r="D59" s="309" t="s">
        <v>532</v>
      </c>
    </row>
    <row r="60" spans="1:4">
      <c r="A60" s="325"/>
      <c r="B60" s="325"/>
      <c r="C60" s="309" t="s">
        <v>715</v>
      </c>
      <c r="D60" s="309" t="s">
        <v>531</v>
      </c>
    </row>
    <row r="61" spans="1:4">
      <c r="A61" s="325"/>
      <c r="B61" s="324" t="s">
        <v>188</v>
      </c>
      <c r="C61" s="309" t="s">
        <v>410</v>
      </c>
      <c r="D61" s="309" t="s">
        <v>531</v>
      </c>
    </row>
    <row r="62" spans="1:4">
      <c r="A62" s="325"/>
      <c r="B62" s="325"/>
      <c r="C62" s="309" t="s">
        <v>232</v>
      </c>
      <c r="D62" s="309" t="s">
        <v>531</v>
      </c>
    </row>
    <row r="63" spans="1:4">
      <c r="A63" s="325"/>
      <c r="B63" s="325"/>
      <c r="C63" s="309" t="s">
        <v>246</v>
      </c>
      <c r="D63" s="309" t="s">
        <v>531</v>
      </c>
    </row>
    <row r="64" spans="1:4">
      <c r="A64" s="325"/>
      <c r="B64" s="325"/>
      <c r="C64" s="309" t="s">
        <v>282</v>
      </c>
      <c r="D64" s="309" t="s">
        <v>531</v>
      </c>
    </row>
    <row r="65" spans="1:4">
      <c r="A65" s="325"/>
      <c r="B65" s="324" t="s">
        <v>189</v>
      </c>
      <c r="C65" s="309" t="s">
        <v>298</v>
      </c>
      <c r="D65" s="309" t="s">
        <v>531</v>
      </c>
    </row>
    <row r="66" spans="1:4">
      <c r="A66" s="325"/>
      <c r="B66" s="325"/>
      <c r="C66" s="309" t="s">
        <v>273</v>
      </c>
      <c r="D66" s="309" t="s">
        <v>531</v>
      </c>
    </row>
    <row r="67" spans="1:4">
      <c r="A67" s="325"/>
      <c r="B67" s="325"/>
      <c r="C67" s="309" t="s">
        <v>274</v>
      </c>
      <c r="D67" s="309" t="s">
        <v>531</v>
      </c>
    </row>
    <row r="68" spans="1:4">
      <c r="A68" s="325"/>
      <c r="B68" s="325"/>
      <c r="C68" s="309" t="s">
        <v>275</v>
      </c>
      <c r="D68" s="309" t="s">
        <v>531</v>
      </c>
    </row>
    <row r="69" spans="1:4">
      <c r="A69" s="325"/>
      <c r="B69" s="324" t="s">
        <v>115</v>
      </c>
      <c r="C69" s="309" t="s">
        <v>304</v>
      </c>
      <c r="D69" s="309" t="s">
        <v>531</v>
      </c>
    </row>
    <row r="70" spans="1:4">
      <c r="A70" s="325"/>
      <c r="B70" s="325"/>
      <c r="C70" s="309" t="s">
        <v>334</v>
      </c>
      <c r="D70" s="309" t="s">
        <v>531</v>
      </c>
    </row>
    <row r="71" spans="1:4">
      <c r="A71" s="325"/>
      <c r="B71" s="325"/>
      <c r="C71" s="309" t="s">
        <v>472</v>
      </c>
      <c r="D71" s="309" t="s">
        <v>531</v>
      </c>
    </row>
    <row r="72" spans="1:4">
      <c r="A72" s="325"/>
      <c r="B72" s="325"/>
      <c r="C72" s="309" t="s">
        <v>238</v>
      </c>
      <c r="D72" s="309" t="s">
        <v>531</v>
      </c>
    </row>
    <row r="73" spans="1:4">
      <c r="A73" s="325"/>
      <c r="B73" s="325"/>
      <c r="C73" s="309" t="s">
        <v>240</v>
      </c>
      <c r="D73" s="309" t="s">
        <v>531</v>
      </c>
    </row>
    <row r="74" spans="1:4">
      <c r="A74" s="325"/>
      <c r="B74" s="325"/>
      <c r="C74" s="309" t="s">
        <v>277</v>
      </c>
      <c r="D74" s="309" t="s">
        <v>531</v>
      </c>
    </row>
    <row r="75" spans="1:4">
      <c r="A75" s="325"/>
      <c r="B75" s="325"/>
      <c r="C75" s="309" t="s">
        <v>714</v>
      </c>
      <c r="D75" s="309" t="s">
        <v>579</v>
      </c>
    </row>
    <row r="76" spans="1:4">
      <c r="A76" s="324" t="s">
        <v>117</v>
      </c>
      <c r="B76" s="324" t="s">
        <v>118</v>
      </c>
      <c r="C76" s="309" t="s">
        <v>333</v>
      </c>
      <c r="D76" s="309" t="s">
        <v>531</v>
      </c>
    </row>
    <row r="77" spans="1:4">
      <c r="A77" s="325"/>
      <c r="B77" s="325"/>
      <c r="C77" s="309" t="s">
        <v>339</v>
      </c>
      <c r="D77" s="309" t="s">
        <v>532</v>
      </c>
    </row>
    <row r="78" spans="1:4">
      <c r="A78" s="325"/>
      <c r="B78" s="325"/>
      <c r="C78" s="309" t="s">
        <v>219</v>
      </c>
      <c r="D78" s="309" t="s">
        <v>531</v>
      </c>
    </row>
    <row r="79" spans="1:4">
      <c r="A79" s="325"/>
      <c r="B79" s="325"/>
      <c r="C79" s="309" t="s">
        <v>376</v>
      </c>
      <c r="D79" s="309" t="s">
        <v>531</v>
      </c>
    </row>
    <row r="80" spans="1:4">
      <c r="A80" s="325"/>
      <c r="B80" s="325"/>
      <c r="C80" s="309" t="s">
        <v>392</v>
      </c>
      <c r="D80" s="309" t="s">
        <v>531</v>
      </c>
    </row>
    <row r="81" spans="1:4">
      <c r="A81" s="325"/>
      <c r="B81" s="325"/>
      <c r="C81" s="309" t="s">
        <v>264</v>
      </c>
      <c r="D81" s="309" t="s">
        <v>531</v>
      </c>
    </row>
    <row r="82" spans="1:4">
      <c r="A82" s="324" t="s">
        <v>119</v>
      </c>
      <c r="B82" s="324" t="s">
        <v>121</v>
      </c>
      <c r="C82" s="309" t="s">
        <v>294</v>
      </c>
      <c r="D82" s="309" t="s">
        <v>531</v>
      </c>
    </row>
    <row r="83" spans="1:4">
      <c r="A83" s="325"/>
      <c r="B83" s="325"/>
      <c r="C83" s="309" t="s">
        <v>299</v>
      </c>
      <c r="D83" s="309" t="s">
        <v>531</v>
      </c>
    </row>
    <row r="84" spans="1:4">
      <c r="A84" s="325"/>
      <c r="B84" s="325"/>
      <c r="C84" s="309" t="s">
        <v>373</v>
      </c>
      <c r="D84" s="309" t="s">
        <v>531</v>
      </c>
    </row>
    <row r="85" spans="1:4">
      <c r="A85" s="325"/>
      <c r="B85" s="325"/>
      <c r="C85" s="309" t="s">
        <v>398</v>
      </c>
      <c r="D85" s="309" t="s">
        <v>531</v>
      </c>
    </row>
    <row r="86" spans="1:4">
      <c r="A86" s="325"/>
      <c r="B86" s="325"/>
      <c r="C86" s="309" t="s">
        <v>238</v>
      </c>
      <c r="D86" s="309" t="s">
        <v>531</v>
      </c>
    </row>
    <row r="87" spans="1:4">
      <c r="A87" s="325"/>
      <c r="B87" s="325"/>
      <c r="C87" s="309" t="s">
        <v>597</v>
      </c>
      <c r="D87" s="309" t="s">
        <v>531</v>
      </c>
    </row>
    <row r="88" spans="1:4">
      <c r="A88" s="325"/>
      <c r="B88" s="325"/>
      <c r="C88" s="309" t="s">
        <v>260</v>
      </c>
      <c r="D88" s="309" t="s">
        <v>531</v>
      </c>
    </row>
    <row r="89" spans="1:4">
      <c r="A89" s="325"/>
      <c r="B89" s="325"/>
      <c r="C89" s="309" t="s">
        <v>276</v>
      </c>
      <c r="D89" s="309" t="s">
        <v>531</v>
      </c>
    </row>
    <row r="90" spans="1:4">
      <c r="A90" s="325"/>
      <c r="B90" s="325"/>
      <c r="C90" s="309" t="s">
        <v>284</v>
      </c>
      <c r="D90" s="309" t="s">
        <v>531</v>
      </c>
    </row>
    <row r="91" spans="1:4">
      <c r="A91" s="325"/>
      <c r="B91" s="324" t="s">
        <v>120</v>
      </c>
      <c r="C91" s="309" t="s">
        <v>288</v>
      </c>
      <c r="D91" s="309" t="s">
        <v>532</v>
      </c>
    </row>
    <row r="92" spans="1:4">
      <c r="A92" s="325"/>
      <c r="B92" s="325"/>
      <c r="C92" s="309" t="s">
        <v>294</v>
      </c>
      <c r="D92" s="309" t="s">
        <v>531</v>
      </c>
    </row>
    <row r="93" spans="1:4">
      <c r="A93" s="325"/>
      <c r="B93" s="325"/>
      <c r="C93" s="309" t="s">
        <v>303</v>
      </c>
      <c r="D93" s="309" t="s">
        <v>531</v>
      </c>
    </row>
    <row r="94" spans="1:4">
      <c r="A94" s="325"/>
      <c r="B94" s="325"/>
      <c r="C94" s="309" t="s">
        <v>308</v>
      </c>
      <c r="D94" s="309" t="s">
        <v>531</v>
      </c>
    </row>
    <row r="95" spans="1:4">
      <c r="A95" s="325"/>
      <c r="B95" s="325"/>
      <c r="C95" s="309" t="s">
        <v>321</v>
      </c>
      <c r="D95" s="309" t="s">
        <v>531</v>
      </c>
    </row>
    <row r="96" spans="1:4">
      <c r="A96" s="325"/>
      <c r="B96" s="325"/>
      <c r="C96" s="309" t="s">
        <v>324</v>
      </c>
      <c r="D96" s="309" t="s">
        <v>531</v>
      </c>
    </row>
    <row r="97" spans="1:4">
      <c r="A97" s="325"/>
      <c r="B97" s="325"/>
      <c r="C97" s="309" t="s">
        <v>329</v>
      </c>
      <c r="D97" s="309" t="s">
        <v>531</v>
      </c>
    </row>
    <row r="98" spans="1:4">
      <c r="A98" s="325"/>
      <c r="B98" s="325"/>
      <c r="C98" s="309" t="s">
        <v>211</v>
      </c>
      <c r="D98" s="309" t="s">
        <v>531</v>
      </c>
    </row>
    <row r="99" spans="1:4">
      <c r="A99" s="325"/>
      <c r="B99" s="325"/>
      <c r="C99" s="309" t="s">
        <v>398</v>
      </c>
      <c r="D99" s="309" t="s">
        <v>531</v>
      </c>
    </row>
    <row r="100" spans="1:4">
      <c r="A100" s="325"/>
      <c r="B100" s="325"/>
      <c r="C100" s="309" t="s">
        <v>404</v>
      </c>
      <c r="D100" s="309" t="s">
        <v>531</v>
      </c>
    </row>
    <row r="101" spans="1:4">
      <c r="A101" s="325"/>
      <c r="B101" s="325"/>
      <c r="C101" s="309" t="s">
        <v>480</v>
      </c>
      <c r="D101" s="309" t="s">
        <v>531</v>
      </c>
    </row>
    <row r="102" spans="1:4">
      <c r="A102" s="325"/>
      <c r="B102" s="325"/>
      <c r="C102" s="309" t="s">
        <v>237</v>
      </c>
      <c r="D102" s="309" t="s">
        <v>531</v>
      </c>
    </row>
    <row r="103" spans="1:4">
      <c r="A103" s="325"/>
      <c r="B103" s="325"/>
      <c r="C103" s="309" t="s">
        <v>238</v>
      </c>
      <c r="D103" s="309" t="s">
        <v>531</v>
      </c>
    </row>
    <row r="104" spans="1:4">
      <c r="A104" s="325"/>
      <c r="B104" s="325"/>
      <c r="C104" s="309" t="s">
        <v>597</v>
      </c>
      <c r="D104" s="309" t="s">
        <v>531</v>
      </c>
    </row>
    <row r="105" spans="1:4">
      <c r="A105" s="325"/>
      <c r="B105" s="325"/>
      <c r="C105" s="309" t="s">
        <v>249</v>
      </c>
      <c r="D105" s="309" t="s">
        <v>531</v>
      </c>
    </row>
    <row r="106" spans="1:4">
      <c r="A106" s="325"/>
      <c r="B106" s="325"/>
      <c r="C106" s="309" t="s">
        <v>601</v>
      </c>
      <c r="D106" s="309" t="s">
        <v>531</v>
      </c>
    </row>
    <row r="107" spans="1:4">
      <c r="A107" s="325"/>
      <c r="B107" s="325"/>
      <c r="C107" s="309" t="s">
        <v>257</v>
      </c>
      <c r="D107" s="309" t="s">
        <v>531</v>
      </c>
    </row>
    <row r="108" spans="1:4">
      <c r="A108" s="325"/>
      <c r="B108" s="325"/>
      <c r="C108" s="309" t="s">
        <v>258</v>
      </c>
      <c r="D108" s="309" t="s">
        <v>532</v>
      </c>
    </row>
    <row r="109" spans="1:4" ht="12.75" customHeight="1">
      <c r="A109" s="325"/>
      <c r="B109" s="325"/>
      <c r="C109" s="309" t="s">
        <v>276</v>
      </c>
      <c r="D109" s="309" t="s">
        <v>531</v>
      </c>
    </row>
  </sheetData>
  <mergeCells count="21">
    <mergeCell ref="A23:A28"/>
    <mergeCell ref="A29:A31"/>
    <mergeCell ref="A32:A33"/>
    <mergeCell ref="A34:A45"/>
    <mergeCell ref="A46:A75"/>
    <mergeCell ref="A76:A81"/>
    <mergeCell ref="A82:A109"/>
    <mergeCell ref="B6:B22"/>
    <mergeCell ref="B23:B28"/>
    <mergeCell ref="B29:B31"/>
    <mergeCell ref="B32:B33"/>
    <mergeCell ref="B34:B40"/>
    <mergeCell ref="B41:B45"/>
    <mergeCell ref="B46:B60"/>
    <mergeCell ref="B61:B64"/>
    <mergeCell ref="B65:B68"/>
    <mergeCell ref="B69:B75"/>
    <mergeCell ref="B76:B81"/>
    <mergeCell ref="B82:B90"/>
    <mergeCell ref="B91:B109"/>
    <mergeCell ref="A6:A22"/>
  </mergeCells>
  <conditionalFormatting sqref="C2:C127">
    <cfRule type="containsText" dxfId="601" priority="3" operator="containsText" text="соверш.">
      <formula>NOT(ISERROR(SEARCH("соверш.",C2)))</formula>
    </cfRule>
  </conditionalFormatting>
  <conditionalFormatting sqref="C1">
    <cfRule type="containsText" dxfId="600" priority="2" operator="containsText" text="соверш.">
      <formula>NOT(ISERROR(SEARCH("соверш.",C1)))</formula>
    </cfRule>
  </conditionalFormatting>
  <conditionalFormatting sqref="B1">
    <cfRule type="containsText" dxfId="599" priority="1" operator="containsText" text="соверш.">
      <formula>NOT(ISERROR(SEARCH("соверш.",B1)))</formula>
    </cfRule>
  </conditionalFormatting>
  <pageMargins left="0.25" right="0.25" top="0.75" bottom="0.75" header="0.3" footer="0.3"/>
  <pageSetup paperSize="9" scale="90" orientation="portrait" r:id="rId2"/>
  <rowBreaks count="1" manualBreakCount="1">
    <brk id="63" max="4" man="1"/>
  </rowBreaks>
  <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Лист26">
    <tabColor rgb="FFC00000"/>
  </sheetPr>
  <dimension ref="A1:K23"/>
  <sheetViews>
    <sheetView zoomScaleNormal="100" workbookViewId="0">
      <selection activeCell="M3" sqref="M3"/>
    </sheetView>
  </sheetViews>
  <sheetFormatPr defaultColWidth="9.16796875" defaultRowHeight="15"/>
  <cols>
    <col min="1" max="1" width="15.37109375" style="149" customWidth="1"/>
    <col min="2" max="2" width="12.80859375" style="149" customWidth="1"/>
    <col min="3" max="3" width="14.83203125" style="149" customWidth="1"/>
    <col min="4" max="4" width="12.13671875" style="149" customWidth="1"/>
    <col min="5" max="5" width="11.73046875" style="149" customWidth="1"/>
    <col min="6" max="6" width="12.9453125" style="149" customWidth="1"/>
    <col min="7" max="7" width="16.44921875" style="149" customWidth="1"/>
    <col min="8" max="16384" width="9.16796875" style="149"/>
  </cols>
  <sheetData>
    <row r="1" spans="1:11" ht="23.25">
      <c r="A1" s="148" t="s">
        <v>534</v>
      </c>
      <c r="B1" s="148"/>
      <c r="C1" s="148"/>
      <c r="D1" s="148"/>
    </row>
    <row r="2" spans="1:11" ht="23.25">
      <c r="A2" s="232" t="s">
        <v>1</v>
      </c>
      <c r="B2" s="233" t="s">
        <v>30</v>
      </c>
      <c r="C2" s="148"/>
      <c r="D2" s="148"/>
    </row>
    <row r="3" spans="1:11">
      <c r="A3" s="232" t="s">
        <v>537</v>
      </c>
      <c r="B3" s="233" t="s">
        <v>67</v>
      </c>
    </row>
    <row r="5" spans="1:11">
      <c r="A5" s="232" t="s">
        <v>535</v>
      </c>
      <c r="B5" s="233"/>
      <c r="C5" s="232" t="s">
        <v>509</v>
      </c>
      <c r="D5" s="232" t="s">
        <v>207</v>
      </c>
      <c r="E5" s="233"/>
      <c r="F5" s="233"/>
      <c r="G5" s="233"/>
      <c r="H5"/>
      <c r="I5"/>
      <c r="J5"/>
      <c r="K5"/>
    </row>
    <row r="6" spans="1:11">
      <c r="A6" s="233"/>
      <c r="B6" s="233"/>
      <c r="C6" s="254">
        <v>9</v>
      </c>
      <c r="D6" s="255"/>
      <c r="E6" s="254">
        <v>11</v>
      </c>
      <c r="F6" s="255"/>
      <c r="G6" s="256" t="s">
        <v>41</v>
      </c>
      <c r="H6"/>
      <c r="I6"/>
      <c r="J6"/>
      <c r="K6"/>
    </row>
    <row r="7" spans="1:11">
      <c r="A7" s="232" t="s">
        <v>2</v>
      </c>
      <c r="B7" s="232" t="s">
        <v>124</v>
      </c>
      <c r="C7" s="257" t="s">
        <v>73</v>
      </c>
      <c r="D7" s="258" t="s">
        <v>74</v>
      </c>
      <c r="E7" s="259" t="s">
        <v>73</v>
      </c>
      <c r="F7" s="258" t="s">
        <v>74</v>
      </c>
      <c r="G7" s="260"/>
      <c r="H7"/>
      <c r="I7"/>
      <c r="J7"/>
      <c r="K7"/>
    </row>
    <row r="8" spans="1:11">
      <c r="A8" s="233" t="s">
        <v>103</v>
      </c>
      <c r="B8" s="233" t="s">
        <v>104</v>
      </c>
      <c r="C8" s="261">
        <v>44</v>
      </c>
      <c r="D8" s="262">
        <v>1</v>
      </c>
      <c r="E8" s="263">
        <v>22</v>
      </c>
      <c r="F8" s="262">
        <v>1</v>
      </c>
      <c r="G8" s="264">
        <v>68</v>
      </c>
      <c r="H8"/>
      <c r="I8"/>
      <c r="J8"/>
      <c r="K8"/>
    </row>
    <row r="9" spans="1:11">
      <c r="A9" s="233" t="s">
        <v>105</v>
      </c>
      <c r="B9" s="233" t="s">
        <v>106</v>
      </c>
      <c r="C9" s="261">
        <v>15</v>
      </c>
      <c r="D9" s="262"/>
      <c r="E9" s="263">
        <v>7</v>
      </c>
      <c r="F9" s="262"/>
      <c r="G9" s="262">
        <v>22</v>
      </c>
      <c r="H9"/>
      <c r="I9"/>
      <c r="J9"/>
      <c r="K9"/>
    </row>
    <row r="10" spans="1:11">
      <c r="A10" s="233" t="s">
        <v>107</v>
      </c>
      <c r="B10" s="233" t="s">
        <v>108</v>
      </c>
      <c r="C10" s="261">
        <v>19</v>
      </c>
      <c r="D10" s="262"/>
      <c r="E10" s="263">
        <v>14</v>
      </c>
      <c r="F10" s="262"/>
      <c r="G10" s="262">
        <v>33</v>
      </c>
      <c r="H10"/>
      <c r="I10"/>
      <c r="J10"/>
      <c r="K10"/>
    </row>
    <row r="11" spans="1:11">
      <c r="A11" s="233" t="s">
        <v>109</v>
      </c>
      <c r="B11" s="233" t="s">
        <v>110</v>
      </c>
      <c r="C11" s="261">
        <v>7</v>
      </c>
      <c r="D11" s="262"/>
      <c r="E11" s="263">
        <v>2</v>
      </c>
      <c r="F11" s="262"/>
      <c r="G11" s="262">
        <v>9</v>
      </c>
      <c r="H11"/>
      <c r="I11"/>
      <c r="J11"/>
      <c r="K11"/>
    </row>
    <row r="12" spans="1:11">
      <c r="A12" s="233" t="s">
        <v>111</v>
      </c>
      <c r="B12" s="233" t="s">
        <v>113</v>
      </c>
      <c r="C12" s="261">
        <v>11</v>
      </c>
      <c r="D12" s="262"/>
      <c r="E12" s="263">
        <v>6</v>
      </c>
      <c r="F12" s="262"/>
      <c r="G12" s="262">
        <v>17</v>
      </c>
      <c r="H12"/>
      <c r="I12"/>
      <c r="J12"/>
      <c r="K12"/>
    </row>
    <row r="13" spans="1:11">
      <c r="A13" s="233"/>
      <c r="B13" s="233" t="s">
        <v>112</v>
      </c>
      <c r="C13" s="261">
        <v>22</v>
      </c>
      <c r="D13" s="262"/>
      <c r="E13" s="263">
        <v>14</v>
      </c>
      <c r="F13" s="262">
        <v>1</v>
      </c>
      <c r="G13" s="262">
        <v>37</v>
      </c>
      <c r="H13"/>
      <c r="I13"/>
      <c r="J13"/>
      <c r="K13"/>
    </row>
    <row r="14" spans="1:11">
      <c r="A14" s="233" t="s">
        <v>186</v>
      </c>
      <c r="B14" s="233" t="s">
        <v>115</v>
      </c>
      <c r="C14" s="261">
        <v>44</v>
      </c>
      <c r="D14" s="262"/>
      <c r="E14" s="263">
        <v>18</v>
      </c>
      <c r="F14" s="262"/>
      <c r="G14" s="262">
        <v>62</v>
      </c>
      <c r="H14"/>
      <c r="I14"/>
      <c r="J14"/>
      <c r="K14"/>
    </row>
    <row r="15" spans="1:11">
      <c r="A15" s="233"/>
      <c r="B15" s="233" t="s">
        <v>189</v>
      </c>
      <c r="C15" s="261">
        <v>10</v>
      </c>
      <c r="D15" s="262"/>
      <c r="E15" s="263">
        <v>2</v>
      </c>
      <c r="F15" s="262"/>
      <c r="G15" s="262">
        <v>12</v>
      </c>
      <c r="H15"/>
      <c r="I15"/>
      <c r="J15"/>
      <c r="K15"/>
    </row>
    <row r="16" spans="1:11">
      <c r="A16" s="233"/>
      <c r="B16" s="233" t="s">
        <v>188</v>
      </c>
      <c r="C16" s="261">
        <v>25</v>
      </c>
      <c r="D16" s="262"/>
      <c r="E16" s="263">
        <v>7</v>
      </c>
      <c r="F16" s="262"/>
      <c r="G16" s="262">
        <v>32</v>
      </c>
      <c r="H16"/>
      <c r="I16"/>
      <c r="J16"/>
      <c r="K16"/>
    </row>
    <row r="17" spans="1:11">
      <c r="A17" s="233"/>
      <c r="B17" s="233" t="s">
        <v>190</v>
      </c>
      <c r="C17" s="261">
        <v>39</v>
      </c>
      <c r="D17" s="262"/>
      <c r="E17" s="263">
        <v>11</v>
      </c>
      <c r="F17" s="262"/>
      <c r="G17" s="262">
        <v>50</v>
      </c>
      <c r="H17"/>
      <c r="I17"/>
      <c r="J17"/>
      <c r="K17"/>
    </row>
    <row r="18" spans="1:11">
      <c r="A18" s="233" t="s">
        <v>117</v>
      </c>
      <c r="B18" s="233" t="s">
        <v>118</v>
      </c>
      <c r="C18" s="261">
        <v>18</v>
      </c>
      <c r="D18" s="262">
        <v>1</v>
      </c>
      <c r="E18" s="263">
        <v>6</v>
      </c>
      <c r="F18" s="262"/>
      <c r="G18" s="262">
        <v>25</v>
      </c>
      <c r="H18"/>
      <c r="I18"/>
      <c r="J18"/>
      <c r="K18"/>
    </row>
    <row r="19" spans="1:11">
      <c r="A19" s="233" t="s">
        <v>119</v>
      </c>
      <c r="B19" s="233" t="s">
        <v>120</v>
      </c>
      <c r="C19" s="261">
        <v>49</v>
      </c>
      <c r="D19" s="262"/>
      <c r="E19" s="263">
        <v>20</v>
      </c>
      <c r="F19" s="262">
        <v>1</v>
      </c>
      <c r="G19" s="262">
        <v>70</v>
      </c>
      <c r="H19"/>
      <c r="I19"/>
      <c r="J19"/>
      <c r="K19"/>
    </row>
    <row r="20" spans="1:11">
      <c r="A20" s="233"/>
      <c r="B20" s="233" t="s">
        <v>121</v>
      </c>
      <c r="C20" s="261">
        <v>34</v>
      </c>
      <c r="D20" s="262">
        <v>2</v>
      </c>
      <c r="E20" s="263">
        <v>18</v>
      </c>
      <c r="F20" s="262"/>
      <c r="G20" s="262">
        <v>54</v>
      </c>
      <c r="H20"/>
      <c r="I20"/>
      <c r="J20"/>
      <c r="K20"/>
    </row>
    <row r="21" spans="1:11">
      <c r="A21" s="233" t="s">
        <v>41</v>
      </c>
      <c r="B21" s="233"/>
      <c r="C21" s="265">
        <v>337</v>
      </c>
      <c r="D21" s="266">
        <v>4</v>
      </c>
      <c r="E21" s="267">
        <v>147</v>
      </c>
      <c r="F21" s="266">
        <v>3</v>
      </c>
      <c r="G21" s="266">
        <v>491</v>
      </c>
      <c r="H21"/>
      <c r="I21"/>
      <c r="J21"/>
      <c r="K21"/>
    </row>
    <row r="22" spans="1:11">
      <c r="A22"/>
      <c r="B22"/>
      <c r="C22"/>
      <c r="D22"/>
      <c r="E22"/>
      <c r="F22"/>
      <c r="G22"/>
      <c r="H22"/>
      <c r="I22"/>
      <c r="J22"/>
      <c r="K22"/>
    </row>
    <row r="23" spans="1:11">
      <c r="A23"/>
      <c r="B23"/>
      <c r="C23"/>
      <c r="D23"/>
      <c r="E23"/>
      <c r="F23"/>
      <c r="G23"/>
      <c r="H23"/>
      <c r="I23"/>
      <c r="J23"/>
      <c r="K23"/>
    </row>
  </sheetData>
  <pageMargins left="0.7" right="0.7" top="0.75" bottom="0.75" header="0.3" footer="0.3"/>
  <pageSetup paperSize="9" scale="130" orientation="landscape" r:id="rId2"/>
  <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Лист27">
    <tabColor rgb="FFC00000"/>
  </sheetPr>
  <dimension ref="A1:H22"/>
  <sheetViews>
    <sheetView zoomScaleNormal="100" workbookViewId="0"/>
  </sheetViews>
  <sheetFormatPr defaultColWidth="9.16796875" defaultRowHeight="15"/>
  <cols>
    <col min="1" max="2" width="12.80859375" style="149" customWidth="1"/>
    <col min="3" max="3" width="14.83203125" style="149" customWidth="1"/>
    <col min="4" max="4" width="12.13671875" style="149" customWidth="1"/>
    <col min="5" max="5" width="14.5625" style="149" customWidth="1"/>
    <col min="6" max="6" width="12.9453125" style="149" customWidth="1"/>
    <col min="7" max="7" width="16.44921875" style="149" customWidth="1"/>
    <col min="8" max="16384" width="9.16796875" style="149"/>
  </cols>
  <sheetData>
    <row r="1" spans="1:8" ht="23.25">
      <c r="A1" s="148" t="s">
        <v>536</v>
      </c>
      <c r="B1" s="148"/>
      <c r="C1" s="148"/>
      <c r="D1" s="148"/>
    </row>
    <row r="2" spans="1:8" ht="23.25">
      <c r="A2" s="169" t="s">
        <v>555</v>
      </c>
      <c r="B2" s="148"/>
      <c r="C2" s="148"/>
      <c r="D2" s="148"/>
    </row>
    <row r="3" spans="1:8">
      <c r="A3" s="232" t="s">
        <v>1</v>
      </c>
      <c r="B3" s="233" t="s">
        <v>30</v>
      </c>
    </row>
    <row r="5" spans="1:8">
      <c r="A5" s="232" t="s">
        <v>535</v>
      </c>
      <c r="B5" s="233"/>
      <c r="C5" s="232" t="s">
        <v>509</v>
      </c>
      <c r="D5" s="232" t="s">
        <v>537</v>
      </c>
      <c r="E5" s="233"/>
      <c r="F5" s="233"/>
      <c r="G5" s="233"/>
      <c r="H5"/>
    </row>
    <row r="6" spans="1:8">
      <c r="A6" s="233"/>
      <c r="B6" s="233"/>
      <c r="C6" s="254">
        <v>9</v>
      </c>
      <c r="D6" s="255"/>
      <c r="E6" s="254">
        <v>11</v>
      </c>
      <c r="F6" s="255"/>
      <c r="G6" s="268" t="s">
        <v>41</v>
      </c>
      <c r="H6"/>
    </row>
    <row r="7" spans="1:8" ht="34.5">
      <c r="A7" s="232" t="s">
        <v>2</v>
      </c>
      <c r="B7" s="232" t="s">
        <v>124</v>
      </c>
      <c r="C7" s="270" t="s">
        <v>513</v>
      </c>
      <c r="D7" s="269" t="s">
        <v>514</v>
      </c>
      <c r="E7" s="228" t="s">
        <v>513</v>
      </c>
      <c r="F7" s="269" t="s">
        <v>514</v>
      </c>
      <c r="G7" s="269"/>
      <c r="H7"/>
    </row>
    <row r="8" spans="1:8">
      <c r="A8" s="233" t="s">
        <v>103</v>
      </c>
      <c r="B8" s="233" t="s">
        <v>104</v>
      </c>
      <c r="C8" s="261">
        <v>13</v>
      </c>
      <c r="D8" s="262">
        <v>2</v>
      </c>
      <c r="E8" s="263">
        <v>2</v>
      </c>
      <c r="F8" s="262"/>
      <c r="G8" s="264">
        <v>17</v>
      </c>
      <c r="H8"/>
    </row>
    <row r="9" spans="1:8">
      <c r="A9" s="233" t="s">
        <v>105</v>
      </c>
      <c r="B9" s="233" t="s">
        <v>106</v>
      </c>
      <c r="C9" s="261">
        <v>6</v>
      </c>
      <c r="D9" s="262"/>
      <c r="E9" s="263"/>
      <c r="F9" s="262"/>
      <c r="G9" s="262">
        <v>6</v>
      </c>
      <c r="H9"/>
    </row>
    <row r="10" spans="1:8">
      <c r="A10" s="233" t="s">
        <v>107</v>
      </c>
      <c r="B10" s="233" t="s">
        <v>108</v>
      </c>
      <c r="C10" s="261">
        <v>3</v>
      </c>
      <c r="D10" s="262"/>
      <c r="E10" s="263"/>
      <c r="F10" s="262"/>
      <c r="G10" s="262">
        <v>3</v>
      </c>
      <c r="H10"/>
    </row>
    <row r="11" spans="1:8">
      <c r="A11" s="233" t="s">
        <v>109</v>
      </c>
      <c r="B11" s="233" t="s">
        <v>110</v>
      </c>
      <c r="C11" s="261">
        <v>1</v>
      </c>
      <c r="D11" s="262"/>
      <c r="E11" s="263">
        <v>1</v>
      </c>
      <c r="F11" s="262"/>
      <c r="G11" s="262">
        <v>2</v>
      </c>
      <c r="H11"/>
    </row>
    <row r="12" spans="1:8">
      <c r="A12" s="233" t="s">
        <v>111</v>
      </c>
      <c r="B12" s="233" t="s">
        <v>113</v>
      </c>
      <c r="C12" s="261">
        <v>4</v>
      </c>
      <c r="D12" s="262"/>
      <c r="E12" s="263">
        <v>1</v>
      </c>
      <c r="F12" s="262"/>
      <c r="G12" s="262">
        <v>5</v>
      </c>
      <c r="H12"/>
    </row>
    <row r="13" spans="1:8">
      <c r="A13" s="233"/>
      <c r="B13" s="233" t="s">
        <v>112</v>
      </c>
      <c r="C13" s="261">
        <v>4</v>
      </c>
      <c r="D13" s="262"/>
      <c r="E13" s="263">
        <v>3</v>
      </c>
      <c r="F13" s="262"/>
      <c r="G13" s="262">
        <v>7</v>
      </c>
      <c r="H13"/>
    </row>
    <row r="14" spans="1:8">
      <c r="A14" s="233" t="s">
        <v>186</v>
      </c>
      <c r="B14" s="233" t="s">
        <v>115</v>
      </c>
      <c r="C14" s="261">
        <v>6</v>
      </c>
      <c r="D14" s="262"/>
      <c r="E14" s="263">
        <v>1</v>
      </c>
      <c r="F14" s="262"/>
      <c r="G14" s="262">
        <v>7</v>
      </c>
      <c r="H14"/>
    </row>
    <row r="15" spans="1:8">
      <c r="A15" s="233"/>
      <c r="B15" s="233" t="s">
        <v>189</v>
      </c>
      <c r="C15" s="261">
        <v>3</v>
      </c>
      <c r="D15" s="262"/>
      <c r="E15" s="263">
        <v>1</v>
      </c>
      <c r="F15" s="262"/>
      <c r="G15" s="262">
        <v>4</v>
      </c>
      <c r="H15"/>
    </row>
    <row r="16" spans="1:8">
      <c r="A16" s="233"/>
      <c r="B16" s="233" t="s">
        <v>188</v>
      </c>
      <c r="C16" s="261">
        <v>3</v>
      </c>
      <c r="D16" s="262"/>
      <c r="E16" s="263">
        <v>1</v>
      </c>
      <c r="F16" s="262"/>
      <c r="G16" s="262">
        <v>4</v>
      </c>
      <c r="H16"/>
    </row>
    <row r="17" spans="1:8">
      <c r="A17" s="233"/>
      <c r="B17" s="233" t="s">
        <v>190</v>
      </c>
      <c r="C17" s="261">
        <v>10</v>
      </c>
      <c r="D17" s="262">
        <v>1</v>
      </c>
      <c r="E17" s="263">
        <v>2</v>
      </c>
      <c r="F17" s="262">
        <v>2</v>
      </c>
      <c r="G17" s="262">
        <v>15</v>
      </c>
      <c r="H17"/>
    </row>
    <row r="18" spans="1:8">
      <c r="A18" s="233" t="s">
        <v>117</v>
      </c>
      <c r="B18" s="233" t="s">
        <v>118</v>
      </c>
      <c r="C18" s="261">
        <v>3</v>
      </c>
      <c r="D18" s="262">
        <v>1</v>
      </c>
      <c r="E18" s="263">
        <v>2</v>
      </c>
      <c r="F18" s="262"/>
      <c r="G18" s="262">
        <v>6</v>
      </c>
      <c r="H18"/>
    </row>
    <row r="19" spans="1:8">
      <c r="A19" s="233" t="s">
        <v>119</v>
      </c>
      <c r="B19" s="233" t="s">
        <v>120</v>
      </c>
      <c r="C19" s="261">
        <v>16</v>
      </c>
      <c r="D19" s="262">
        <v>1</v>
      </c>
      <c r="E19" s="263">
        <v>1</v>
      </c>
      <c r="F19" s="262">
        <v>1</v>
      </c>
      <c r="G19" s="262">
        <v>19</v>
      </c>
      <c r="H19"/>
    </row>
    <row r="20" spans="1:8">
      <c r="A20" s="233"/>
      <c r="B20" s="233" t="s">
        <v>121</v>
      </c>
      <c r="C20" s="261">
        <v>5</v>
      </c>
      <c r="D20" s="262"/>
      <c r="E20" s="263">
        <v>4</v>
      </c>
      <c r="F20" s="262"/>
      <c r="G20" s="262">
        <v>9</v>
      </c>
      <c r="H20"/>
    </row>
    <row r="21" spans="1:8">
      <c r="A21" s="233" t="s">
        <v>41</v>
      </c>
      <c r="B21" s="233"/>
      <c r="C21" s="265">
        <v>77</v>
      </c>
      <c r="D21" s="266">
        <v>5</v>
      </c>
      <c r="E21" s="267">
        <v>19</v>
      </c>
      <c r="F21" s="266">
        <v>3</v>
      </c>
      <c r="G21" s="266">
        <v>104</v>
      </c>
      <c r="H21"/>
    </row>
    <row r="22" spans="1:8">
      <c r="A22"/>
      <c r="B22"/>
      <c r="C22"/>
      <c r="D22"/>
      <c r="E22"/>
      <c r="F22"/>
      <c r="G22"/>
      <c r="H22"/>
    </row>
  </sheetData>
  <pageMargins left="0.7" right="0.7" top="0.75" bottom="0.75" header="0.3" footer="0.3"/>
  <pageSetup paperSize="9" scale="120" orientation="landscape" r:id="rId2"/>
  <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Лист28">
    <tabColor rgb="FFC00000"/>
  </sheetPr>
  <dimension ref="A1:F88"/>
  <sheetViews>
    <sheetView zoomScaleNormal="100" zoomScaleSheetLayoutView="80" workbookViewId="0">
      <pane ySplit="5" topLeftCell="A6" activePane="bottomLeft" state="frozen"/>
      <selection pane="bottomLeft"/>
    </sheetView>
  </sheetViews>
  <sheetFormatPr defaultRowHeight="12.75" customHeight="1"/>
  <cols>
    <col min="1" max="1" width="25.890625" customWidth="1"/>
    <col min="2" max="2" width="14.6953125" customWidth="1"/>
    <col min="3" max="3" width="12" customWidth="1"/>
    <col min="4" max="4" width="20.6328125" customWidth="1"/>
    <col min="5" max="5" width="15.23828125" customWidth="1"/>
    <col min="6" max="18" width="9.16796875" customWidth="1"/>
  </cols>
  <sheetData>
    <row r="1" spans="1:6" ht="23.25">
      <c r="A1" s="148" t="s">
        <v>533</v>
      </c>
      <c r="D1" s="128"/>
      <c r="E1" s="128"/>
      <c r="F1" s="128"/>
    </row>
    <row r="2" spans="1:6" ht="13.5">
      <c r="A2" s="251" t="s">
        <v>1</v>
      </c>
      <c r="B2" s="310" t="s">
        <v>30</v>
      </c>
      <c r="C2" s="33"/>
    </row>
    <row r="3" spans="1:6" ht="13.5">
      <c r="A3" s="251" t="s">
        <v>123</v>
      </c>
      <c r="B3" s="310">
        <v>1</v>
      </c>
      <c r="C3" s="33"/>
    </row>
    <row r="4" spans="1:6" ht="13.5">
      <c r="A4" s="14"/>
      <c r="B4" s="14"/>
      <c r="C4" s="33"/>
    </row>
    <row r="5" spans="1:6" ht="23.25">
      <c r="A5" s="273" t="s">
        <v>23</v>
      </c>
      <c r="B5" s="274" t="s">
        <v>535</v>
      </c>
      <c r="D5" s="130"/>
    </row>
    <row r="6" spans="1:6" ht="13.5">
      <c r="A6" s="310" t="s">
        <v>164</v>
      </c>
      <c r="B6" s="252">
        <v>1</v>
      </c>
      <c r="D6" s="131"/>
      <c r="E6" s="132"/>
      <c r="F6" s="132"/>
    </row>
    <row r="7" spans="1:6" ht="13.5">
      <c r="A7" s="310" t="s">
        <v>153</v>
      </c>
      <c r="B7" s="252">
        <v>6</v>
      </c>
      <c r="D7" s="132"/>
      <c r="E7" s="132"/>
      <c r="F7" s="133"/>
    </row>
    <row r="8" spans="1:6" ht="13.5">
      <c r="A8" s="310" t="s">
        <v>161</v>
      </c>
      <c r="B8" s="252">
        <v>1</v>
      </c>
      <c r="D8" s="132"/>
      <c r="E8" s="132"/>
      <c r="F8" s="133"/>
    </row>
    <row r="9" spans="1:6" ht="13.5">
      <c r="A9" s="310" t="s">
        <v>171</v>
      </c>
      <c r="B9" s="252">
        <v>2</v>
      </c>
      <c r="D9" s="132"/>
      <c r="E9" s="132"/>
      <c r="F9" s="132"/>
    </row>
    <row r="10" spans="1:6" ht="13.5">
      <c r="A10" s="310" t="s">
        <v>180</v>
      </c>
      <c r="B10" s="252">
        <v>1</v>
      </c>
      <c r="D10" s="132"/>
      <c r="E10" s="132"/>
      <c r="F10" s="132"/>
    </row>
    <row r="11" spans="1:6" ht="13.5">
      <c r="A11" s="310" t="s">
        <v>144</v>
      </c>
      <c r="B11" s="252">
        <v>6</v>
      </c>
      <c r="D11" s="132"/>
      <c r="E11" s="132"/>
      <c r="F11" s="132"/>
    </row>
    <row r="12" spans="1:6" ht="13.5">
      <c r="A12" s="310" t="s">
        <v>174</v>
      </c>
      <c r="B12" s="252">
        <v>1</v>
      </c>
      <c r="D12" s="132"/>
      <c r="E12" s="132"/>
      <c r="F12" s="132"/>
    </row>
    <row r="13" spans="1:6" ht="13.5">
      <c r="A13" s="310" t="s">
        <v>129</v>
      </c>
      <c r="B13" s="252">
        <v>7</v>
      </c>
      <c r="D13" s="132"/>
      <c r="E13" s="132"/>
      <c r="F13" s="132"/>
    </row>
    <row r="14" spans="1:6" ht="13.5">
      <c r="A14" s="310" t="s">
        <v>140</v>
      </c>
      <c r="B14" s="252">
        <v>5</v>
      </c>
      <c r="D14" s="132"/>
      <c r="E14" s="132"/>
      <c r="F14" s="132"/>
    </row>
    <row r="15" spans="1:6" ht="13.5">
      <c r="A15" s="310" t="s">
        <v>166</v>
      </c>
      <c r="B15" s="252">
        <v>1</v>
      </c>
      <c r="D15" s="132"/>
      <c r="E15" s="132"/>
      <c r="F15" s="132"/>
    </row>
    <row r="16" spans="1:6" ht="13.5">
      <c r="A16" s="310" t="s">
        <v>127</v>
      </c>
      <c r="B16" s="252">
        <v>11</v>
      </c>
      <c r="D16" s="132"/>
      <c r="E16" s="132"/>
      <c r="F16" s="132"/>
    </row>
    <row r="17" spans="1:6" ht="13.5">
      <c r="A17" s="310" t="s">
        <v>132</v>
      </c>
      <c r="B17" s="252">
        <v>8</v>
      </c>
      <c r="D17" s="132"/>
      <c r="E17" s="132"/>
      <c r="F17" s="132"/>
    </row>
    <row r="18" spans="1:6" ht="13.5">
      <c r="A18" s="310" t="s">
        <v>134</v>
      </c>
      <c r="B18" s="252">
        <v>6</v>
      </c>
      <c r="D18" s="132"/>
      <c r="E18" s="132"/>
      <c r="F18" s="132"/>
    </row>
    <row r="19" spans="1:6" ht="13.5">
      <c r="A19" s="310" t="s">
        <v>157</v>
      </c>
      <c r="B19" s="252">
        <v>1</v>
      </c>
      <c r="D19" s="132"/>
      <c r="E19" s="132"/>
      <c r="F19" s="133"/>
    </row>
    <row r="20" spans="1:6" ht="13.5">
      <c r="A20" s="310" t="s">
        <v>137</v>
      </c>
      <c r="B20" s="252">
        <v>6</v>
      </c>
      <c r="D20" s="132"/>
      <c r="E20" s="132"/>
      <c r="F20" s="133"/>
    </row>
    <row r="21" spans="1:6" ht="13.5">
      <c r="A21" s="310" t="s">
        <v>141</v>
      </c>
      <c r="B21" s="252">
        <v>2</v>
      </c>
      <c r="D21" s="132"/>
      <c r="E21" s="132"/>
      <c r="F21" s="132"/>
    </row>
    <row r="22" spans="1:6" ht="13.5">
      <c r="A22" s="310" t="s">
        <v>172</v>
      </c>
      <c r="B22" s="252">
        <v>1</v>
      </c>
      <c r="D22" s="132"/>
      <c r="E22" s="132"/>
      <c r="F22" s="132"/>
    </row>
    <row r="23" spans="1:6" ht="13.5">
      <c r="A23" s="310" t="s">
        <v>131</v>
      </c>
      <c r="B23" s="252">
        <v>3</v>
      </c>
      <c r="D23" s="132"/>
      <c r="E23" s="132"/>
      <c r="F23" s="133"/>
    </row>
    <row r="24" spans="1:6" ht="13.5">
      <c r="A24" s="310" t="s">
        <v>142</v>
      </c>
      <c r="B24" s="252">
        <v>1</v>
      </c>
      <c r="D24" s="132"/>
      <c r="E24" s="132"/>
      <c r="F24" s="133"/>
    </row>
    <row r="25" spans="1:6" ht="13.5">
      <c r="A25" s="310" t="s">
        <v>138</v>
      </c>
      <c r="B25" s="252">
        <v>2</v>
      </c>
      <c r="D25" s="132"/>
      <c r="E25" s="132"/>
      <c r="F25" s="132"/>
    </row>
    <row r="26" spans="1:6" ht="13.5">
      <c r="A26" s="310" t="s">
        <v>135</v>
      </c>
      <c r="B26" s="252">
        <v>4</v>
      </c>
      <c r="D26" s="132"/>
      <c r="E26" s="132"/>
      <c r="F26" s="132"/>
    </row>
    <row r="27" spans="1:6" ht="13.5">
      <c r="A27" s="310" t="s">
        <v>169</v>
      </c>
      <c r="B27" s="252">
        <v>5</v>
      </c>
      <c r="D27" s="132"/>
      <c r="E27" s="132"/>
      <c r="F27" s="132"/>
    </row>
    <row r="28" spans="1:6" ht="13.5">
      <c r="A28" s="310" t="s">
        <v>145</v>
      </c>
      <c r="B28" s="252">
        <v>5</v>
      </c>
      <c r="D28" s="132"/>
      <c r="E28" s="132"/>
      <c r="F28" s="132"/>
    </row>
    <row r="29" spans="1:6" ht="13.5">
      <c r="A29" s="310" t="s">
        <v>159</v>
      </c>
      <c r="B29" s="252">
        <v>6</v>
      </c>
      <c r="D29" s="132"/>
      <c r="E29" s="132"/>
      <c r="F29" s="132"/>
    </row>
    <row r="30" spans="1:6" ht="13.5">
      <c r="A30" s="310" t="s">
        <v>152</v>
      </c>
      <c r="B30" s="252">
        <v>2</v>
      </c>
      <c r="D30" s="132"/>
      <c r="E30" s="132"/>
      <c r="F30" s="132"/>
    </row>
    <row r="31" spans="1:6" ht="13.5">
      <c r="A31" s="310" t="s">
        <v>139</v>
      </c>
      <c r="B31" s="252">
        <v>2</v>
      </c>
      <c r="D31" s="132"/>
      <c r="E31" s="132"/>
      <c r="F31" s="132"/>
    </row>
    <row r="32" spans="1:6" ht="13.5">
      <c r="A32" s="310" t="s">
        <v>148</v>
      </c>
      <c r="B32" s="252">
        <v>3</v>
      </c>
      <c r="D32" s="132"/>
      <c r="E32" s="132"/>
      <c r="F32" s="132"/>
    </row>
    <row r="33" spans="1:6" ht="13.5">
      <c r="A33" s="310" t="s">
        <v>136</v>
      </c>
      <c r="B33" s="252">
        <v>6</v>
      </c>
      <c r="D33" s="132"/>
      <c r="E33" s="132"/>
      <c r="F33" s="132"/>
    </row>
    <row r="34" spans="1:6" ht="13.5">
      <c r="A34" s="310" t="s">
        <v>126</v>
      </c>
      <c r="B34" s="252">
        <v>70</v>
      </c>
      <c r="D34" s="132"/>
      <c r="E34" s="132"/>
      <c r="F34" s="132"/>
    </row>
    <row r="35" spans="1:6" ht="13.5">
      <c r="A35" s="310" t="s">
        <v>125</v>
      </c>
      <c r="B35" s="252">
        <v>18</v>
      </c>
      <c r="D35" s="132"/>
      <c r="E35" s="132"/>
      <c r="F35" s="132"/>
    </row>
    <row r="36" spans="1:6" ht="13.5">
      <c r="A36" s="310" t="s">
        <v>165</v>
      </c>
      <c r="B36" s="252">
        <v>3</v>
      </c>
      <c r="D36" s="132"/>
      <c r="E36" s="132"/>
      <c r="F36" s="132"/>
    </row>
    <row r="37" spans="1:6" ht="13.5">
      <c r="A37" s="310" t="s">
        <v>178</v>
      </c>
      <c r="B37" s="252">
        <v>1</v>
      </c>
      <c r="D37" s="132"/>
      <c r="E37" s="132"/>
      <c r="F37" s="132"/>
    </row>
    <row r="38" spans="1:6" ht="13.5">
      <c r="A38" s="310" t="s">
        <v>150</v>
      </c>
      <c r="B38" s="252">
        <v>3</v>
      </c>
      <c r="D38" s="132"/>
      <c r="E38" s="132"/>
      <c r="F38" s="132"/>
    </row>
    <row r="39" spans="1:6" ht="12.75" customHeight="1">
      <c r="A39" s="310" t="s">
        <v>176</v>
      </c>
      <c r="B39" s="252">
        <v>1</v>
      </c>
    </row>
    <row r="40" spans="1:6" ht="12.75" customHeight="1">
      <c r="A40" s="310" t="s">
        <v>177</v>
      </c>
      <c r="B40" s="252">
        <v>2</v>
      </c>
    </row>
    <row r="41" spans="1:6" ht="12.75" customHeight="1">
      <c r="A41" s="310" t="s">
        <v>130</v>
      </c>
      <c r="B41" s="252">
        <v>6</v>
      </c>
    </row>
    <row r="42" spans="1:6" ht="12.75" customHeight="1">
      <c r="A42" s="310" t="s">
        <v>167</v>
      </c>
      <c r="B42" s="252">
        <v>1</v>
      </c>
    </row>
    <row r="43" spans="1:6" ht="12.75" customHeight="1">
      <c r="A43" s="310" t="s">
        <v>163</v>
      </c>
      <c r="B43" s="252">
        <v>1</v>
      </c>
    </row>
    <row r="44" spans="1:6" ht="12.75" customHeight="1">
      <c r="A44" s="310" t="s">
        <v>151</v>
      </c>
      <c r="B44" s="252">
        <v>10</v>
      </c>
    </row>
    <row r="45" spans="1:6" ht="12.75" customHeight="1">
      <c r="A45" s="310" t="s">
        <v>149</v>
      </c>
      <c r="B45" s="252">
        <v>3</v>
      </c>
    </row>
    <row r="46" spans="1:6" ht="12.75" customHeight="1">
      <c r="A46" s="310" t="s">
        <v>154</v>
      </c>
      <c r="B46" s="252">
        <v>4</v>
      </c>
    </row>
    <row r="47" spans="1:6" ht="12.75" customHeight="1">
      <c r="A47" s="310" t="s">
        <v>160</v>
      </c>
      <c r="B47" s="252">
        <v>12</v>
      </c>
    </row>
    <row r="48" spans="1:6" ht="12.75" customHeight="1">
      <c r="A48" s="310" t="s">
        <v>133</v>
      </c>
      <c r="B48" s="252">
        <v>2</v>
      </c>
    </row>
    <row r="49" spans="1:4" ht="12.75" customHeight="1">
      <c r="A49" s="310" t="s">
        <v>158</v>
      </c>
      <c r="B49" s="252">
        <v>7</v>
      </c>
    </row>
    <row r="50" spans="1:4" ht="12.75" customHeight="1">
      <c r="A50" s="310" t="s">
        <v>147</v>
      </c>
      <c r="B50" s="252">
        <v>4</v>
      </c>
    </row>
    <row r="51" spans="1:4" ht="12.75" customHeight="1">
      <c r="A51" s="310" t="s">
        <v>170</v>
      </c>
      <c r="B51" s="252">
        <v>1</v>
      </c>
    </row>
    <row r="52" spans="1:4" ht="12.75" customHeight="1">
      <c r="A52" s="310" t="s">
        <v>168</v>
      </c>
      <c r="B52" s="252">
        <v>5</v>
      </c>
    </row>
    <row r="53" spans="1:4" ht="12.75" customHeight="1">
      <c r="A53" s="310" t="s">
        <v>579</v>
      </c>
      <c r="B53" s="252">
        <v>1</v>
      </c>
    </row>
    <row r="54" spans="1:4" ht="12.75" customHeight="1">
      <c r="A54" s="272" t="s">
        <v>41</v>
      </c>
      <c r="B54" s="271">
        <v>260</v>
      </c>
    </row>
    <row r="59" spans="1:4" ht="23.25">
      <c r="A59" s="148" t="s">
        <v>576</v>
      </c>
    </row>
    <row r="60" spans="1:4" ht="12.75" customHeight="1">
      <c r="A60" s="251" t="s">
        <v>1</v>
      </c>
      <c r="B60" s="310" t="s">
        <v>30</v>
      </c>
    </row>
    <row r="61" spans="1:4" ht="12.75" customHeight="1">
      <c r="A61" s="251" t="s">
        <v>123</v>
      </c>
      <c r="B61" s="310">
        <v>1</v>
      </c>
    </row>
    <row r="62" spans="1:4" ht="12.75" customHeight="1">
      <c r="A62" s="14"/>
      <c r="B62" s="14"/>
    </row>
    <row r="63" spans="1:4" ht="12.75" customHeight="1">
      <c r="A63" s="251" t="s">
        <v>535</v>
      </c>
      <c r="B63" s="251" t="s">
        <v>537</v>
      </c>
      <c r="C63" s="272"/>
      <c r="D63" s="272"/>
    </row>
    <row r="64" spans="1:4" ht="33.75">
      <c r="A64" s="275" t="s">
        <v>23</v>
      </c>
      <c r="B64" s="229" t="s">
        <v>513</v>
      </c>
      <c r="C64" s="229" t="s">
        <v>514</v>
      </c>
      <c r="D64" s="229" t="s">
        <v>41</v>
      </c>
    </row>
    <row r="65" spans="1:4" ht="12.75" customHeight="1">
      <c r="A65" s="310" t="s">
        <v>153</v>
      </c>
      <c r="B65" s="252">
        <v>1</v>
      </c>
      <c r="C65" s="252"/>
      <c r="D65" s="252">
        <v>1</v>
      </c>
    </row>
    <row r="66" spans="1:4" ht="12.75" customHeight="1">
      <c r="A66" s="310" t="s">
        <v>144</v>
      </c>
      <c r="B66" s="252">
        <v>1</v>
      </c>
      <c r="C66" s="252"/>
      <c r="D66" s="252">
        <v>1</v>
      </c>
    </row>
    <row r="67" spans="1:4" ht="12.75" customHeight="1">
      <c r="A67" s="310" t="s">
        <v>129</v>
      </c>
      <c r="B67" s="252">
        <v>1</v>
      </c>
      <c r="C67" s="252">
        <v>1</v>
      </c>
      <c r="D67" s="252">
        <v>2</v>
      </c>
    </row>
    <row r="68" spans="1:4" ht="12.75" customHeight="1">
      <c r="A68" s="310" t="s">
        <v>140</v>
      </c>
      <c r="B68" s="252">
        <v>1</v>
      </c>
      <c r="C68" s="252"/>
      <c r="D68" s="252">
        <v>1</v>
      </c>
    </row>
    <row r="69" spans="1:4" ht="12.75" customHeight="1">
      <c r="A69" s="310" t="s">
        <v>127</v>
      </c>
      <c r="B69" s="252">
        <v>4</v>
      </c>
      <c r="C69" s="252"/>
      <c r="D69" s="252">
        <v>4</v>
      </c>
    </row>
    <row r="70" spans="1:4" ht="12.75" customHeight="1">
      <c r="A70" s="310" t="s">
        <v>132</v>
      </c>
      <c r="B70" s="252">
        <v>1</v>
      </c>
      <c r="C70" s="252">
        <v>1</v>
      </c>
      <c r="D70" s="252">
        <v>2</v>
      </c>
    </row>
    <row r="71" spans="1:4" ht="12.75" customHeight="1">
      <c r="A71" s="310" t="s">
        <v>134</v>
      </c>
      <c r="B71" s="252">
        <v>2</v>
      </c>
      <c r="C71" s="252"/>
      <c r="D71" s="252">
        <v>2</v>
      </c>
    </row>
    <row r="72" spans="1:4" ht="12.75" customHeight="1">
      <c r="A72" s="310" t="s">
        <v>137</v>
      </c>
      <c r="B72" s="252">
        <v>1</v>
      </c>
      <c r="C72" s="252"/>
      <c r="D72" s="252">
        <v>1</v>
      </c>
    </row>
    <row r="73" spans="1:4" ht="12.75" customHeight="1">
      <c r="A73" s="310" t="s">
        <v>141</v>
      </c>
      <c r="B73" s="252">
        <v>1</v>
      </c>
      <c r="C73" s="252"/>
      <c r="D73" s="252">
        <v>1</v>
      </c>
    </row>
    <row r="74" spans="1:4" ht="12.75" customHeight="1">
      <c r="A74" s="310" t="s">
        <v>131</v>
      </c>
      <c r="B74" s="252">
        <v>1</v>
      </c>
      <c r="C74" s="252"/>
      <c r="D74" s="252">
        <v>1</v>
      </c>
    </row>
    <row r="75" spans="1:4" ht="12.75" customHeight="1">
      <c r="A75" s="310" t="s">
        <v>138</v>
      </c>
      <c r="B75" s="252">
        <v>1</v>
      </c>
      <c r="C75" s="252"/>
      <c r="D75" s="252">
        <v>1</v>
      </c>
    </row>
    <row r="76" spans="1:4" ht="12.75" customHeight="1">
      <c r="A76" s="310" t="s">
        <v>169</v>
      </c>
      <c r="B76" s="252">
        <v>1</v>
      </c>
      <c r="C76" s="252"/>
      <c r="D76" s="252">
        <v>1</v>
      </c>
    </row>
    <row r="77" spans="1:4" ht="12.75" customHeight="1">
      <c r="A77" s="310" t="s">
        <v>136</v>
      </c>
      <c r="B77" s="252">
        <v>1</v>
      </c>
      <c r="C77" s="252"/>
      <c r="D77" s="252">
        <v>1</v>
      </c>
    </row>
    <row r="78" spans="1:4" ht="12.75" customHeight="1">
      <c r="A78" s="310" t="s">
        <v>126</v>
      </c>
      <c r="B78" s="252">
        <v>21</v>
      </c>
      <c r="C78" s="252">
        <v>2</v>
      </c>
      <c r="D78" s="252">
        <v>23</v>
      </c>
    </row>
    <row r="79" spans="1:4" ht="12.75" customHeight="1">
      <c r="A79" s="310" t="s">
        <v>125</v>
      </c>
      <c r="B79" s="252">
        <v>2</v>
      </c>
      <c r="C79" s="252"/>
      <c r="D79" s="252">
        <v>2</v>
      </c>
    </row>
    <row r="80" spans="1:4" ht="12.75" customHeight="1">
      <c r="A80" s="310" t="s">
        <v>177</v>
      </c>
      <c r="B80" s="252">
        <v>1</v>
      </c>
      <c r="C80" s="252"/>
      <c r="D80" s="252">
        <v>1</v>
      </c>
    </row>
    <row r="81" spans="1:4" ht="12.75" customHeight="1">
      <c r="A81" s="310" t="s">
        <v>130</v>
      </c>
      <c r="B81" s="252">
        <v>2</v>
      </c>
      <c r="C81" s="252"/>
      <c r="D81" s="252">
        <v>2</v>
      </c>
    </row>
    <row r="82" spans="1:4" ht="12.75" customHeight="1">
      <c r="A82" s="310" t="s">
        <v>151</v>
      </c>
      <c r="B82" s="252">
        <v>1</v>
      </c>
      <c r="C82" s="252"/>
      <c r="D82" s="252">
        <v>1</v>
      </c>
    </row>
    <row r="83" spans="1:4" ht="12.75" customHeight="1">
      <c r="A83" s="310" t="s">
        <v>149</v>
      </c>
      <c r="B83" s="252">
        <v>1</v>
      </c>
      <c r="C83" s="252"/>
      <c r="D83" s="252">
        <v>1</v>
      </c>
    </row>
    <row r="84" spans="1:4" ht="12.75" customHeight="1">
      <c r="A84" s="310" t="s">
        <v>154</v>
      </c>
      <c r="B84" s="252">
        <v>1</v>
      </c>
      <c r="C84" s="252"/>
      <c r="D84" s="252">
        <v>1</v>
      </c>
    </row>
    <row r="85" spans="1:4" ht="12.75" customHeight="1">
      <c r="A85" s="310" t="s">
        <v>158</v>
      </c>
      <c r="B85" s="252">
        <v>1</v>
      </c>
      <c r="C85" s="252"/>
      <c r="D85" s="252">
        <v>1</v>
      </c>
    </row>
    <row r="86" spans="1:4" ht="12.75" customHeight="1">
      <c r="A86" s="310" t="s">
        <v>147</v>
      </c>
      <c r="B86" s="252">
        <v>1</v>
      </c>
      <c r="C86" s="252"/>
      <c r="D86" s="252">
        <v>1</v>
      </c>
    </row>
    <row r="87" spans="1:4" ht="12.75" customHeight="1">
      <c r="A87" s="310" t="s">
        <v>168</v>
      </c>
      <c r="B87" s="252">
        <v>1</v>
      </c>
      <c r="C87" s="252"/>
      <c r="D87" s="252">
        <v>1</v>
      </c>
    </row>
    <row r="88" spans="1:4" ht="12.75" customHeight="1">
      <c r="A88" s="272" t="s">
        <v>41</v>
      </c>
      <c r="B88" s="271">
        <v>49</v>
      </c>
      <c r="C88" s="271">
        <v>4</v>
      </c>
      <c r="D88" s="271">
        <v>53</v>
      </c>
    </row>
  </sheetData>
  <conditionalFormatting sqref="A1 C98:C118 C2:C64">
    <cfRule type="containsText" dxfId="527" priority="2" operator="containsText" text="соверш.">
      <formula>NOT(ISERROR(SEARCH("соверш.",A1)))</formula>
    </cfRule>
  </conditionalFormatting>
  <conditionalFormatting sqref="A59">
    <cfRule type="containsText" dxfId="526" priority="1" operator="containsText" text="соверш.">
      <formula>NOT(ISERROR(SEARCH("соверш.",A59)))</formula>
    </cfRule>
  </conditionalFormatting>
  <pageMargins left="0.25" right="0.25" top="0.75" bottom="0.75" header="0.3" footer="0.3"/>
  <pageSetup paperSize="9" scale="90" orientation="portrait" r:id="rId3"/>
  <drawing r:id="rId4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Лист29">
    <tabColor rgb="FFC00000"/>
  </sheetPr>
  <dimension ref="A1:F74"/>
  <sheetViews>
    <sheetView zoomScaleNormal="100" zoomScaleSheetLayoutView="80" workbookViewId="0">
      <pane ySplit="1" topLeftCell="A2" activePane="bottomLeft" state="frozen"/>
      <selection pane="bottomLeft"/>
    </sheetView>
  </sheetViews>
  <sheetFormatPr defaultRowHeight="12.75" customHeight="1"/>
  <cols>
    <col min="1" max="1" width="25.890625" customWidth="1"/>
    <col min="2" max="2" width="12.5390625" customWidth="1"/>
    <col min="3" max="3" width="9.16796875" customWidth="1"/>
    <col min="4" max="4" width="13.484375" customWidth="1"/>
    <col min="5" max="5" width="15.23828125" customWidth="1"/>
    <col min="6" max="18" width="9.16796875" customWidth="1"/>
  </cols>
  <sheetData>
    <row r="1" spans="1:6" ht="36" customHeight="1">
      <c r="A1" s="129" t="s">
        <v>554</v>
      </c>
      <c r="D1" s="128"/>
      <c r="E1" s="128"/>
      <c r="F1" s="128"/>
    </row>
    <row r="2" spans="1:6" ht="23.25">
      <c r="A2" s="169" t="s">
        <v>555</v>
      </c>
      <c r="B2" s="129"/>
      <c r="C2" s="168"/>
      <c r="D2" s="168"/>
      <c r="E2" s="168"/>
    </row>
    <row r="3" spans="1:6" ht="21.75">
      <c r="A3" s="232" t="s">
        <v>1</v>
      </c>
      <c r="B3" s="233" t="s">
        <v>30</v>
      </c>
      <c r="C3" s="153"/>
      <c r="D3" s="153"/>
      <c r="E3" s="149"/>
      <c r="F3" s="132"/>
    </row>
    <row r="4" spans="1:6" ht="15">
      <c r="A4" s="232" t="s">
        <v>537</v>
      </c>
      <c r="B4" s="233" t="s">
        <v>67</v>
      </c>
      <c r="C4" s="154"/>
      <c r="D4" s="154"/>
      <c r="E4" s="149"/>
      <c r="F4" s="132"/>
    </row>
    <row r="5" spans="1:6" ht="15">
      <c r="A5" s="154"/>
      <c r="B5" s="154"/>
      <c r="C5" s="154"/>
      <c r="D5" s="154"/>
      <c r="E5" s="149"/>
      <c r="F5" s="132"/>
    </row>
    <row r="6" spans="1:6" ht="13.5">
      <c r="A6" s="232" t="s">
        <v>535</v>
      </c>
      <c r="B6" s="233"/>
      <c r="C6" s="232" t="s">
        <v>7</v>
      </c>
      <c r="D6" s="233"/>
      <c r="E6" s="233"/>
      <c r="F6" s="132"/>
    </row>
    <row r="7" spans="1:6" ht="13.5">
      <c r="A7" s="232" t="s">
        <v>2</v>
      </c>
      <c r="B7" s="241" t="s">
        <v>124</v>
      </c>
      <c r="C7" s="233" t="s">
        <v>31</v>
      </c>
      <c r="D7" s="233" t="s">
        <v>37</v>
      </c>
      <c r="E7" s="155" t="s">
        <v>41</v>
      </c>
      <c r="F7" s="132"/>
    </row>
    <row r="8" spans="1:6" ht="13.5">
      <c r="A8" s="155" t="s">
        <v>103</v>
      </c>
      <c r="B8" s="155" t="s">
        <v>104</v>
      </c>
      <c r="C8" s="156">
        <v>14</v>
      </c>
      <c r="D8" s="156">
        <v>3</v>
      </c>
      <c r="E8" s="156">
        <v>17</v>
      </c>
      <c r="F8" s="132"/>
    </row>
    <row r="9" spans="1:6" ht="13.5">
      <c r="A9" s="155" t="s">
        <v>105</v>
      </c>
      <c r="B9" s="155" t="s">
        <v>106</v>
      </c>
      <c r="C9" s="156">
        <v>4</v>
      </c>
      <c r="D9" s="156">
        <v>2</v>
      </c>
      <c r="E9" s="156">
        <v>6</v>
      </c>
      <c r="F9" s="132"/>
    </row>
    <row r="10" spans="1:6" ht="13.5">
      <c r="A10" s="155" t="s">
        <v>107</v>
      </c>
      <c r="B10" s="155" t="s">
        <v>108</v>
      </c>
      <c r="C10" s="156">
        <v>3</v>
      </c>
      <c r="D10" s="156"/>
      <c r="E10" s="156">
        <v>3</v>
      </c>
      <c r="F10" s="132"/>
    </row>
    <row r="11" spans="1:6" ht="13.5">
      <c r="A11" s="155" t="s">
        <v>109</v>
      </c>
      <c r="B11" s="155" t="s">
        <v>110</v>
      </c>
      <c r="C11" s="156">
        <v>2</v>
      </c>
      <c r="D11" s="156"/>
      <c r="E11" s="156">
        <v>2</v>
      </c>
    </row>
    <row r="12" spans="1:6" ht="13.5">
      <c r="A12" s="155" t="s">
        <v>111</v>
      </c>
      <c r="B12" s="155" t="s">
        <v>113</v>
      </c>
      <c r="C12" s="156">
        <v>4</v>
      </c>
      <c r="D12" s="156">
        <v>1</v>
      </c>
      <c r="E12" s="156">
        <v>5</v>
      </c>
    </row>
    <row r="13" spans="1:6" ht="13.5">
      <c r="A13" s="155"/>
      <c r="B13" s="155" t="s">
        <v>112</v>
      </c>
      <c r="C13" s="156">
        <v>5</v>
      </c>
      <c r="D13" s="156">
        <v>2</v>
      </c>
      <c r="E13" s="156">
        <v>7</v>
      </c>
    </row>
    <row r="14" spans="1:6" ht="13.5">
      <c r="A14" s="155" t="s">
        <v>186</v>
      </c>
      <c r="B14" s="155" t="s">
        <v>115</v>
      </c>
      <c r="C14" s="156">
        <v>6</v>
      </c>
      <c r="D14" s="156">
        <v>1</v>
      </c>
      <c r="E14" s="156">
        <v>7</v>
      </c>
    </row>
    <row r="15" spans="1:6" ht="13.5">
      <c r="A15" s="155"/>
      <c r="B15" s="155" t="s">
        <v>190</v>
      </c>
      <c r="C15" s="156">
        <v>12</v>
      </c>
      <c r="D15" s="156">
        <v>3</v>
      </c>
      <c r="E15" s="156">
        <v>15</v>
      </c>
    </row>
    <row r="16" spans="1:6" ht="13.5">
      <c r="A16" s="155"/>
      <c r="B16" s="155" t="s">
        <v>188</v>
      </c>
      <c r="C16" s="156">
        <v>3</v>
      </c>
      <c r="D16" s="156">
        <v>1</v>
      </c>
      <c r="E16" s="156">
        <v>4</v>
      </c>
    </row>
    <row r="17" spans="1:6" ht="13.5">
      <c r="A17" s="155"/>
      <c r="B17" s="155" t="s">
        <v>189</v>
      </c>
      <c r="C17" s="156">
        <v>2</v>
      </c>
      <c r="D17" s="156">
        <v>2</v>
      </c>
      <c r="E17" s="156">
        <v>4</v>
      </c>
    </row>
    <row r="18" spans="1:6" ht="13.5">
      <c r="A18" s="155" t="s">
        <v>117</v>
      </c>
      <c r="B18" s="155" t="s">
        <v>118</v>
      </c>
      <c r="C18" s="156">
        <v>4</v>
      </c>
      <c r="D18" s="156">
        <v>2</v>
      </c>
      <c r="E18" s="156">
        <v>6</v>
      </c>
    </row>
    <row r="19" spans="1:6" ht="13.5">
      <c r="A19" s="155" t="s">
        <v>119</v>
      </c>
      <c r="B19" s="155" t="s">
        <v>120</v>
      </c>
      <c r="C19" s="156">
        <v>16</v>
      </c>
      <c r="D19" s="156">
        <v>3</v>
      </c>
      <c r="E19" s="156">
        <v>19</v>
      </c>
    </row>
    <row r="20" spans="1:6" ht="13.5">
      <c r="A20" s="155"/>
      <c r="B20" s="155" t="s">
        <v>121</v>
      </c>
      <c r="C20" s="156">
        <v>8</v>
      </c>
      <c r="D20" s="156">
        <v>1</v>
      </c>
      <c r="E20" s="156">
        <v>9</v>
      </c>
    </row>
    <row r="21" spans="1:6" ht="13.5">
      <c r="A21" s="155" t="s">
        <v>41</v>
      </c>
      <c r="B21" s="155"/>
      <c r="C21" s="156">
        <v>83</v>
      </c>
      <c r="D21" s="156">
        <v>21</v>
      </c>
      <c r="E21" s="156">
        <v>104</v>
      </c>
    </row>
    <row r="22" spans="1:6" ht="13.5">
      <c r="A22" s="155"/>
      <c r="B22" s="155"/>
      <c r="C22" s="156"/>
      <c r="D22" s="156"/>
      <c r="E22" s="156"/>
    </row>
    <row r="23" spans="1:6" ht="13.5">
      <c r="A23" s="155"/>
      <c r="B23" s="155"/>
      <c r="C23" s="156"/>
      <c r="D23" s="156"/>
      <c r="E23" s="156"/>
    </row>
    <row r="24" spans="1:6" ht="13.5">
      <c r="D24" s="132"/>
      <c r="E24" s="132"/>
      <c r="F24" s="132"/>
    </row>
    <row r="25" spans="1:6" ht="23.25">
      <c r="A25" s="152"/>
      <c r="B25" s="129" t="s">
        <v>538</v>
      </c>
      <c r="C25" s="150"/>
      <c r="D25" s="150"/>
      <c r="E25" s="150"/>
    </row>
    <row r="26" spans="1:6" ht="23.25">
      <c r="A26" s="151" t="s">
        <v>555</v>
      </c>
      <c r="B26" s="129"/>
      <c r="C26" s="168"/>
      <c r="D26" s="168"/>
      <c r="E26" s="168"/>
    </row>
    <row r="27" spans="1:6" ht="13.5">
      <c r="A27" s="232" t="s">
        <v>1</v>
      </c>
      <c r="B27" s="233" t="s">
        <v>30</v>
      </c>
      <c r="C27" s="13"/>
      <c r="D27" s="13"/>
      <c r="F27" s="132"/>
    </row>
    <row r="28" spans="1:6" ht="21.75">
      <c r="A28" s="232" t="s">
        <v>537</v>
      </c>
      <c r="B28" s="233" t="s">
        <v>67</v>
      </c>
      <c r="C28" s="153"/>
      <c r="D28" s="153"/>
      <c r="E28" s="149"/>
      <c r="F28" s="132"/>
    </row>
    <row r="29" spans="1:6" ht="15">
      <c r="A29" s="232" t="s">
        <v>7</v>
      </c>
      <c r="B29" s="233" t="s">
        <v>31</v>
      </c>
      <c r="C29" s="154"/>
      <c r="D29" s="154"/>
      <c r="E29" s="149"/>
      <c r="F29" s="132"/>
    </row>
    <row r="30" spans="1:6" ht="15">
      <c r="A30" s="154"/>
      <c r="B30" s="154"/>
      <c r="C30" s="154"/>
      <c r="D30" s="154"/>
      <c r="E30" s="149"/>
      <c r="F30" s="132"/>
    </row>
    <row r="31" spans="1:6" ht="13.5">
      <c r="A31" s="232" t="s">
        <v>535</v>
      </c>
      <c r="B31" s="233"/>
      <c r="C31" s="232" t="s">
        <v>509</v>
      </c>
      <c r="D31" s="233"/>
      <c r="E31" s="233"/>
      <c r="F31" s="132"/>
    </row>
    <row r="32" spans="1:6" ht="13.5">
      <c r="A32" s="232" t="s">
        <v>2</v>
      </c>
      <c r="B32" s="241" t="s">
        <v>124</v>
      </c>
      <c r="C32" s="155">
        <v>9</v>
      </c>
      <c r="D32" s="155">
        <v>11</v>
      </c>
      <c r="E32" s="155" t="s">
        <v>41</v>
      </c>
      <c r="F32" s="132"/>
    </row>
    <row r="33" spans="1:6" ht="13.5">
      <c r="A33" s="155" t="s">
        <v>103</v>
      </c>
      <c r="B33" s="155" t="s">
        <v>104</v>
      </c>
      <c r="C33" s="156">
        <v>13</v>
      </c>
      <c r="D33" s="156">
        <v>1</v>
      </c>
      <c r="E33" s="156">
        <v>14</v>
      </c>
      <c r="F33" s="132"/>
    </row>
    <row r="34" spans="1:6" ht="13.5">
      <c r="A34" s="155" t="s">
        <v>105</v>
      </c>
      <c r="B34" s="155" t="s">
        <v>106</v>
      </c>
      <c r="C34" s="156">
        <v>4</v>
      </c>
      <c r="D34" s="156"/>
      <c r="E34" s="156">
        <v>4</v>
      </c>
      <c r="F34" s="132"/>
    </row>
    <row r="35" spans="1:6" ht="13.5">
      <c r="A35" s="155" t="s">
        <v>107</v>
      </c>
      <c r="B35" s="155" t="s">
        <v>108</v>
      </c>
      <c r="C35" s="156">
        <v>3</v>
      </c>
      <c r="D35" s="156"/>
      <c r="E35" s="156">
        <v>3</v>
      </c>
      <c r="F35" s="132"/>
    </row>
    <row r="36" spans="1:6" ht="13.5">
      <c r="A36" s="155" t="s">
        <v>109</v>
      </c>
      <c r="B36" s="155" t="s">
        <v>110</v>
      </c>
      <c r="C36" s="156">
        <v>1</v>
      </c>
      <c r="D36" s="156">
        <v>1</v>
      </c>
      <c r="E36" s="156">
        <v>2</v>
      </c>
    </row>
    <row r="37" spans="1:6" ht="13.5">
      <c r="A37" s="155" t="s">
        <v>111</v>
      </c>
      <c r="B37" s="155" t="s">
        <v>113</v>
      </c>
      <c r="C37" s="156">
        <v>3</v>
      </c>
      <c r="D37" s="156">
        <v>1</v>
      </c>
      <c r="E37" s="156">
        <v>4</v>
      </c>
    </row>
    <row r="38" spans="1:6" ht="13.5">
      <c r="A38" s="155"/>
      <c r="B38" s="155" t="s">
        <v>112</v>
      </c>
      <c r="C38" s="156">
        <v>2</v>
      </c>
      <c r="D38" s="156">
        <v>3</v>
      </c>
      <c r="E38" s="156">
        <v>5</v>
      </c>
    </row>
    <row r="39" spans="1:6" ht="13.5">
      <c r="A39" s="155" t="s">
        <v>186</v>
      </c>
      <c r="B39" s="155" t="s">
        <v>115</v>
      </c>
      <c r="C39" s="156">
        <v>5</v>
      </c>
      <c r="D39" s="156">
        <v>1</v>
      </c>
      <c r="E39" s="156">
        <v>6</v>
      </c>
    </row>
    <row r="40" spans="1:6" ht="13.5">
      <c r="A40" s="155"/>
      <c r="B40" s="155" t="s">
        <v>190</v>
      </c>
      <c r="C40" s="156">
        <v>8</v>
      </c>
      <c r="D40" s="156">
        <v>4</v>
      </c>
      <c r="E40" s="156">
        <v>12</v>
      </c>
    </row>
    <row r="41" spans="1:6" ht="13.5">
      <c r="A41" s="155"/>
      <c r="B41" s="155" t="s">
        <v>188</v>
      </c>
      <c r="C41" s="156">
        <v>3</v>
      </c>
      <c r="D41" s="156"/>
      <c r="E41" s="156">
        <v>3</v>
      </c>
    </row>
    <row r="42" spans="1:6" ht="13.5">
      <c r="A42" s="155"/>
      <c r="B42" s="155" t="s">
        <v>189</v>
      </c>
      <c r="C42" s="156">
        <v>2</v>
      </c>
      <c r="D42" s="156"/>
      <c r="E42" s="156">
        <v>2</v>
      </c>
    </row>
    <row r="43" spans="1:6" ht="13.5">
      <c r="A43" s="155" t="s">
        <v>117</v>
      </c>
      <c r="B43" s="155" t="s">
        <v>118</v>
      </c>
      <c r="C43" s="156">
        <v>3</v>
      </c>
      <c r="D43" s="156">
        <v>1</v>
      </c>
      <c r="E43" s="156">
        <v>4</v>
      </c>
    </row>
    <row r="44" spans="1:6" ht="13.5">
      <c r="A44" s="155" t="s">
        <v>119</v>
      </c>
      <c r="B44" s="155" t="s">
        <v>120</v>
      </c>
      <c r="C44" s="156">
        <v>15</v>
      </c>
      <c r="D44" s="156">
        <v>1</v>
      </c>
      <c r="E44" s="156">
        <v>16</v>
      </c>
    </row>
    <row r="45" spans="1:6" ht="13.5">
      <c r="A45" s="155"/>
      <c r="B45" s="155" t="s">
        <v>121</v>
      </c>
      <c r="C45" s="156">
        <v>4</v>
      </c>
      <c r="D45" s="156">
        <v>4</v>
      </c>
      <c r="E45" s="156">
        <v>8</v>
      </c>
    </row>
    <row r="46" spans="1:6" ht="13.5">
      <c r="A46" s="155" t="s">
        <v>41</v>
      </c>
      <c r="B46" s="155"/>
      <c r="C46" s="156">
        <v>66</v>
      </c>
      <c r="D46" s="156">
        <v>17</v>
      </c>
      <c r="E46" s="156">
        <v>83</v>
      </c>
    </row>
    <row r="47" spans="1:6" ht="15">
      <c r="E47" s="149"/>
    </row>
    <row r="48" spans="1:6" ht="12.75" customHeight="1">
      <c r="A48" s="149"/>
      <c r="B48" s="149"/>
      <c r="C48" s="149"/>
      <c r="D48" s="149"/>
      <c r="E48" s="149"/>
    </row>
    <row r="49" spans="1:5" ht="12.75" customHeight="1">
      <c r="A49" s="149"/>
      <c r="B49" s="149"/>
      <c r="C49" s="149"/>
      <c r="D49" s="149"/>
      <c r="E49" s="149"/>
    </row>
    <row r="50" spans="1:5" ht="12.75" customHeight="1">
      <c r="A50" s="149"/>
      <c r="B50" s="149"/>
      <c r="C50" s="149"/>
      <c r="D50" s="149"/>
      <c r="E50" s="149"/>
    </row>
    <row r="51" spans="1:5" ht="12.75" customHeight="1">
      <c r="A51" s="149"/>
      <c r="B51" s="149"/>
      <c r="C51" s="149"/>
      <c r="D51" s="149"/>
      <c r="E51" s="149"/>
    </row>
    <row r="52" spans="1:5" ht="12.75" customHeight="1">
      <c r="A52" s="149"/>
      <c r="B52" s="149"/>
      <c r="C52" s="149"/>
      <c r="D52" s="149"/>
      <c r="E52" s="149"/>
    </row>
    <row r="53" spans="1:5" ht="12.75" customHeight="1">
      <c r="A53" s="149"/>
      <c r="B53" s="149"/>
      <c r="C53" s="149"/>
      <c r="D53" s="149"/>
      <c r="E53" s="149"/>
    </row>
    <row r="54" spans="1:5" ht="12.75" customHeight="1">
      <c r="A54" s="149"/>
      <c r="B54" s="149"/>
      <c r="C54" s="149"/>
      <c r="D54" s="149"/>
      <c r="E54" s="149"/>
    </row>
    <row r="55" spans="1:5" ht="23.25">
      <c r="A55" s="152"/>
      <c r="B55" s="129" t="s">
        <v>556</v>
      </c>
      <c r="C55" s="150"/>
      <c r="D55" s="150"/>
      <c r="E55" s="149"/>
    </row>
    <row r="56" spans="1:5" ht="12.75" customHeight="1">
      <c r="A56" s="151" t="s">
        <v>555</v>
      </c>
      <c r="B56" s="129"/>
      <c r="C56" s="168"/>
      <c r="D56" s="168"/>
      <c r="E56" s="168"/>
    </row>
    <row r="57" spans="1:5" ht="12.75" customHeight="1">
      <c r="A57" s="232" t="s">
        <v>1</v>
      </c>
      <c r="B57" s="233" t="s">
        <v>30</v>
      </c>
      <c r="C57" s="13"/>
      <c r="D57" s="13"/>
    </row>
    <row r="58" spans="1:5" ht="21.75">
      <c r="A58" s="232" t="s">
        <v>537</v>
      </c>
      <c r="B58" s="233" t="s">
        <v>67</v>
      </c>
      <c r="C58" s="153"/>
      <c r="D58" s="153"/>
      <c r="E58" s="149"/>
    </row>
    <row r="59" spans="1:5" ht="15">
      <c r="A59" s="232" t="s">
        <v>7</v>
      </c>
      <c r="B59" s="233" t="s">
        <v>37</v>
      </c>
      <c r="C59" s="154"/>
      <c r="D59" s="154"/>
      <c r="E59" s="149"/>
    </row>
    <row r="60" spans="1:5" ht="12.75" customHeight="1">
      <c r="A60" s="154"/>
      <c r="B60" s="154"/>
      <c r="C60" s="154"/>
      <c r="D60" s="154"/>
      <c r="E60" s="149"/>
    </row>
    <row r="61" spans="1:5" ht="12.75" customHeight="1">
      <c r="A61" s="232" t="s">
        <v>535</v>
      </c>
      <c r="B61" s="233"/>
      <c r="C61" s="232" t="s">
        <v>509</v>
      </c>
      <c r="D61" s="233"/>
      <c r="E61" s="233"/>
    </row>
    <row r="62" spans="1:5" ht="12.75" customHeight="1">
      <c r="A62" s="232" t="s">
        <v>2</v>
      </c>
      <c r="B62" s="241" t="s">
        <v>124</v>
      </c>
      <c r="C62" s="155">
        <v>9</v>
      </c>
      <c r="D62" s="155">
        <v>11</v>
      </c>
      <c r="E62" s="155" t="s">
        <v>41</v>
      </c>
    </row>
    <row r="63" spans="1:5" ht="12.75" customHeight="1">
      <c r="A63" s="155" t="s">
        <v>103</v>
      </c>
      <c r="B63" s="155" t="s">
        <v>104</v>
      </c>
      <c r="C63" s="156">
        <v>2</v>
      </c>
      <c r="D63" s="156">
        <v>1</v>
      </c>
      <c r="E63" s="156">
        <v>3</v>
      </c>
    </row>
    <row r="64" spans="1:5" ht="12.75" customHeight="1">
      <c r="A64" s="155" t="s">
        <v>105</v>
      </c>
      <c r="B64" s="155" t="s">
        <v>106</v>
      </c>
      <c r="C64" s="156">
        <v>2</v>
      </c>
      <c r="D64" s="156"/>
      <c r="E64" s="156">
        <v>2</v>
      </c>
    </row>
    <row r="65" spans="1:5" ht="12.75" customHeight="1">
      <c r="A65" s="155" t="s">
        <v>111</v>
      </c>
      <c r="B65" s="155" t="s">
        <v>113</v>
      </c>
      <c r="C65" s="156">
        <v>1</v>
      </c>
      <c r="D65" s="156"/>
      <c r="E65" s="156">
        <v>1</v>
      </c>
    </row>
    <row r="66" spans="1:5" ht="12.75" customHeight="1">
      <c r="A66" s="155"/>
      <c r="B66" s="155" t="s">
        <v>112</v>
      </c>
      <c r="C66" s="156">
        <v>2</v>
      </c>
      <c r="D66" s="156"/>
      <c r="E66" s="156">
        <v>2</v>
      </c>
    </row>
    <row r="67" spans="1:5" ht="12.75" customHeight="1">
      <c r="A67" s="155" t="s">
        <v>186</v>
      </c>
      <c r="B67" s="155" t="s">
        <v>115</v>
      </c>
      <c r="C67" s="156">
        <v>1</v>
      </c>
      <c r="D67" s="156"/>
      <c r="E67" s="156">
        <v>1</v>
      </c>
    </row>
    <row r="68" spans="1:5" ht="12.75" customHeight="1">
      <c r="A68" s="155"/>
      <c r="B68" s="155" t="s">
        <v>190</v>
      </c>
      <c r="C68" s="156">
        <v>3</v>
      </c>
      <c r="D68" s="156"/>
      <c r="E68" s="156">
        <v>3</v>
      </c>
    </row>
    <row r="69" spans="1:5" ht="12.75" customHeight="1">
      <c r="A69" s="155"/>
      <c r="B69" s="155" t="s">
        <v>188</v>
      </c>
      <c r="C69" s="156"/>
      <c r="D69" s="156">
        <v>1</v>
      </c>
      <c r="E69" s="156">
        <v>1</v>
      </c>
    </row>
    <row r="70" spans="1:5" ht="12.75" customHeight="1">
      <c r="A70" s="155"/>
      <c r="B70" s="155" t="s">
        <v>189</v>
      </c>
      <c r="C70" s="156">
        <v>1</v>
      </c>
      <c r="D70" s="156">
        <v>1</v>
      </c>
      <c r="E70" s="156">
        <v>2</v>
      </c>
    </row>
    <row r="71" spans="1:5" ht="12.75" customHeight="1">
      <c r="A71" s="155" t="s">
        <v>117</v>
      </c>
      <c r="B71" s="155" t="s">
        <v>118</v>
      </c>
      <c r="C71" s="156">
        <v>1</v>
      </c>
      <c r="D71" s="156">
        <v>1</v>
      </c>
      <c r="E71" s="156">
        <v>2</v>
      </c>
    </row>
    <row r="72" spans="1:5" ht="12.75" customHeight="1">
      <c r="A72" s="155" t="s">
        <v>119</v>
      </c>
      <c r="B72" s="155" t="s">
        <v>120</v>
      </c>
      <c r="C72" s="156">
        <v>2</v>
      </c>
      <c r="D72" s="156">
        <v>1</v>
      </c>
      <c r="E72" s="156">
        <v>3</v>
      </c>
    </row>
    <row r="73" spans="1:5" ht="12.75" customHeight="1">
      <c r="A73" s="155"/>
      <c r="B73" s="155" t="s">
        <v>121</v>
      </c>
      <c r="C73" s="156">
        <v>1</v>
      </c>
      <c r="D73" s="156"/>
      <c r="E73" s="156">
        <v>1</v>
      </c>
    </row>
    <row r="74" spans="1:5" ht="12.75" customHeight="1">
      <c r="A74" s="155" t="s">
        <v>41</v>
      </c>
      <c r="B74" s="155"/>
      <c r="C74" s="156">
        <v>16</v>
      </c>
      <c r="D74" s="156">
        <v>5</v>
      </c>
      <c r="E74" s="156">
        <v>21</v>
      </c>
    </row>
  </sheetData>
  <conditionalFormatting sqref="A1 C28:C32 C48:C54 C77:C83 C24:C26">
    <cfRule type="containsText" dxfId="482" priority="8" operator="containsText" text="соверш.">
      <formula>NOT(ISERROR(SEARCH("соверш.",A1)))</formula>
    </cfRule>
  </conditionalFormatting>
  <conditionalFormatting sqref="B25:B26">
    <cfRule type="containsText" dxfId="481" priority="7" operator="containsText" text="соверш.">
      <formula>NOT(ISERROR(SEARCH("соверш.",B25)))</formula>
    </cfRule>
  </conditionalFormatting>
  <conditionalFormatting sqref="C55">
    <cfRule type="containsText" dxfId="480" priority="6" operator="containsText" text="соверш.">
      <formula>NOT(ISERROR(SEARCH("соверш.",C55)))</formula>
    </cfRule>
  </conditionalFormatting>
  <conditionalFormatting sqref="B55">
    <cfRule type="containsText" dxfId="479" priority="5" operator="containsText" text="соверш.">
      <formula>NOT(ISERROR(SEARCH("соверш.",B55)))</formula>
    </cfRule>
  </conditionalFormatting>
  <conditionalFormatting sqref="C58:C62 C56">
    <cfRule type="containsText" dxfId="478" priority="4" operator="containsText" text="соверш.">
      <formula>NOT(ISERROR(SEARCH("соверш.",C56)))</formula>
    </cfRule>
  </conditionalFormatting>
  <conditionalFormatting sqref="B56">
    <cfRule type="containsText" dxfId="477" priority="3" operator="containsText" text="соверш.">
      <formula>NOT(ISERROR(SEARCH("соверш.",B56)))</formula>
    </cfRule>
  </conditionalFormatting>
  <conditionalFormatting sqref="B2">
    <cfRule type="containsText" dxfId="476" priority="1" operator="containsText" text="соверш.">
      <formula>NOT(ISERROR(SEARCH("соверш.",B2)))</formula>
    </cfRule>
  </conditionalFormatting>
  <conditionalFormatting sqref="C2:C6">
    <cfRule type="containsText" dxfId="475" priority="2" operator="containsText" text="соверш.">
      <formula>NOT(ISERROR(SEARCH("соверш.",C2)))</formula>
    </cfRule>
  </conditionalFormatting>
  <pageMargins left="0.25" right="0.25" top="0.75" bottom="0.75" header="0.3" footer="0.3"/>
  <pageSetup paperSize="9" scale="90" orientation="portrait" r:id="rId4"/>
  <drawing r:id="rId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Лист30">
    <tabColor rgb="FFC00000"/>
  </sheetPr>
  <dimension ref="A1:F120"/>
  <sheetViews>
    <sheetView zoomScaleNormal="100" zoomScaleSheetLayoutView="80" workbookViewId="0">
      <pane ySplit="1" topLeftCell="A2" activePane="bottomLeft" state="frozen"/>
      <selection pane="bottomLeft"/>
    </sheetView>
  </sheetViews>
  <sheetFormatPr defaultRowHeight="12.75" customHeight="1"/>
  <cols>
    <col min="1" max="1" width="10.78515625" customWidth="1"/>
    <col min="2" max="2" width="18.87890625" customWidth="1"/>
    <col min="3" max="3" width="13.75390625" customWidth="1"/>
    <col min="4" max="4" width="9.70703125" customWidth="1"/>
    <col min="5" max="5" width="15.23828125" customWidth="1"/>
    <col min="6" max="6" width="12.40625" customWidth="1"/>
    <col min="7" max="18" width="9.16796875" customWidth="1"/>
  </cols>
  <sheetData>
    <row r="1" spans="1:6" ht="33" customHeight="1">
      <c r="A1" s="129" t="s">
        <v>557</v>
      </c>
      <c r="D1" s="128"/>
      <c r="E1" s="128"/>
      <c r="F1" s="128"/>
    </row>
    <row r="2" spans="1:6" ht="23.25">
      <c r="A2" s="169" t="s">
        <v>555</v>
      </c>
      <c r="C2" s="128"/>
      <c r="D2" s="128"/>
      <c r="E2" s="128"/>
      <c r="F2" s="128"/>
    </row>
    <row r="3" spans="1:6" ht="13.5">
      <c r="A3" s="251" t="s">
        <v>1</v>
      </c>
      <c r="B3" s="310" t="s">
        <v>30</v>
      </c>
      <c r="C3" s="33"/>
    </row>
    <row r="4" spans="1:6" ht="13.5">
      <c r="A4" s="251" t="s">
        <v>537</v>
      </c>
      <c r="B4" s="310" t="s">
        <v>67</v>
      </c>
      <c r="C4" s="33"/>
    </row>
    <row r="5" spans="1:6" ht="13.5">
      <c r="A5" s="14"/>
      <c r="B5" s="14"/>
      <c r="C5" s="33"/>
    </row>
    <row r="6" spans="1:6" ht="23.25">
      <c r="A6" s="282" t="s">
        <v>206</v>
      </c>
      <c r="B6" s="283" t="s">
        <v>535</v>
      </c>
    </row>
    <row r="7" spans="1:6" ht="13.5">
      <c r="A7" s="309">
        <v>16</v>
      </c>
      <c r="B7" s="252">
        <v>6</v>
      </c>
      <c r="E7" s="132"/>
      <c r="F7" s="132"/>
    </row>
    <row r="8" spans="1:6" ht="13.5">
      <c r="A8" s="309">
        <v>17</v>
      </c>
      <c r="B8" s="252">
        <v>42</v>
      </c>
      <c r="E8" s="132"/>
      <c r="F8" s="133"/>
    </row>
    <row r="9" spans="1:6" ht="13.5">
      <c r="A9" s="309">
        <v>18</v>
      </c>
      <c r="B9" s="252">
        <v>14</v>
      </c>
      <c r="E9" s="132"/>
      <c r="F9" s="133"/>
    </row>
    <row r="10" spans="1:6" ht="13.5">
      <c r="A10" s="309">
        <v>19</v>
      </c>
      <c r="B10" s="252">
        <v>22</v>
      </c>
      <c r="E10" s="132"/>
      <c r="F10" s="132"/>
    </row>
    <row r="11" spans="1:6" ht="13.5">
      <c r="A11" s="309">
        <v>20</v>
      </c>
      <c r="B11" s="252">
        <v>11</v>
      </c>
      <c r="E11" s="132"/>
      <c r="F11" s="132"/>
    </row>
    <row r="12" spans="1:6" ht="13.5">
      <c r="A12" s="309">
        <v>21</v>
      </c>
      <c r="B12" s="252">
        <v>3</v>
      </c>
      <c r="E12" s="132"/>
      <c r="F12" s="132"/>
    </row>
    <row r="13" spans="1:6" ht="13.5">
      <c r="A13" s="309">
        <v>22</v>
      </c>
      <c r="B13" s="252">
        <v>2</v>
      </c>
      <c r="E13" s="132"/>
      <c r="F13" s="132"/>
    </row>
    <row r="14" spans="1:6" ht="13.5">
      <c r="A14" s="309">
        <v>25</v>
      </c>
      <c r="B14" s="252">
        <v>1</v>
      </c>
      <c r="E14" s="132"/>
      <c r="F14" s="132"/>
    </row>
    <row r="15" spans="1:6" ht="13.5">
      <c r="A15" s="309">
        <v>34</v>
      </c>
      <c r="B15" s="252">
        <v>1</v>
      </c>
      <c r="E15" s="132"/>
      <c r="F15" s="132"/>
    </row>
    <row r="16" spans="1:6" ht="13.5">
      <c r="A16" s="309">
        <v>44</v>
      </c>
      <c r="B16" s="252">
        <v>1</v>
      </c>
      <c r="E16" s="132"/>
      <c r="F16" s="132"/>
    </row>
    <row r="17" spans="1:6" ht="13.5">
      <c r="A17" s="309">
        <v>50</v>
      </c>
      <c r="B17" s="252">
        <v>1</v>
      </c>
      <c r="E17" s="132"/>
      <c r="F17" s="132"/>
    </row>
    <row r="18" spans="1:6" ht="13.5">
      <c r="A18" s="284" t="s">
        <v>41</v>
      </c>
      <c r="B18" s="271">
        <v>104</v>
      </c>
      <c r="E18" s="132"/>
      <c r="F18" s="132"/>
    </row>
    <row r="19" spans="1:6" ht="13.5">
      <c r="E19" s="132"/>
      <c r="F19" s="132"/>
    </row>
    <row r="20" spans="1:6" ht="13.5">
      <c r="E20" s="132"/>
      <c r="F20" s="133"/>
    </row>
    <row r="21" spans="1:6" ht="13.5">
      <c r="A21" s="170"/>
      <c r="E21" s="132"/>
      <c r="F21" s="133"/>
    </row>
    <row r="22" spans="1:6" ht="13.5">
      <c r="A22" s="170"/>
      <c r="E22" s="132"/>
      <c r="F22" s="133"/>
    </row>
    <row r="23" spans="1:6" ht="13.5">
      <c r="A23" s="170"/>
      <c r="E23" s="132"/>
      <c r="F23" s="133"/>
    </row>
    <row r="24" spans="1:6" ht="21.75">
      <c r="A24" s="129" t="s">
        <v>557</v>
      </c>
      <c r="E24" s="132"/>
      <c r="F24" s="133"/>
    </row>
    <row r="25" spans="1:6" ht="23.25">
      <c r="A25" s="224" t="s">
        <v>1</v>
      </c>
      <c r="B25" s="155" t="s">
        <v>30</v>
      </c>
      <c r="C25" s="148"/>
      <c r="D25" s="148"/>
      <c r="E25" s="149"/>
      <c r="F25" s="149"/>
    </row>
    <row r="26" spans="1:6" ht="15">
      <c r="A26" s="224" t="s">
        <v>537</v>
      </c>
      <c r="B26" s="155" t="s">
        <v>67</v>
      </c>
      <c r="C26" s="149"/>
      <c r="D26" s="149"/>
      <c r="E26" s="149"/>
      <c r="F26" s="149"/>
    </row>
    <row r="27" spans="1:6" ht="15">
      <c r="A27" s="179"/>
      <c r="B27" s="149"/>
      <c r="C27" s="149"/>
      <c r="D27" s="149"/>
      <c r="E27" s="149"/>
      <c r="F27" s="149"/>
    </row>
    <row r="28" spans="1:6" ht="13.5">
      <c r="A28" s="224" t="s">
        <v>535</v>
      </c>
      <c r="B28" s="224" t="s">
        <v>509</v>
      </c>
      <c r="C28" s="224" t="s">
        <v>7</v>
      </c>
      <c r="D28" s="155"/>
      <c r="E28" s="155"/>
      <c r="F28" s="155"/>
    </row>
    <row r="29" spans="1:6" ht="13.5">
      <c r="A29" s="155"/>
      <c r="B29" s="276">
        <v>9</v>
      </c>
      <c r="C29" s="277"/>
      <c r="D29" s="276">
        <v>11</v>
      </c>
      <c r="E29" s="277"/>
      <c r="F29" s="281" t="s">
        <v>41</v>
      </c>
    </row>
    <row r="30" spans="1:6" ht="13.5">
      <c r="A30" s="224" t="s">
        <v>206</v>
      </c>
      <c r="B30" s="278" t="s">
        <v>31</v>
      </c>
      <c r="C30" s="279" t="s">
        <v>37</v>
      </c>
      <c r="D30" s="280" t="s">
        <v>31</v>
      </c>
      <c r="E30" s="279" t="s">
        <v>37</v>
      </c>
      <c r="F30" s="269"/>
    </row>
    <row r="31" spans="1:6" ht="13.5">
      <c r="A31" s="155">
        <v>16</v>
      </c>
      <c r="B31" s="261">
        <v>6</v>
      </c>
      <c r="C31" s="262"/>
      <c r="D31" s="263"/>
      <c r="E31" s="262"/>
      <c r="F31" s="264">
        <v>6</v>
      </c>
    </row>
    <row r="32" spans="1:6" ht="13.5">
      <c r="A32" s="155">
        <v>17</v>
      </c>
      <c r="B32" s="261">
        <v>35</v>
      </c>
      <c r="C32" s="262">
        <v>7</v>
      </c>
      <c r="D32" s="263"/>
      <c r="E32" s="262"/>
      <c r="F32" s="262">
        <v>42</v>
      </c>
    </row>
    <row r="33" spans="1:6" ht="13.5">
      <c r="A33" s="155">
        <v>18</v>
      </c>
      <c r="B33" s="261">
        <v>9</v>
      </c>
      <c r="C33" s="262">
        <v>3</v>
      </c>
      <c r="D33" s="263">
        <v>2</v>
      </c>
      <c r="E33" s="262"/>
      <c r="F33" s="262">
        <v>14</v>
      </c>
    </row>
    <row r="34" spans="1:6" ht="13.5">
      <c r="A34" s="155">
        <v>19</v>
      </c>
      <c r="B34" s="261">
        <v>7</v>
      </c>
      <c r="C34" s="262">
        <v>2</v>
      </c>
      <c r="D34" s="263">
        <v>10</v>
      </c>
      <c r="E34" s="262">
        <v>3</v>
      </c>
      <c r="F34" s="262">
        <v>22</v>
      </c>
    </row>
    <row r="35" spans="1:6" ht="13.5">
      <c r="A35" s="155">
        <v>20</v>
      </c>
      <c r="B35" s="261">
        <v>6</v>
      </c>
      <c r="C35" s="262">
        <v>2</v>
      </c>
      <c r="D35" s="263">
        <v>2</v>
      </c>
      <c r="E35" s="262">
        <v>1</v>
      </c>
      <c r="F35" s="262">
        <v>11</v>
      </c>
    </row>
    <row r="36" spans="1:6" ht="13.5">
      <c r="A36" s="155">
        <v>21</v>
      </c>
      <c r="B36" s="261"/>
      <c r="C36" s="262">
        <v>2</v>
      </c>
      <c r="D36" s="263"/>
      <c r="E36" s="262">
        <v>1</v>
      </c>
      <c r="F36" s="262">
        <v>3</v>
      </c>
    </row>
    <row r="37" spans="1:6" ht="13.5">
      <c r="A37" s="155">
        <v>22</v>
      </c>
      <c r="B37" s="261">
        <v>2</v>
      </c>
      <c r="C37" s="262"/>
      <c r="D37" s="263"/>
      <c r="E37" s="262"/>
      <c r="F37" s="262">
        <v>2</v>
      </c>
    </row>
    <row r="38" spans="1:6" ht="13.5">
      <c r="A38" s="155">
        <v>25</v>
      </c>
      <c r="B38" s="261">
        <v>1</v>
      </c>
      <c r="C38" s="262"/>
      <c r="D38" s="263"/>
      <c r="E38" s="262"/>
      <c r="F38" s="262">
        <v>1</v>
      </c>
    </row>
    <row r="39" spans="1:6" ht="13.5">
      <c r="A39" s="155">
        <v>34</v>
      </c>
      <c r="B39" s="261"/>
      <c r="C39" s="262"/>
      <c r="D39" s="263">
        <v>1</v>
      </c>
      <c r="E39" s="262"/>
      <c r="F39" s="262">
        <v>1</v>
      </c>
    </row>
    <row r="40" spans="1:6" ht="13.5">
      <c r="A40" s="155">
        <v>44</v>
      </c>
      <c r="B40" s="261"/>
      <c r="C40" s="262"/>
      <c r="D40" s="263">
        <v>1</v>
      </c>
      <c r="E40" s="262"/>
      <c r="F40" s="262">
        <v>1</v>
      </c>
    </row>
    <row r="41" spans="1:6" ht="12.75" customHeight="1">
      <c r="A41" s="155">
        <v>50</v>
      </c>
      <c r="B41" s="261"/>
      <c r="C41" s="262"/>
      <c r="D41" s="263">
        <v>1</v>
      </c>
      <c r="E41" s="262"/>
      <c r="F41" s="262">
        <v>1</v>
      </c>
    </row>
    <row r="42" spans="1:6" ht="12.75" customHeight="1">
      <c r="A42" s="155" t="s">
        <v>41</v>
      </c>
      <c r="B42" s="265">
        <v>66</v>
      </c>
      <c r="C42" s="266">
        <v>16</v>
      </c>
      <c r="D42" s="267">
        <v>17</v>
      </c>
      <c r="E42" s="266">
        <v>5</v>
      </c>
      <c r="F42" s="266">
        <v>104</v>
      </c>
    </row>
    <row r="46" spans="1:6" ht="21.75">
      <c r="A46" s="232" t="s">
        <v>1</v>
      </c>
      <c r="B46" s="233" t="s">
        <v>30</v>
      </c>
      <c r="C46" s="153"/>
      <c r="D46" s="153"/>
      <c r="E46" s="149"/>
    </row>
    <row r="47" spans="1:6" ht="15">
      <c r="A47" s="232" t="s">
        <v>537</v>
      </c>
      <c r="B47" s="233" t="s">
        <v>67</v>
      </c>
      <c r="C47" s="154"/>
      <c r="D47" s="154"/>
      <c r="E47" s="149"/>
    </row>
    <row r="48" spans="1:6" ht="12.75" customHeight="1">
      <c r="A48" s="154"/>
      <c r="B48" s="154"/>
      <c r="C48" s="154"/>
      <c r="D48" s="154"/>
      <c r="E48" s="149"/>
    </row>
    <row r="49" spans="1:4" ht="12.75" customHeight="1">
      <c r="A49" s="232" t="s">
        <v>2</v>
      </c>
      <c r="B49" s="241" t="s">
        <v>124</v>
      </c>
      <c r="C49" s="232" t="s">
        <v>206</v>
      </c>
      <c r="D49" s="226" t="s">
        <v>535</v>
      </c>
    </row>
    <row r="50" spans="1:4" ht="12.75" customHeight="1">
      <c r="A50" s="286" t="s">
        <v>103</v>
      </c>
      <c r="B50" s="286" t="s">
        <v>104</v>
      </c>
      <c r="C50" s="286">
        <v>16</v>
      </c>
      <c r="D50" s="285">
        <v>3</v>
      </c>
    </row>
    <row r="51" spans="1:4" ht="12.75" customHeight="1">
      <c r="A51" s="286"/>
      <c r="B51" s="286"/>
      <c r="C51" s="286">
        <v>17</v>
      </c>
      <c r="D51" s="285">
        <v>10</v>
      </c>
    </row>
    <row r="52" spans="1:4" ht="12.75" customHeight="1">
      <c r="A52" s="286"/>
      <c r="B52" s="286"/>
      <c r="C52" s="233">
        <v>18</v>
      </c>
      <c r="D52" s="285">
        <v>1</v>
      </c>
    </row>
    <row r="53" spans="1:4" ht="12.75" customHeight="1">
      <c r="A53" s="286"/>
      <c r="B53" s="286"/>
      <c r="C53" s="286">
        <v>19</v>
      </c>
      <c r="D53" s="285">
        <v>1</v>
      </c>
    </row>
    <row r="54" spans="1:4" ht="12.75" customHeight="1">
      <c r="A54" s="286"/>
      <c r="B54" s="286"/>
      <c r="C54" s="286">
        <v>20</v>
      </c>
      <c r="D54" s="285">
        <v>2</v>
      </c>
    </row>
    <row r="55" spans="1:4" ht="12.75" customHeight="1">
      <c r="A55" s="286"/>
      <c r="B55" s="233" t="s">
        <v>561</v>
      </c>
      <c r="C55" s="233"/>
      <c r="D55" s="285">
        <v>17</v>
      </c>
    </row>
    <row r="56" spans="1:4" ht="12.75" customHeight="1">
      <c r="A56" s="233" t="s">
        <v>520</v>
      </c>
      <c r="B56" s="233"/>
      <c r="C56" s="233"/>
      <c r="D56" s="285">
        <v>17</v>
      </c>
    </row>
    <row r="57" spans="1:4" ht="12.75" customHeight="1">
      <c r="A57" s="286" t="s">
        <v>105</v>
      </c>
      <c r="B57" s="286" t="s">
        <v>106</v>
      </c>
      <c r="C57" s="286">
        <v>17</v>
      </c>
      <c r="D57" s="285">
        <v>3</v>
      </c>
    </row>
    <row r="58" spans="1:4" ht="12.75" customHeight="1">
      <c r="A58" s="286"/>
      <c r="B58" s="286"/>
      <c r="C58" s="286">
        <v>18</v>
      </c>
      <c r="D58" s="285">
        <v>2</v>
      </c>
    </row>
    <row r="59" spans="1:4" ht="12.75" customHeight="1">
      <c r="A59" s="286"/>
      <c r="B59" s="286"/>
      <c r="C59" s="233">
        <v>22</v>
      </c>
      <c r="D59" s="285">
        <v>1</v>
      </c>
    </row>
    <row r="60" spans="1:4" ht="12.75" customHeight="1">
      <c r="A60" s="286"/>
      <c r="B60" s="233" t="s">
        <v>562</v>
      </c>
      <c r="C60" s="233"/>
      <c r="D60" s="285">
        <v>6</v>
      </c>
    </row>
    <row r="61" spans="1:4" ht="12.75" customHeight="1">
      <c r="A61" s="233" t="s">
        <v>521</v>
      </c>
      <c r="B61" s="233"/>
      <c r="C61" s="233"/>
      <c r="D61" s="285">
        <v>6</v>
      </c>
    </row>
    <row r="62" spans="1:4" ht="12.75" customHeight="1">
      <c r="A62" s="286" t="s">
        <v>107</v>
      </c>
      <c r="B62" s="286" t="s">
        <v>108</v>
      </c>
      <c r="C62" s="286">
        <v>17</v>
      </c>
      <c r="D62" s="285">
        <v>2</v>
      </c>
    </row>
    <row r="63" spans="1:4" ht="12.75" customHeight="1">
      <c r="A63" s="286"/>
      <c r="B63" s="286"/>
      <c r="C63" s="286">
        <v>19</v>
      </c>
      <c r="D63" s="285">
        <v>1</v>
      </c>
    </row>
    <row r="64" spans="1:4" ht="12.75" customHeight="1">
      <c r="A64" s="286"/>
      <c r="B64" s="233" t="s">
        <v>563</v>
      </c>
      <c r="C64" s="233"/>
      <c r="D64" s="285">
        <v>3</v>
      </c>
    </row>
    <row r="65" spans="1:4" ht="12.75" customHeight="1">
      <c r="A65" s="233" t="s">
        <v>522</v>
      </c>
      <c r="B65" s="233"/>
      <c r="C65" s="233"/>
      <c r="D65" s="285">
        <v>3</v>
      </c>
    </row>
    <row r="66" spans="1:4" ht="12.75" customHeight="1">
      <c r="A66" s="286" t="s">
        <v>109</v>
      </c>
      <c r="B66" s="286" t="s">
        <v>110</v>
      </c>
      <c r="C66" s="286">
        <v>18</v>
      </c>
      <c r="D66" s="285">
        <v>1</v>
      </c>
    </row>
    <row r="67" spans="1:4" ht="12.75" customHeight="1">
      <c r="A67" s="286"/>
      <c r="B67" s="286"/>
      <c r="C67" s="286">
        <v>19</v>
      </c>
      <c r="D67" s="285">
        <v>1</v>
      </c>
    </row>
    <row r="68" spans="1:4" ht="12.75" customHeight="1">
      <c r="A68" s="286"/>
      <c r="B68" s="233" t="s">
        <v>564</v>
      </c>
      <c r="C68" s="233"/>
      <c r="D68" s="285">
        <v>2</v>
      </c>
    </row>
    <row r="69" spans="1:4" ht="12.75" customHeight="1">
      <c r="A69" s="233" t="s">
        <v>523</v>
      </c>
      <c r="B69" s="233"/>
      <c r="C69" s="233"/>
      <c r="D69" s="285">
        <v>2</v>
      </c>
    </row>
    <row r="70" spans="1:4" ht="12.75" customHeight="1">
      <c r="A70" s="286" t="s">
        <v>111</v>
      </c>
      <c r="B70" s="286" t="s">
        <v>113</v>
      </c>
      <c r="C70" s="286">
        <v>16</v>
      </c>
      <c r="D70" s="285">
        <v>1</v>
      </c>
    </row>
    <row r="71" spans="1:4" ht="12.75" customHeight="1">
      <c r="A71" s="286"/>
      <c r="B71" s="286"/>
      <c r="C71" s="286">
        <v>17</v>
      </c>
      <c r="D71" s="285">
        <v>2</v>
      </c>
    </row>
    <row r="72" spans="1:4" ht="12.75" customHeight="1">
      <c r="A72" s="286"/>
      <c r="B72" s="286"/>
      <c r="C72" s="233">
        <v>19</v>
      </c>
      <c r="D72" s="285">
        <v>2</v>
      </c>
    </row>
    <row r="73" spans="1:4" ht="12.75" customHeight="1">
      <c r="A73" s="286"/>
      <c r="B73" s="233" t="s">
        <v>565</v>
      </c>
      <c r="C73" s="233"/>
      <c r="D73" s="285">
        <v>5</v>
      </c>
    </row>
    <row r="74" spans="1:4" ht="12.75" customHeight="1">
      <c r="A74" s="286"/>
      <c r="B74" s="286" t="s">
        <v>112</v>
      </c>
      <c r="C74" s="286">
        <v>17</v>
      </c>
      <c r="D74" s="285">
        <v>1</v>
      </c>
    </row>
    <row r="75" spans="1:4" ht="12.75" customHeight="1">
      <c r="A75" s="286"/>
      <c r="B75" s="286"/>
      <c r="C75" s="286">
        <v>18</v>
      </c>
      <c r="D75" s="285">
        <v>1</v>
      </c>
    </row>
    <row r="76" spans="1:4" ht="12.75" customHeight="1">
      <c r="A76" s="286"/>
      <c r="B76" s="286"/>
      <c r="C76" s="286">
        <v>19</v>
      </c>
      <c r="D76" s="285">
        <v>2</v>
      </c>
    </row>
    <row r="77" spans="1:4" ht="12.75" customHeight="1">
      <c r="A77" s="286"/>
      <c r="B77" s="286"/>
      <c r="C77" s="233">
        <v>21</v>
      </c>
      <c r="D77" s="285">
        <v>1</v>
      </c>
    </row>
    <row r="78" spans="1:4" ht="12.75" customHeight="1">
      <c r="A78" s="286"/>
      <c r="B78" s="286"/>
      <c r="C78" s="233">
        <v>22</v>
      </c>
      <c r="D78" s="285">
        <v>1</v>
      </c>
    </row>
    <row r="79" spans="1:4" ht="12.75" customHeight="1">
      <c r="A79" s="286"/>
      <c r="B79" s="286"/>
      <c r="C79" s="233">
        <v>34</v>
      </c>
      <c r="D79" s="285">
        <v>1</v>
      </c>
    </row>
    <row r="80" spans="1:4" ht="12.75" customHeight="1">
      <c r="A80" s="286"/>
      <c r="B80" s="233" t="s">
        <v>566</v>
      </c>
      <c r="C80" s="233"/>
      <c r="D80" s="285">
        <v>7</v>
      </c>
    </row>
    <row r="81" spans="1:4" ht="12.75" customHeight="1">
      <c r="A81" s="233" t="s">
        <v>524</v>
      </c>
      <c r="B81" s="233"/>
      <c r="C81" s="233"/>
      <c r="D81" s="285">
        <v>12</v>
      </c>
    </row>
    <row r="82" spans="1:4" ht="12.75" customHeight="1">
      <c r="A82" s="286" t="s">
        <v>186</v>
      </c>
      <c r="B82" s="286" t="s">
        <v>115</v>
      </c>
      <c r="C82" s="233">
        <v>16</v>
      </c>
      <c r="D82" s="285">
        <v>1</v>
      </c>
    </row>
    <row r="83" spans="1:4" ht="12.75" customHeight="1">
      <c r="A83" s="286"/>
      <c r="B83" s="286"/>
      <c r="C83" s="286">
        <v>17</v>
      </c>
      <c r="D83" s="285">
        <v>5</v>
      </c>
    </row>
    <row r="84" spans="1:4" ht="12.75" customHeight="1">
      <c r="A84" s="286"/>
      <c r="B84" s="286"/>
      <c r="C84" s="233">
        <v>44</v>
      </c>
      <c r="D84" s="285">
        <v>1</v>
      </c>
    </row>
    <row r="85" spans="1:4" ht="12.75" customHeight="1">
      <c r="A85" s="286"/>
      <c r="B85" s="233" t="s">
        <v>567</v>
      </c>
      <c r="C85" s="233"/>
      <c r="D85" s="285">
        <v>7</v>
      </c>
    </row>
    <row r="86" spans="1:4" ht="12.75" customHeight="1">
      <c r="A86" s="286"/>
      <c r="B86" s="286" t="s">
        <v>190</v>
      </c>
      <c r="C86" s="286">
        <v>16</v>
      </c>
      <c r="D86" s="285">
        <v>1</v>
      </c>
    </row>
    <row r="87" spans="1:4" ht="12.75" customHeight="1">
      <c r="A87" s="286"/>
      <c r="B87" s="286"/>
      <c r="C87" s="286">
        <v>17</v>
      </c>
      <c r="D87" s="285">
        <v>6</v>
      </c>
    </row>
    <row r="88" spans="1:4" ht="12.75" customHeight="1">
      <c r="A88" s="286"/>
      <c r="B88" s="286"/>
      <c r="C88" s="233">
        <v>18</v>
      </c>
      <c r="D88" s="285">
        <v>1</v>
      </c>
    </row>
    <row r="89" spans="1:4" ht="12.75" customHeight="1">
      <c r="A89" s="286"/>
      <c r="B89" s="286"/>
      <c r="C89" s="286">
        <v>19</v>
      </c>
      <c r="D89" s="285">
        <v>4</v>
      </c>
    </row>
    <row r="90" spans="1:4" ht="12.75" customHeight="1">
      <c r="A90" s="286"/>
      <c r="B90" s="286"/>
      <c r="C90" s="233">
        <v>20</v>
      </c>
      <c r="D90" s="285">
        <v>2</v>
      </c>
    </row>
    <row r="91" spans="1:4" ht="12.75" customHeight="1">
      <c r="A91" s="286"/>
      <c r="B91" s="286"/>
      <c r="C91" s="233">
        <v>50</v>
      </c>
      <c r="D91" s="285">
        <v>1</v>
      </c>
    </row>
    <row r="92" spans="1:4" ht="12.75" customHeight="1">
      <c r="A92" s="286"/>
      <c r="B92" s="233" t="s">
        <v>568</v>
      </c>
      <c r="C92" s="233"/>
      <c r="D92" s="285">
        <v>15</v>
      </c>
    </row>
    <row r="93" spans="1:4" ht="12.75" customHeight="1">
      <c r="A93" s="286"/>
      <c r="B93" s="286" t="s">
        <v>188</v>
      </c>
      <c r="C93" s="286">
        <v>17</v>
      </c>
      <c r="D93" s="285">
        <v>1</v>
      </c>
    </row>
    <row r="94" spans="1:4" ht="12.75" customHeight="1">
      <c r="A94" s="286"/>
      <c r="B94" s="286"/>
      <c r="C94" s="286">
        <v>18</v>
      </c>
      <c r="D94" s="285">
        <v>2</v>
      </c>
    </row>
    <row r="95" spans="1:4" ht="12.75" customHeight="1">
      <c r="A95" s="286"/>
      <c r="B95" s="286"/>
      <c r="C95" s="286">
        <v>19</v>
      </c>
      <c r="D95" s="285">
        <v>1</v>
      </c>
    </row>
    <row r="96" spans="1:4" ht="12.75" customHeight="1">
      <c r="A96" s="286"/>
      <c r="B96" s="233" t="s">
        <v>569</v>
      </c>
      <c r="C96" s="233"/>
      <c r="D96" s="285">
        <v>4</v>
      </c>
    </row>
    <row r="97" spans="1:4" ht="12.75" customHeight="1">
      <c r="A97" s="286"/>
      <c r="B97" s="286" t="s">
        <v>189</v>
      </c>
      <c r="C97" s="286">
        <v>17</v>
      </c>
      <c r="D97" s="285">
        <v>2</v>
      </c>
    </row>
    <row r="98" spans="1:4" ht="12.75" customHeight="1">
      <c r="A98" s="286"/>
      <c r="B98" s="286"/>
      <c r="C98" s="286">
        <v>19</v>
      </c>
      <c r="D98" s="285">
        <v>1</v>
      </c>
    </row>
    <row r="99" spans="1:4" ht="12.75" customHeight="1">
      <c r="A99" s="286"/>
      <c r="B99" s="286"/>
      <c r="C99" s="233">
        <v>20</v>
      </c>
      <c r="D99" s="285">
        <v>1</v>
      </c>
    </row>
    <row r="100" spans="1:4" ht="12.75" customHeight="1">
      <c r="A100" s="286"/>
      <c r="B100" s="233" t="s">
        <v>570</v>
      </c>
      <c r="C100" s="233"/>
      <c r="D100" s="285">
        <v>4</v>
      </c>
    </row>
    <row r="101" spans="1:4" ht="12.75" customHeight="1">
      <c r="A101" s="233" t="s">
        <v>526</v>
      </c>
      <c r="B101" s="233"/>
      <c r="C101" s="233"/>
      <c r="D101" s="285">
        <v>30</v>
      </c>
    </row>
    <row r="102" spans="1:4" ht="12.75" customHeight="1">
      <c r="A102" s="286" t="s">
        <v>117</v>
      </c>
      <c r="B102" s="286" t="s">
        <v>118</v>
      </c>
      <c r="C102" s="286">
        <v>17</v>
      </c>
      <c r="D102" s="285">
        <v>1</v>
      </c>
    </row>
    <row r="103" spans="1:4" ht="12.75" customHeight="1">
      <c r="A103" s="286"/>
      <c r="B103" s="286"/>
      <c r="C103" s="286">
        <v>19</v>
      </c>
      <c r="D103" s="285">
        <v>2</v>
      </c>
    </row>
    <row r="104" spans="1:4" ht="12.75" customHeight="1">
      <c r="A104" s="286"/>
      <c r="B104" s="286"/>
      <c r="C104" s="286">
        <v>20</v>
      </c>
      <c r="D104" s="285">
        <v>1</v>
      </c>
    </row>
    <row r="105" spans="1:4" ht="12.75" customHeight="1">
      <c r="A105" s="286"/>
      <c r="B105" s="286"/>
      <c r="C105" s="286">
        <v>21</v>
      </c>
      <c r="D105" s="285">
        <v>2</v>
      </c>
    </row>
    <row r="106" spans="1:4" ht="12.75" customHeight="1">
      <c r="A106" s="286"/>
      <c r="B106" s="233" t="s">
        <v>571</v>
      </c>
      <c r="C106" s="233"/>
      <c r="D106" s="285">
        <v>6</v>
      </c>
    </row>
    <row r="107" spans="1:4" ht="12.75" customHeight="1">
      <c r="A107" s="233" t="s">
        <v>525</v>
      </c>
      <c r="B107" s="233"/>
      <c r="C107" s="233"/>
      <c r="D107" s="285">
        <v>6</v>
      </c>
    </row>
    <row r="108" spans="1:4" ht="12.75" customHeight="1">
      <c r="A108" s="286" t="s">
        <v>119</v>
      </c>
      <c r="B108" s="286" t="s">
        <v>120</v>
      </c>
      <c r="C108" s="286">
        <v>17</v>
      </c>
      <c r="D108" s="285">
        <v>6</v>
      </c>
    </row>
    <row r="109" spans="1:4" ht="12.75" customHeight="1">
      <c r="A109" s="286"/>
      <c r="B109" s="286"/>
      <c r="C109" s="286">
        <v>18</v>
      </c>
      <c r="D109" s="285">
        <v>3</v>
      </c>
    </row>
    <row r="110" spans="1:4" ht="12.75" customHeight="1">
      <c r="A110" s="286"/>
      <c r="B110" s="286"/>
      <c r="C110" s="286">
        <v>19</v>
      </c>
      <c r="D110" s="285">
        <v>5</v>
      </c>
    </row>
    <row r="111" spans="1:4" ht="12.75" customHeight="1">
      <c r="A111" s="286"/>
      <c r="B111" s="286"/>
      <c r="C111" s="286">
        <v>20</v>
      </c>
      <c r="D111" s="285">
        <v>4</v>
      </c>
    </row>
    <row r="112" spans="1:4" ht="12.75" customHeight="1">
      <c r="A112" s="286"/>
      <c r="B112" s="286"/>
      <c r="C112" s="233">
        <v>25</v>
      </c>
      <c r="D112" s="285">
        <v>1</v>
      </c>
    </row>
    <row r="113" spans="1:4" ht="12.75" customHeight="1">
      <c r="A113" s="286"/>
      <c r="B113" s="233" t="s">
        <v>572</v>
      </c>
      <c r="C113" s="233"/>
      <c r="D113" s="285">
        <v>19</v>
      </c>
    </row>
    <row r="114" spans="1:4" ht="12.75" customHeight="1">
      <c r="A114" s="286"/>
      <c r="B114" s="286" t="s">
        <v>121</v>
      </c>
      <c r="C114" s="286">
        <v>17</v>
      </c>
      <c r="D114" s="285">
        <v>3</v>
      </c>
    </row>
    <row r="115" spans="1:4" ht="12.75" customHeight="1">
      <c r="A115" s="286"/>
      <c r="B115" s="286"/>
      <c r="C115" s="286">
        <v>18</v>
      </c>
      <c r="D115" s="285">
        <v>3</v>
      </c>
    </row>
    <row r="116" spans="1:4" ht="12.75" customHeight="1">
      <c r="A116" s="286"/>
      <c r="B116" s="286"/>
      <c r="C116" s="286">
        <v>19</v>
      </c>
      <c r="D116" s="285">
        <v>2</v>
      </c>
    </row>
    <row r="117" spans="1:4" ht="12.75" customHeight="1">
      <c r="A117" s="286"/>
      <c r="B117" s="286"/>
      <c r="C117" s="233">
        <v>20</v>
      </c>
      <c r="D117" s="285">
        <v>1</v>
      </c>
    </row>
    <row r="118" spans="1:4" ht="12.75" customHeight="1">
      <c r="A118" s="286"/>
      <c r="B118" s="233" t="s">
        <v>573</v>
      </c>
      <c r="C118" s="233"/>
      <c r="D118" s="285">
        <v>9</v>
      </c>
    </row>
    <row r="119" spans="1:4" ht="12.75" customHeight="1">
      <c r="A119" s="233" t="s">
        <v>519</v>
      </c>
      <c r="B119" s="233"/>
      <c r="C119" s="233"/>
      <c r="D119" s="285">
        <v>28</v>
      </c>
    </row>
    <row r="120" spans="1:4" ht="12.75" customHeight="1">
      <c r="A120" s="286" t="s">
        <v>41</v>
      </c>
      <c r="B120" s="286"/>
      <c r="C120" s="286"/>
      <c r="D120" s="285">
        <v>104</v>
      </c>
    </row>
  </sheetData>
  <conditionalFormatting sqref="A1 C77:C132 C2:C6">
    <cfRule type="containsText" dxfId="401" priority="4" operator="containsText" text="соверш.">
      <formula>NOT(ISERROR(SEARCH("соверш.",A1)))</formula>
    </cfRule>
  </conditionalFormatting>
  <conditionalFormatting sqref="A20:A23">
    <cfRule type="containsText" dxfId="400" priority="3" operator="containsText" text="соверш.">
      <formula>NOT(ISERROR(SEARCH("соверш.",A20)))</formula>
    </cfRule>
  </conditionalFormatting>
  <conditionalFormatting sqref="A24">
    <cfRule type="containsText" dxfId="399" priority="2" operator="containsText" text="соверш.">
      <formula>NOT(ISERROR(SEARCH("соверш.",A24)))</formula>
    </cfRule>
  </conditionalFormatting>
  <conditionalFormatting sqref="C46:C49">
    <cfRule type="containsText" dxfId="398" priority="1" operator="containsText" text="соверш.">
      <formula>NOT(ISERROR(SEARCH("соверш.",C46)))</formula>
    </cfRule>
  </conditionalFormatting>
  <pageMargins left="0.25" right="0.25" top="0.75" bottom="0.75" header="0.3" footer="0.3"/>
  <pageSetup paperSize="9" scale="90" orientation="portrait" r:id="rId4"/>
  <rowBreaks count="1" manualBreakCount="1">
    <brk id="68" max="4" man="1"/>
  </rowBreaks>
  <drawing r:id="rId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Лист31">
    <tabColor rgb="FFC00000"/>
  </sheetPr>
  <dimension ref="A1:F23"/>
  <sheetViews>
    <sheetView zoomScaleNormal="100" zoomScaleSheetLayoutView="80" workbookViewId="0">
      <pane ySplit="1" topLeftCell="A2" activePane="bottomLeft" state="frozen"/>
      <selection pane="bottomLeft"/>
    </sheetView>
  </sheetViews>
  <sheetFormatPr defaultRowHeight="12.75" customHeight="1"/>
  <cols>
    <col min="1" max="1" width="25.890625" customWidth="1"/>
    <col min="2" max="2" width="12.5390625" customWidth="1"/>
    <col min="3" max="3" width="9.16796875" customWidth="1"/>
    <col min="4" max="4" width="13.484375" customWidth="1"/>
    <col min="5" max="5" width="15.23828125" customWidth="1"/>
    <col min="6" max="18" width="9.16796875" customWidth="1"/>
  </cols>
  <sheetData>
    <row r="1" spans="1:6" ht="36" customHeight="1">
      <c r="A1" s="129" t="s">
        <v>209</v>
      </c>
      <c r="D1" s="128"/>
      <c r="E1" s="128"/>
      <c r="F1" s="128"/>
    </row>
    <row r="2" spans="1:6" ht="23.25">
      <c r="A2" s="169" t="s">
        <v>555</v>
      </c>
      <c r="B2" s="129"/>
      <c r="C2" s="171"/>
      <c r="D2" s="171"/>
      <c r="E2" s="171"/>
    </row>
    <row r="3" spans="1:6" ht="21.75">
      <c r="A3" s="232" t="s">
        <v>1</v>
      </c>
      <c r="B3" s="233" t="s">
        <v>30</v>
      </c>
      <c r="C3" s="153"/>
      <c r="D3" s="153"/>
      <c r="E3" s="149"/>
      <c r="F3" s="132"/>
    </row>
    <row r="4" spans="1:6" ht="15">
      <c r="A4" s="232" t="s">
        <v>537</v>
      </c>
      <c r="B4" s="233" t="s">
        <v>67</v>
      </c>
      <c r="C4" s="154"/>
      <c r="D4" s="154"/>
      <c r="E4" s="149"/>
      <c r="F4" s="132"/>
    </row>
    <row r="5" spans="1:6" ht="15">
      <c r="A5" s="154"/>
      <c r="B5" s="154"/>
      <c r="C5" s="154"/>
      <c r="D5" s="154"/>
      <c r="E5" s="149"/>
      <c r="F5" s="132"/>
    </row>
    <row r="6" spans="1:6" ht="13.5">
      <c r="A6" s="232" t="s">
        <v>535</v>
      </c>
      <c r="B6" s="233"/>
      <c r="C6" s="232" t="s">
        <v>509</v>
      </c>
      <c r="D6" s="233"/>
      <c r="E6" s="233"/>
      <c r="F6" s="132"/>
    </row>
    <row r="7" spans="1:6" ht="13.5">
      <c r="A7" s="232" t="s">
        <v>2</v>
      </c>
      <c r="B7" s="241" t="s">
        <v>124</v>
      </c>
      <c r="C7" s="233">
        <v>9</v>
      </c>
      <c r="D7" s="233">
        <v>11</v>
      </c>
      <c r="E7" s="155" t="s">
        <v>41</v>
      </c>
      <c r="F7" s="132"/>
    </row>
    <row r="8" spans="1:6" ht="13.5">
      <c r="A8" s="155" t="s">
        <v>103</v>
      </c>
      <c r="B8" s="155" t="s">
        <v>104</v>
      </c>
      <c r="C8" s="156">
        <v>15</v>
      </c>
      <c r="D8" s="156">
        <v>2</v>
      </c>
      <c r="E8" s="156">
        <v>17</v>
      </c>
      <c r="F8" s="132"/>
    </row>
    <row r="9" spans="1:6" ht="13.5">
      <c r="A9" s="155" t="s">
        <v>105</v>
      </c>
      <c r="B9" s="155" t="s">
        <v>106</v>
      </c>
      <c r="C9" s="156">
        <v>6</v>
      </c>
      <c r="D9" s="156"/>
      <c r="E9" s="156">
        <v>6</v>
      </c>
      <c r="F9" s="132"/>
    </row>
    <row r="10" spans="1:6" ht="13.5">
      <c r="A10" s="155" t="s">
        <v>107</v>
      </c>
      <c r="B10" s="155" t="s">
        <v>108</v>
      </c>
      <c r="C10" s="156">
        <v>3</v>
      </c>
      <c r="D10" s="156"/>
      <c r="E10" s="156">
        <v>3</v>
      </c>
      <c r="F10" s="132"/>
    </row>
    <row r="11" spans="1:6" ht="13.5">
      <c r="A11" s="155" t="s">
        <v>109</v>
      </c>
      <c r="B11" s="155" t="s">
        <v>110</v>
      </c>
      <c r="C11" s="156">
        <v>1</v>
      </c>
      <c r="D11" s="156">
        <v>1</v>
      </c>
      <c r="E11" s="156">
        <v>2</v>
      </c>
    </row>
    <row r="12" spans="1:6" ht="13.5">
      <c r="A12" s="155" t="s">
        <v>111</v>
      </c>
      <c r="B12" s="155" t="s">
        <v>113</v>
      </c>
      <c r="C12" s="156">
        <v>4</v>
      </c>
      <c r="D12" s="156">
        <v>1</v>
      </c>
      <c r="E12" s="156">
        <v>5</v>
      </c>
    </row>
    <row r="13" spans="1:6" ht="13.5">
      <c r="A13" s="155"/>
      <c r="B13" s="155" t="s">
        <v>112</v>
      </c>
      <c r="C13" s="156">
        <v>4</v>
      </c>
      <c r="D13" s="156">
        <v>3</v>
      </c>
      <c r="E13" s="156">
        <v>7</v>
      </c>
    </row>
    <row r="14" spans="1:6" ht="13.5">
      <c r="A14" s="155" t="s">
        <v>186</v>
      </c>
      <c r="B14" s="155" t="s">
        <v>115</v>
      </c>
      <c r="C14" s="156">
        <v>6</v>
      </c>
      <c r="D14" s="156">
        <v>1</v>
      </c>
      <c r="E14" s="156">
        <v>7</v>
      </c>
    </row>
    <row r="15" spans="1:6" ht="13.5">
      <c r="A15" s="155"/>
      <c r="B15" s="155" t="s">
        <v>190</v>
      </c>
      <c r="C15" s="156">
        <v>11</v>
      </c>
      <c r="D15" s="156">
        <v>4</v>
      </c>
      <c r="E15" s="156">
        <v>15</v>
      </c>
    </row>
    <row r="16" spans="1:6" ht="13.5">
      <c r="A16" s="155"/>
      <c r="B16" s="155" t="s">
        <v>188</v>
      </c>
      <c r="C16" s="156">
        <v>3</v>
      </c>
      <c r="D16" s="156">
        <v>1</v>
      </c>
      <c r="E16" s="156">
        <v>4</v>
      </c>
    </row>
    <row r="17" spans="1:5" ht="13.5">
      <c r="A17" s="155"/>
      <c r="B17" s="155" t="s">
        <v>189</v>
      </c>
      <c r="C17" s="156">
        <v>3</v>
      </c>
      <c r="D17" s="156">
        <v>1</v>
      </c>
      <c r="E17" s="156">
        <v>4</v>
      </c>
    </row>
    <row r="18" spans="1:5" ht="13.5">
      <c r="A18" s="155" t="s">
        <v>117</v>
      </c>
      <c r="B18" s="155" t="s">
        <v>118</v>
      </c>
      <c r="C18" s="156">
        <v>4</v>
      </c>
      <c r="D18" s="156">
        <v>2</v>
      </c>
      <c r="E18" s="156">
        <v>6</v>
      </c>
    </row>
    <row r="19" spans="1:5" ht="13.5">
      <c r="A19" s="155" t="s">
        <v>119</v>
      </c>
      <c r="B19" s="155" t="s">
        <v>120</v>
      </c>
      <c r="C19" s="156">
        <v>17</v>
      </c>
      <c r="D19" s="156">
        <v>2</v>
      </c>
      <c r="E19" s="156">
        <v>19</v>
      </c>
    </row>
    <row r="20" spans="1:5" ht="13.5">
      <c r="A20" s="155"/>
      <c r="B20" s="155" t="s">
        <v>121</v>
      </c>
      <c r="C20" s="156">
        <v>5</v>
      </c>
      <c r="D20" s="156">
        <v>4</v>
      </c>
      <c r="E20" s="156">
        <v>9</v>
      </c>
    </row>
    <row r="21" spans="1:5" ht="13.5">
      <c r="A21" s="155" t="s">
        <v>41</v>
      </c>
      <c r="B21" s="155"/>
      <c r="C21" s="156">
        <v>82</v>
      </c>
      <c r="D21" s="156">
        <v>22</v>
      </c>
      <c r="E21" s="156">
        <v>104</v>
      </c>
    </row>
    <row r="22" spans="1:5" ht="13.5">
      <c r="A22" s="155"/>
      <c r="B22" s="155"/>
      <c r="C22" s="156"/>
      <c r="D22" s="156"/>
      <c r="E22" s="156"/>
    </row>
    <row r="23" spans="1:5" ht="13.5">
      <c r="A23" s="155"/>
      <c r="B23" s="155"/>
      <c r="C23" s="156"/>
      <c r="D23" s="156"/>
      <c r="E23" s="156"/>
    </row>
  </sheetData>
  <conditionalFormatting sqref="C24:C29">
    <cfRule type="containsText" dxfId="282" priority="9" operator="containsText" text="соверш.">
      <formula>NOT(ISERROR(SEARCH("соверш.",C24)))</formula>
    </cfRule>
  </conditionalFormatting>
  <conditionalFormatting sqref="B2">
    <cfRule type="containsText" dxfId="281" priority="2" operator="containsText" text="соверш.">
      <formula>NOT(ISERROR(SEARCH("соверш.",B2)))</formula>
    </cfRule>
  </conditionalFormatting>
  <conditionalFormatting sqref="C2:C6">
    <cfRule type="containsText" dxfId="280" priority="3" operator="containsText" text="соверш.">
      <formula>NOT(ISERROR(SEARCH("соверш.",C2)))</formula>
    </cfRule>
  </conditionalFormatting>
  <conditionalFormatting sqref="A1">
    <cfRule type="containsText" dxfId="279" priority="1" operator="containsText" text="соверш.">
      <formula>NOT(ISERROR(SEARCH("соверш.",A1)))</formula>
    </cfRule>
  </conditionalFormatting>
  <pageMargins left="0.25" right="0.25" top="0.75" bottom="0.75" header="0.3" footer="0.3"/>
  <pageSetup paperSize="9" scale="90" orientation="portrait" r:id="rId2"/>
  <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Лист32">
    <tabColor rgb="FFC00000"/>
  </sheetPr>
  <dimension ref="A1:G23"/>
  <sheetViews>
    <sheetView zoomScaleNormal="100" zoomScaleSheetLayoutView="80" workbookViewId="0">
      <pane ySplit="1" topLeftCell="A2" activePane="bottomLeft" state="frozen"/>
      <selection pane="bottomLeft"/>
    </sheetView>
  </sheetViews>
  <sheetFormatPr defaultRowHeight="12.75" customHeight="1"/>
  <cols>
    <col min="1" max="1" width="19.28125" customWidth="1"/>
    <col min="2" max="2" width="12.5390625" customWidth="1"/>
    <col min="3" max="3" width="14.6953125" customWidth="1"/>
    <col min="4" max="4" width="13.484375" customWidth="1"/>
    <col min="5" max="5" width="15.23828125" customWidth="1"/>
    <col min="6" max="6" width="11.8671875" customWidth="1"/>
    <col min="7" max="7" width="13.078125" customWidth="1"/>
    <col min="8" max="18" width="9.16796875" customWidth="1"/>
  </cols>
  <sheetData>
    <row r="1" spans="1:7" ht="36" customHeight="1">
      <c r="A1" s="129" t="s">
        <v>574</v>
      </c>
      <c r="D1" s="128"/>
      <c r="E1" s="128"/>
      <c r="F1" s="128"/>
    </row>
    <row r="2" spans="1:7" ht="23.25">
      <c r="A2" s="169" t="s">
        <v>555</v>
      </c>
      <c r="B2" s="129"/>
      <c r="C2" s="171"/>
      <c r="D2" s="171"/>
      <c r="E2" s="171"/>
    </row>
    <row r="3" spans="1:7" ht="15">
      <c r="A3" s="232" t="s">
        <v>1</v>
      </c>
      <c r="B3" s="233" t="s">
        <v>30</v>
      </c>
      <c r="C3" s="154"/>
      <c r="D3" s="154"/>
      <c r="E3" s="149"/>
      <c r="F3" s="132"/>
    </row>
    <row r="4" spans="1:7" ht="15">
      <c r="A4" s="154"/>
      <c r="B4" s="154"/>
      <c r="C4" s="154"/>
      <c r="D4" s="154"/>
      <c r="E4" s="149"/>
      <c r="F4" s="132"/>
    </row>
    <row r="5" spans="1:7" ht="13.5">
      <c r="A5" s="232" t="s">
        <v>535</v>
      </c>
      <c r="B5" s="233"/>
      <c r="C5" s="232" t="s">
        <v>3</v>
      </c>
      <c r="D5" s="232" t="s">
        <v>537</v>
      </c>
      <c r="E5" s="233"/>
      <c r="F5" s="233"/>
      <c r="G5" s="233"/>
    </row>
    <row r="6" spans="1:7" ht="13.5">
      <c r="A6" s="233"/>
      <c r="B6" s="233"/>
      <c r="C6" s="293" t="s">
        <v>507</v>
      </c>
      <c r="D6" s="294"/>
      <c r="E6" s="297" t="s">
        <v>101</v>
      </c>
      <c r="F6" s="294"/>
      <c r="G6" s="229" t="s">
        <v>41</v>
      </c>
    </row>
    <row r="7" spans="1:7" ht="33.75">
      <c r="A7" s="232" t="s">
        <v>2</v>
      </c>
      <c r="B7" s="241" t="s">
        <v>124</v>
      </c>
      <c r="C7" s="295" t="s">
        <v>513</v>
      </c>
      <c r="D7" s="296" t="s">
        <v>514</v>
      </c>
      <c r="E7" s="234" t="s">
        <v>513</v>
      </c>
      <c r="F7" s="234" t="s">
        <v>514</v>
      </c>
      <c r="G7" s="304"/>
    </row>
    <row r="8" spans="1:7" ht="13.5">
      <c r="A8" s="155" t="s">
        <v>103</v>
      </c>
      <c r="B8" s="155" t="s">
        <v>104</v>
      </c>
      <c r="C8" s="287">
        <v>1</v>
      </c>
      <c r="D8" s="288"/>
      <c r="E8" s="298">
        <v>14</v>
      </c>
      <c r="F8" s="288">
        <v>2</v>
      </c>
      <c r="G8" s="301">
        <v>17</v>
      </c>
    </row>
    <row r="9" spans="1:7" ht="13.5">
      <c r="A9" s="155" t="s">
        <v>105</v>
      </c>
      <c r="B9" s="155" t="s">
        <v>106</v>
      </c>
      <c r="C9" s="289"/>
      <c r="D9" s="290"/>
      <c r="E9" s="299">
        <v>6</v>
      </c>
      <c r="F9" s="290"/>
      <c r="G9" s="302">
        <v>6</v>
      </c>
    </row>
    <row r="10" spans="1:7" ht="13.5">
      <c r="A10" s="155" t="s">
        <v>107</v>
      </c>
      <c r="B10" s="155" t="s">
        <v>108</v>
      </c>
      <c r="C10" s="289"/>
      <c r="D10" s="290"/>
      <c r="E10" s="299">
        <v>3</v>
      </c>
      <c r="F10" s="290"/>
      <c r="G10" s="302">
        <v>3</v>
      </c>
    </row>
    <row r="11" spans="1:7" ht="13.5">
      <c r="A11" s="155" t="s">
        <v>109</v>
      </c>
      <c r="B11" s="155" t="s">
        <v>110</v>
      </c>
      <c r="C11" s="289"/>
      <c r="D11" s="290"/>
      <c r="E11" s="299">
        <v>2</v>
      </c>
      <c r="F11" s="290"/>
      <c r="G11" s="302">
        <v>2</v>
      </c>
    </row>
    <row r="12" spans="1:7" ht="13.5">
      <c r="A12" s="155" t="s">
        <v>111</v>
      </c>
      <c r="B12" s="155" t="s">
        <v>113</v>
      </c>
      <c r="C12" s="289"/>
      <c r="D12" s="290"/>
      <c r="E12" s="299">
        <v>5</v>
      </c>
      <c r="F12" s="290"/>
      <c r="G12" s="302">
        <v>5</v>
      </c>
    </row>
    <row r="13" spans="1:7" ht="13.5">
      <c r="A13" s="155"/>
      <c r="B13" s="155" t="s">
        <v>112</v>
      </c>
      <c r="C13" s="289"/>
      <c r="D13" s="290"/>
      <c r="E13" s="299">
        <v>7</v>
      </c>
      <c r="F13" s="290"/>
      <c r="G13" s="302">
        <v>7</v>
      </c>
    </row>
    <row r="14" spans="1:7" ht="13.5">
      <c r="A14" s="155" t="s">
        <v>186</v>
      </c>
      <c r="B14" s="155" t="s">
        <v>115</v>
      </c>
      <c r="C14" s="289"/>
      <c r="D14" s="290"/>
      <c r="E14" s="299">
        <v>7</v>
      </c>
      <c r="F14" s="290"/>
      <c r="G14" s="302">
        <v>7</v>
      </c>
    </row>
    <row r="15" spans="1:7" ht="13.5">
      <c r="A15" s="155"/>
      <c r="B15" s="155" t="s">
        <v>190</v>
      </c>
      <c r="C15" s="289"/>
      <c r="D15" s="290">
        <v>1</v>
      </c>
      <c r="E15" s="299">
        <v>12</v>
      </c>
      <c r="F15" s="290">
        <v>2</v>
      </c>
      <c r="G15" s="302">
        <v>15</v>
      </c>
    </row>
    <row r="16" spans="1:7" ht="13.5">
      <c r="A16" s="155"/>
      <c r="B16" s="155" t="s">
        <v>188</v>
      </c>
      <c r="C16" s="289"/>
      <c r="D16" s="290"/>
      <c r="E16" s="299">
        <v>4</v>
      </c>
      <c r="F16" s="290"/>
      <c r="G16" s="302">
        <v>4</v>
      </c>
    </row>
    <row r="17" spans="1:7" ht="13.5">
      <c r="A17" s="155"/>
      <c r="B17" s="155" t="s">
        <v>189</v>
      </c>
      <c r="C17" s="289"/>
      <c r="D17" s="290"/>
      <c r="E17" s="299">
        <v>4</v>
      </c>
      <c r="F17" s="290"/>
      <c r="G17" s="302">
        <v>4</v>
      </c>
    </row>
    <row r="18" spans="1:7" ht="13.5">
      <c r="A18" s="155" t="s">
        <v>117</v>
      </c>
      <c r="B18" s="155" t="s">
        <v>118</v>
      </c>
      <c r="C18" s="289"/>
      <c r="D18" s="290"/>
      <c r="E18" s="299">
        <v>5</v>
      </c>
      <c r="F18" s="290">
        <v>1</v>
      </c>
      <c r="G18" s="302">
        <v>6</v>
      </c>
    </row>
    <row r="19" spans="1:7" ht="13.5">
      <c r="A19" s="155" t="s">
        <v>119</v>
      </c>
      <c r="B19" s="155" t="s">
        <v>120</v>
      </c>
      <c r="C19" s="289"/>
      <c r="D19" s="290"/>
      <c r="E19" s="299">
        <v>17</v>
      </c>
      <c r="F19" s="290">
        <v>2</v>
      </c>
      <c r="G19" s="302">
        <v>19</v>
      </c>
    </row>
    <row r="20" spans="1:7" ht="13.5">
      <c r="A20" s="155"/>
      <c r="B20" s="155" t="s">
        <v>121</v>
      </c>
      <c r="C20" s="289"/>
      <c r="D20" s="290"/>
      <c r="E20" s="299">
        <v>9</v>
      </c>
      <c r="F20" s="290"/>
      <c r="G20" s="302">
        <v>9</v>
      </c>
    </row>
    <row r="21" spans="1:7" ht="13.5">
      <c r="A21" s="155" t="s">
        <v>41</v>
      </c>
      <c r="B21" s="155"/>
      <c r="C21" s="291">
        <v>1</v>
      </c>
      <c r="D21" s="292">
        <v>1</v>
      </c>
      <c r="E21" s="300">
        <v>95</v>
      </c>
      <c r="F21" s="292">
        <v>7</v>
      </c>
      <c r="G21" s="303">
        <v>104</v>
      </c>
    </row>
    <row r="22" spans="1:7" ht="13.5">
      <c r="A22" s="155"/>
      <c r="B22" s="155"/>
      <c r="C22" s="156"/>
      <c r="D22" s="156"/>
      <c r="E22" s="156"/>
    </row>
    <row r="23" spans="1:7" ht="13.5">
      <c r="D23" s="132"/>
      <c r="E23" s="132"/>
      <c r="F23" s="132"/>
    </row>
  </sheetData>
  <conditionalFormatting sqref="A1 C2:C5 C23:C29">
    <cfRule type="containsText" dxfId="255" priority="8" operator="containsText" text="соверш.">
      <formula>NOT(ISERROR(SEARCH("соверш.",A1)))</formula>
    </cfRule>
  </conditionalFormatting>
  <conditionalFormatting sqref="B2">
    <cfRule type="containsText" dxfId="254" priority="1" operator="containsText" text="соверш.">
      <formula>NOT(ISERROR(SEARCH("соверш.",B2)))</formula>
    </cfRule>
  </conditionalFormatting>
  <pageMargins left="0.25" right="0.25" top="0.75" bottom="0.75" header="0.3" footer="0.3"/>
  <pageSetup paperSize="9" scale="90" orientation="portrait" r:id="rId2"/>
  <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Лист33">
    <tabColor rgb="FFC00000"/>
  </sheetPr>
  <dimension ref="A1:F53"/>
  <sheetViews>
    <sheetView zoomScaleNormal="100" zoomScaleSheetLayoutView="80" workbookViewId="0">
      <pane ySplit="2" topLeftCell="A3" activePane="bottomLeft" state="frozen"/>
      <selection pane="bottomLeft" activeCell="E27" sqref="E27"/>
    </sheetView>
  </sheetViews>
  <sheetFormatPr defaultRowHeight="12.75" customHeight="1"/>
  <cols>
    <col min="1" max="1" width="25.890625" customWidth="1"/>
    <col min="2" max="2" width="12.5390625" customWidth="1"/>
    <col min="3" max="3" width="17.80078125" customWidth="1"/>
    <col min="4" max="4" width="13.484375" customWidth="1"/>
    <col min="5" max="5" width="15.23828125" customWidth="1"/>
    <col min="6" max="18" width="9.16796875" customWidth="1"/>
  </cols>
  <sheetData>
    <row r="1" spans="1:6" ht="28.5" customHeight="1">
      <c r="A1" s="129" t="s">
        <v>539</v>
      </c>
      <c r="D1" s="128"/>
      <c r="E1" s="128"/>
      <c r="F1" s="128"/>
    </row>
    <row r="2" spans="1:6" ht="24" customHeight="1">
      <c r="A2" s="173" t="s">
        <v>540</v>
      </c>
    </row>
    <row r="3" spans="1:6" ht="23.25">
      <c r="A3" s="169" t="s">
        <v>555</v>
      </c>
      <c r="B3" s="129"/>
      <c r="C3" s="171"/>
      <c r="D3" s="171"/>
      <c r="E3" s="171"/>
    </row>
    <row r="4" spans="1:6" ht="21.75">
      <c r="A4" s="232" t="s">
        <v>1</v>
      </c>
      <c r="B4" s="233" t="s">
        <v>30</v>
      </c>
      <c r="C4" s="153"/>
      <c r="D4" s="153"/>
      <c r="E4" s="149"/>
      <c r="F4" s="132"/>
    </row>
    <row r="5" spans="1:6" ht="15">
      <c r="A5" s="232" t="s">
        <v>509</v>
      </c>
      <c r="B5" s="155">
        <v>9</v>
      </c>
      <c r="C5" s="154"/>
      <c r="D5" s="154"/>
      <c r="E5" s="149"/>
      <c r="F5" s="132"/>
    </row>
    <row r="6" spans="1:6" ht="15">
      <c r="A6" s="154"/>
      <c r="B6" s="154"/>
      <c r="C6" s="154"/>
      <c r="D6" s="154"/>
      <c r="E6" s="149"/>
      <c r="F6" s="132"/>
    </row>
    <row r="7" spans="1:6" ht="13.5">
      <c r="A7" s="232" t="s">
        <v>558</v>
      </c>
      <c r="B7" s="233"/>
      <c r="C7" s="232" t="s">
        <v>537</v>
      </c>
      <c r="D7" s="233"/>
      <c r="E7" s="233"/>
    </row>
    <row r="8" spans="1:6" ht="33.75">
      <c r="A8" s="232" t="s">
        <v>2</v>
      </c>
      <c r="B8" s="241" t="s">
        <v>124</v>
      </c>
      <c r="C8" s="234" t="s">
        <v>513</v>
      </c>
      <c r="D8" s="234" t="s">
        <v>514</v>
      </c>
      <c r="E8" s="226" t="s">
        <v>41</v>
      </c>
    </row>
    <row r="9" spans="1:6" ht="13.5">
      <c r="A9" s="226" t="s">
        <v>103</v>
      </c>
      <c r="B9" s="226" t="s">
        <v>104</v>
      </c>
      <c r="C9" s="235">
        <v>7.1538461538461542</v>
      </c>
      <c r="D9" s="235">
        <v>7</v>
      </c>
      <c r="E9" s="235">
        <v>7.1333333333333337</v>
      </c>
    </row>
    <row r="10" spans="1:6" ht="13.5">
      <c r="A10" s="226" t="s">
        <v>105</v>
      </c>
      <c r="B10" s="226" t="s">
        <v>106</v>
      </c>
      <c r="C10" s="235">
        <v>8</v>
      </c>
      <c r="D10" s="235"/>
      <c r="E10" s="235">
        <v>8</v>
      </c>
    </row>
    <row r="11" spans="1:6" ht="13.5">
      <c r="A11" s="226" t="s">
        <v>107</v>
      </c>
      <c r="B11" s="226" t="s">
        <v>108</v>
      </c>
      <c r="C11" s="235">
        <v>3.3333333333333335</v>
      </c>
      <c r="D11" s="235"/>
      <c r="E11" s="235">
        <v>3.3333333333333335</v>
      </c>
    </row>
    <row r="12" spans="1:6" ht="13.5">
      <c r="A12" s="226" t="s">
        <v>109</v>
      </c>
      <c r="B12" s="226" t="s">
        <v>110</v>
      </c>
      <c r="C12" s="235">
        <v>10</v>
      </c>
      <c r="D12" s="235"/>
      <c r="E12" s="235">
        <v>10</v>
      </c>
    </row>
    <row r="13" spans="1:6" ht="13.5">
      <c r="A13" s="226" t="s">
        <v>111</v>
      </c>
      <c r="B13" s="226" t="s">
        <v>113</v>
      </c>
      <c r="C13" s="235">
        <v>5</v>
      </c>
      <c r="D13" s="235"/>
      <c r="E13" s="235">
        <v>5</v>
      </c>
    </row>
    <row r="14" spans="1:6" ht="13.5">
      <c r="A14" s="226"/>
      <c r="B14" s="226" t="s">
        <v>112</v>
      </c>
      <c r="C14" s="235">
        <v>10</v>
      </c>
      <c r="D14" s="235"/>
      <c r="E14" s="235">
        <v>10</v>
      </c>
    </row>
    <row r="15" spans="1:6" ht="13.5">
      <c r="A15" s="226" t="s">
        <v>186</v>
      </c>
      <c r="B15" s="226" t="s">
        <v>115</v>
      </c>
      <c r="C15" s="235">
        <v>4.5</v>
      </c>
      <c r="D15" s="235"/>
      <c r="E15" s="235">
        <v>4.5</v>
      </c>
    </row>
    <row r="16" spans="1:6" ht="13.5">
      <c r="A16" s="226"/>
      <c r="B16" s="226" t="s">
        <v>190</v>
      </c>
      <c r="C16" s="235">
        <v>6.3</v>
      </c>
      <c r="D16" s="235">
        <v>7</v>
      </c>
      <c r="E16" s="235">
        <v>6.3636363636363633</v>
      </c>
    </row>
    <row r="17" spans="1:6" ht="13.5">
      <c r="A17" s="226"/>
      <c r="B17" s="226" t="s">
        <v>188</v>
      </c>
      <c r="C17" s="235">
        <v>6</v>
      </c>
      <c r="D17" s="235"/>
      <c r="E17" s="235">
        <v>6</v>
      </c>
    </row>
    <row r="18" spans="1:6" ht="13.5">
      <c r="A18" s="226"/>
      <c r="B18" s="226" t="s">
        <v>189</v>
      </c>
      <c r="C18" s="235">
        <v>8.6666666666666661</v>
      </c>
      <c r="D18" s="235"/>
      <c r="E18" s="235">
        <v>8.6666666666666661</v>
      </c>
    </row>
    <row r="19" spans="1:6" ht="13.5">
      <c r="A19" s="226" t="s">
        <v>117</v>
      </c>
      <c r="B19" s="226" t="s">
        <v>118</v>
      </c>
      <c r="C19" s="235">
        <v>0</v>
      </c>
      <c r="D19" s="235">
        <v>2</v>
      </c>
      <c r="E19" s="235">
        <v>0.5</v>
      </c>
    </row>
    <row r="20" spans="1:6" ht="13.5">
      <c r="A20" s="226" t="s">
        <v>119</v>
      </c>
      <c r="B20" s="226" t="s">
        <v>120</v>
      </c>
      <c r="C20" s="235">
        <v>4.5</v>
      </c>
      <c r="D20" s="235">
        <v>6</v>
      </c>
      <c r="E20" s="235">
        <v>4.5882352941176467</v>
      </c>
    </row>
    <row r="21" spans="1:6" ht="13.5">
      <c r="A21" s="226"/>
      <c r="B21" s="226" t="s">
        <v>121</v>
      </c>
      <c r="C21" s="235">
        <v>2.8</v>
      </c>
      <c r="D21" s="235"/>
      <c r="E21" s="235">
        <v>2.8</v>
      </c>
    </row>
    <row r="22" spans="1:6" ht="13.5">
      <c r="A22" s="226" t="s">
        <v>41</v>
      </c>
      <c r="B22" s="226"/>
      <c r="C22" s="235">
        <v>5.7272727272727275</v>
      </c>
      <c r="D22" s="235">
        <v>5.8</v>
      </c>
      <c r="E22" s="235">
        <v>5.7317073170731705</v>
      </c>
    </row>
    <row r="24" spans="1:6" ht="13.5">
      <c r="A24" s="155"/>
      <c r="B24" s="155"/>
      <c r="C24" s="156"/>
      <c r="D24" s="156"/>
      <c r="E24" s="156"/>
    </row>
    <row r="32" spans="1:6" ht="23.25">
      <c r="A32" s="129" t="s">
        <v>539</v>
      </c>
      <c r="D32" s="128"/>
      <c r="E32" s="128"/>
      <c r="F32" s="128"/>
    </row>
    <row r="33" spans="1:6" ht="21.75">
      <c r="A33" s="173" t="s">
        <v>541</v>
      </c>
    </row>
    <row r="34" spans="1:6" ht="23.25">
      <c r="A34" s="169" t="s">
        <v>555</v>
      </c>
      <c r="B34" s="129"/>
      <c r="C34" s="172"/>
      <c r="D34" s="172"/>
      <c r="E34" s="172"/>
    </row>
    <row r="35" spans="1:6" ht="21.75">
      <c r="A35" s="232" t="s">
        <v>1</v>
      </c>
      <c r="B35" s="233" t="s">
        <v>30</v>
      </c>
      <c r="C35" s="153"/>
      <c r="D35" s="153"/>
      <c r="E35" s="149"/>
      <c r="F35" s="132"/>
    </row>
    <row r="36" spans="1:6" ht="15">
      <c r="A36" s="232" t="s">
        <v>509</v>
      </c>
      <c r="B36" s="155">
        <v>9</v>
      </c>
      <c r="C36" s="154"/>
      <c r="D36" s="154"/>
      <c r="E36" s="149"/>
      <c r="F36" s="132"/>
    </row>
    <row r="37" spans="1:6" ht="12.75" customHeight="1">
      <c r="A37" s="154"/>
      <c r="B37" s="154"/>
      <c r="C37" s="154"/>
      <c r="D37" s="154"/>
      <c r="E37" s="149"/>
      <c r="F37" s="132"/>
    </row>
    <row r="38" spans="1:6" ht="12.75" customHeight="1">
      <c r="A38" s="232" t="s">
        <v>559</v>
      </c>
      <c r="B38" s="233"/>
      <c r="C38" s="232" t="s">
        <v>537</v>
      </c>
      <c r="D38" s="233"/>
      <c r="E38" s="233"/>
    </row>
    <row r="39" spans="1:6" ht="12.75" customHeight="1">
      <c r="A39" s="232" t="s">
        <v>2</v>
      </c>
      <c r="B39" s="241" t="s">
        <v>124</v>
      </c>
      <c r="C39" s="234" t="s">
        <v>513</v>
      </c>
      <c r="D39" s="234" t="s">
        <v>514</v>
      </c>
      <c r="E39" s="226" t="s">
        <v>41</v>
      </c>
    </row>
    <row r="40" spans="1:6" ht="12.75" customHeight="1">
      <c r="A40" s="226" t="s">
        <v>103</v>
      </c>
      <c r="B40" s="226" t="s">
        <v>104</v>
      </c>
      <c r="C40" s="235">
        <v>4.155384615384615</v>
      </c>
      <c r="D40" s="235">
        <v>3.8</v>
      </c>
      <c r="E40" s="235">
        <v>4.1079999999999997</v>
      </c>
    </row>
    <row r="41" spans="1:6" ht="12.75" customHeight="1">
      <c r="A41" s="226" t="s">
        <v>105</v>
      </c>
      <c r="B41" s="226" t="s">
        <v>106</v>
      </c>
      <c r="C41" s="235">
        <v>4.1866666666666665</v>
      </c>
      <c r="D41" s="235"/>
      <c r="E41" s="235">
        <v>4.1866666666666665</v>
      </c>
    </row>
    <row r="42" spans="1:6" ht="12.75" customHeight="1">
      <c r="A42" s="226" t="s">
        <v>107</v>
      </c>
      <c r="B42" s="226" t="s">
        <v>108</v>
      </c>
      <c r="C42" s="235">
        <v>4.3433333333333328</v>
      </c>
      <c r="D42" s="235"/>
      <c r="E42" s="235">
        <v>4.3433333333333328</v>
      </c>
    </row>
    <row r="43" spans="1:6" ht="12.75" customHeight="1">
      <c r="A43" s="226" t="s">
        <v>109</v>
      </c>
      <c r="B43" s="226" t="s">
        <v>110</v>
      </c>
      <c r="C43" s="235">
        <v>4.1500000000000004</v>
      </c>
      <c r="D43" s="235"/>
      <c r="E43" s="235">
        <v>4.1500000000000004</v>
      </c>
    </row>
    <row r="44" spans="1:6" ht="12.75" customHeight="1">
      <c r="A44" s="226" t="s">
        <v>111</v>
      </c>
      <c r="B44" s="226" t="s">
        <v>113</v>
      </c>
      <c r="C44" s="235">
        <v>4.3550000000000004</v>
      </c>
      <c r="D44" s="235"/>
      <c r="E44" s="235">
        <v>4.3550000000000004</v>
      </c>
    </row>
    <row r="45" spans="1:6" ht="12.75" customHeight="1">
      <c r="A45" s="226"/>
      <c r="B45" s="226" t="s">
        <v>112</v>
      </c>
      <c r="C45" s="235">
        <v>4.0324999999999998</v>
      </c>
      <c r="D45" s="235"/>
      <c r="E45" s="235">
        <v>4.0324999999999998</v>
      </c>
    </row>
    <row r="46" spans="1:6" ht="12.75" customHeight="1">
      <c r="A46" s="226" t="s">
        <v>186</v>
      </c>
      <c r="B46" s="226" t="s">
        <v>115</v>
      </c>
      <c r="C46" s="235">
        <v>4.043333333333333</v>
      </c>
      <c r="D46" s="235"/>
      <c r="E46" s="235">
        <v>4.043333333333333</v>
      </c>
    </row>
    <row r="47" spans="1:6" ht="12.75" customHeight="1">
      <c r="A47" s="226"/>
      <c r="B47" s="226" t="s">
        <v>190</v>
      </c>
      <c r="C47" s="235">
        <v>3.9949999999999997</v>
      </c>
      <c r="D47" s="235">
        <v>3.88</v>
      </c>
      <c r="E47" s="235">
        <v>3.9845454545454544</v>
      </c>
    </row>
    <row r="48" spans="1:6" ht="12.75" customHeight="1">
      <c r="A48" s="226"/>
      <c r="B48" s="226" t="s">
        <v>188</v>
      </c>
      <c r="C48" s="235">
        <v>3.8566666666666669</v>
      </c>
      <c r="D48" s="235"/>
      <c r="E48" s="235">
        <v>3.8566666666666669</v>
      </c>
    </row>
    <row r="49" spans="1:5" ht="12.75" customHeight="1">
      <c r="A49" s="226"/>
      <c r="B49" s="226" t="s">
        <v>189</v>
      </c>
      <c r="C49" s="235">
        <v>3.9</v>
      </c>
      <c r="D49" s="235"/>
      <c r="E49" s="235">
        <v>3.9</v>
      </c>
    </row>
    <row r="50" spans="1:5" ht="12.75" customHeight="1">
      <c r="A50" s="226" t="s">
        <v>117</v>
      </c>
      <c r="B50" s="226" t="s">
        <v>118</v>
      </c>
      <c r="C50" s="235">
        <v>4.0466666666666669</v>
      </c>
      <c r="D50" s="235">
        <v>4</v>
      </c>
      <c r="E50" s="235">
        <v>4.0350000000000001</v>
      </c>
    </row>
    <row r="51" spans="1:5" ht="12.75" customHeight="1">
      <c r="A51" s="226" t="s">
        <v>119</v>
      </c>
      <c r="B51" s="226" t="s">
        <v>120</v>
      </c>
      <c r="C51" s="235">
        <v>4.1624999999999996</v>
      </c>
      <c r="D51" s="235">
        <v>4.4400000000000004</v>
      </c>
      <c r="E51" s="235">
        <v>4.1788235294117646</v>
      </c>
    </row>
    <row r="52" spans="1:5" ht="12.75" customHeight="1">
      <c r="A52" s="226"/>
      <c r="B52" s="226" t="s">
        <v>121</v>
      </c>
      <c r="C52" s="235">
        <v>4.266</v>
      </c>
      <c r="D52" s="235"/>
      <c r="E52" s="235">
        <v>4.266</v>
      </c>
    </row>
    <row r="53" spans="1:5" ht="12.75" customHeight="1">
      <c r="A53" s="226" t="s">
        <v>41</v>
      </c>
      <c r="B53" s="226"/>
      <c r="C53" s="235">
        <v>4.1223376623376629</v>
      </c>
      <c r="D53" s="235">
        <v>3.9840000000000004</v>
      </c>
      <c r="E53" s="235">
        <v>4.1139024390243897</v>
      </c>
    </row>
  </sheetData>
  <conditionalFormatting sqref="A1 C25:C27">
    <cfRule type="containsText" dxfId="211" priority="12" operator="containsText" text="соверш.">
      <formula>NOT(ISERROR(SEARCH("соверш.",A1)))</formula>
    </cfRule>
  </conditionalFormatting>
  <conditionalFormatting sqref="B3">
    <cfRule type="containsText" dxfId="210" priority="5" operator="containsText" text="соверш.">
      <formula>NOT(ISERROR(SEARCH("соверш.",B3)))</formula>
    </cfRule>
  </conditionalFormatting>
  <conditionalFormatting sqref="C3:C7">
    <cfRule type="containsText" dxfId="209" priority="6" operator="containsText" text="соверш.">
      <formula>NOT(ISERROR(SEARCH("соверш.",C3)))</formula>
    </cfRule>
  </conditionalFormatting>
  <conditionalFormatting sqref="A32">
    <cfRule type="containsText" dxfId="208" priority="3" operator="containsText" text="соверш.">
      <formula>NOT(ISERROR(SEARCH("соверш.",A32)))</formula>
    </cfRule>
  </conditionalFormatting>
  <conditionalFormatting sqref="B34">
    <cfRule type="containsText" dxfId="207" priority="1" operator="containsText" text="соверш.">
      <formula>NOT(ISERROR(SEARCH("соверш.",B34)))</formula>
    </cfRule>
  </conditionalFormatting>
  <conditionalFormatting sqref="C34:C38">
    <cfRule type="containsText" dxfId="206" priority="2" operator="containsText" text="соверш.">
      <formula>NOT(ISERROR(SEARCH("соверш.",C34)))</formula>
    </cfRule>
  </conditionalFormatting>
  <pageMargins left="0.25" right="0.25" top="0.75" bottom="0.75" header="0.3" footer="0.3"/>
  <pageSetup paperSize="9" scale="90" orientation="portrait" r:id="rId3"/>
  <drawing r:id="rId4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Лист34">
    <tabColor rgb="FFC00000"/>
  </sheetPr>
  <dimension ref="A1:F51"/>
  <sheetViews>
    <sheetView zoomScaleNormal="100" zoomScaleSheetLayoutView="80" workbookViewId="0">
      <pane ySplit="2" topLeftCell="A3" activePane="bottomLeft" state="frozen"/>
      <selection pane="bottomLeft"/>
    </sheetView>
  </sheetViews>
  <sheetFormatPr defaultRowHeight="12.75" customHeight="1"/>
  <cols>
    <col min="1" max="1" width="25.890625" customWidth="1"/>
    <col min="2" max="2" width="12.5390625" customWidth="1"/>
    <col min="3" max="3" width="17.80078125" customWidth="1"/>
    <col min="4" max="4" width="13.484375" customWidth="1"/>
    <col min="5" max="5" width="15.23828125" customWidth="1"/>
    <col min="6" max="18" width="9.16796875" customWidth="1"/>
  </cols>
  <sheetData>
    <row r="1" spans="1:6" ht="28.5" customHeight="1">
      <c r="A1" s="129" t="s">
        <v>560</v>
      </c>
      <c r="D1" s="128"/>
      <c r="E1" s="128"/>
      <c r="F1" s="128"/>
    </row>
    <row r="2" spans="1:6" ht="24" customHeight="1">
      <c r="A2" s="173" t="s">
        <v>540</v>
      </c>
    </row>
    <row r="3" spans="1:6" ht="23.25">
      <c r="A3" s="169" t="s">
        <v>555</v>
      </c>
      <c r="B3" s="129"/>
      <c r="C3" s="172"/>
      <c r="D3" s="172"/>
      <c r="E3" s="172"/>
    </row>
    <row r="4" spans="1:6" ht="21.75">
      <c r="A4" s="232" t="s">
        <v>1</v>
      </c>
      <c r="B4" s="233" t="s">
        <v>30</v>
      </c>
      <c r="C4" s="153"/>
      <c r="D4" s="153"/>
      <c r="E4" s="149"/>
      <c r="F4" s="132"/>
    </row>
    <row r="5" spans="1:6" ht="15">
      <c r="A5" s="232" t="s">
        <v>509</v>
      </c>
      <c r="B5" s="155">
        <v>11</v>
      </c>
      <c r="C5" s="154"/>
      <c r="D5" s="154"/>
      <c r="E5" s="149"/>
      <c r="F5" s="132"/>
    </row>
    <row r="6" spans="1:6" ht="15">
      <c r="A6" s="154"/>
      <c r="B6" s="154"/>
      <c r="C6" s="154"/>
      <c r="D6" s="154"/>
      <c r="E6" s="149"/>
      <c r="F6" s="132"/>
    </row>
    <row r="7" spans="1:6" ht="13.5">
      <c r="A7" s="232" t="s">
        <v>558</v>
      </c>
      <c r="B7" s="233"/>
      <c r="C7" s="232" t="s">
        <v>537</v>
      </c>
      <c r="D7" s="233"/>
      <c r="E7" s="233"/>
    </row>
    <row r="8" spans="1:6" ht="33.75">
      <c r="A8" s="232" t="s">
        <v>2</v>
      </c>
      <c r="B8" s="241" t="s">
        <v>124</v>
      </c>
      <c r="C8" s="234" t="s">
        <v>513</v>
      </c>
      <c r="D8" s="234" t="s">
        <v>514</v>
      </c>
      <c r="E8" s="226" t="s">
        <v>41</v>
      </c>
    </row>
    <row r="9" spans="1:6" ht="13.5">
      <c r="A9" s="226" t="s">
        <v>103</v>
      </c>
      <c r="B9" s="226" t="s">
        <v>104</v>
      </c>
      <c r="C9" s="235">
        <v>7</v>
      </c>
      <c r="D9" s="235"/>
      <c r="E9" s="235">
        <v>7</v>
      </c>
    </row>
    <row r="10" spans="1:6" ht="13.5">
      <c r="A10" s="226" t="s">
        <v>109</v>
      </c>
      <c r="B10" s="226" t="s">
        <v>110</v>
      </c>
      <c r="C10" s="235">
        <v>10</v>
      </c>
      <c r="D10" s="235"/>
      <c r="E10" s="235">
        <v>10</v>
      </c>
    </row>
    <row r="11" spans="1:6" ht="13.5">
      <c r="A11" s="226" t="s">
        <v>111</v>
      </c>
      <c r="B11" s="226" t="s">
        <v>113</v>
      </c>
      <c r="C11" s="235">
        <v>9</v>
      </c>
      <c r="D11" s="235"/>
      <c r="E11" s="235">
        <v>9</v>
      </c>
    </row>
    <row r="12" spans="1:6" ht="13.5">
      <c r="A12" s="226"/>
      <c r="B12" s="226" t="s">
        <v>112</v>
      </c>
      <c r="C12" s="235">
        <v>5.666666666666667</v>
      </c>
      <c r="D12" s="235"/>
      <c r="E12" s="235">
        <v>5.666666666666667</v>
      </c>
    </row>
    <row r="13" spans="1:6" ht="13.5">
      <c r="A13" s="226" t="s">
        <v>186</v>
      </c>
      <c r="B13" s="226" t="s">
        <v>115</v>
      </c>
      <c r="C13" s="235">
        <v>0</v>
      </c>
      <c r="D13" s="235"/>
      <c r="E13" s="235">
        <v>0</v>
      </c>
    </row>
    <row r="14" spans="1:6" ht="13.5">
      <c r="A14" s="226"/>
      <c r="B14" s="226" t="s">
        <v>190</v>
      </c>
      <c r="C14" s="235">
        <v>6.5</v>
      </c>
      <c r="D14" s="235">
        <v>2</v>
      </c>
      <c r="E14" s="235">
        <v>4.25</v>
      </c>
    </row>
    <row r="15" spans="1:6" ht="13.5">
      <c r="A15" s="226"/>
      <c r="B15" s="226" t="s">
        <v>188</v>
      </c>
      <c r="C15" s="235">
        <v>10</v>
      </c>
      <c r="D15" s="235"/>
      <c r="E15" s="235">
        <v>10</v>
      </c>
    </row>
    <row r="16" spans="1:6" ht="13.5">
      <c r="A16" s="226"/>
      <c r="B16" s="226" t="s">
        <v>189</v>
      </c>
      <c r="C16" s="235">
        <v>10</v>
      </c>
      <c r="D16" s="235"/>
      <c r="E16" s="235">
        <v>10</v>
      </c>
    </row>
    <row r="17" spans="1:6" ht="13.5">
      <c r="A17" s="226" t="s">
        <v>117</v>
      </c>
      <c r="B17" s="226" t="s">
        <v>118</v>
      </c>
      <c r="C17" s="235">
        <v>7</v>
      </c>
      <c r="D17" s="235"/>
      <c r="E17" s="235">
        <v>7</v>
      </c>
    </row>
    <row r="18" spans="1:6" ht="13.5">
      <c r="A18" s="226" t="s">
        <v>119</v>
      </c>
      <c r="B18" s="226" t="s">
        <v>120</v>
      </c>
      <c r="C18" s="235">
        <v>10</v>
      </c>
      <c r="D18" s="235">
        <v>10</v>
      </c>
      <c r="E18" s="235">
        <v>10</v>
      </c>
    </row>
    <row r="19" spans="1:6" ht="12.75" customHeight="1">
      <c r="A19" s="226"/>
      <c r="B19" s="226" t="s">
        <v>121</v>
      </c>
      <c r="C19" s="235">
        <v>8.25</v>
      </c>
      <c r="D19" s="235"/>
      <c r="E19" s="235">
        <v>8.25</v>
      </c>
    </row>
    <row r="20" spans="1:6" ht="12.75" customHeight="1">
      <c r="A20" s="226" t="s">
        <v>41</v>
      </c>
      <c r="B20" s="226"/>
      <c r="C20" s="235">
        <v>7.3684210526315788</v>
      </c>
      <c r="D20" s="235">
        <v>4.666666666666667</v>
      </c>
      <c r="E20" s="235">
        <v>7</v>
      </c>
    </row>
    <row r="24" spans="1:6" ht="13.5">
      <c r="A24" s="155"/>
      <c r="B24" s="155"/>
      <c r="C24" s="156"/>
      <c r="D24" s="156"/>
      <c r="E24" s="156"/>
    </row>
    <row r="32" spans="1:6" ht="23.25">
      <c r="A32" s="129" t="s">
        <v>560</v>
      </c>
      <c r="D32" s="128"/>
      <c r="E32" s="128"/>
      <c r="F32" s="128"/>
    </row>
    <row r="33" spans="1:6" ht="21.75">
      <c r="A33" s="173" t="s">
        <v>541</v>
      </c>
    </row>
    <row r="34" spans="1:6" ht="23.25">
      <c r="A34" s="169" t="s">
        <v>555</v>
      </c>
      <c r="B34" s="129"/>
      <c r="C34" s="172"/>
      <c r="D34" s="172"/>
      <c r="E34" s="172"/>
    </row>
    <row r="35" spans="1:6" ht="21.75">
      <c r="A35" s="232" t="s">
        <v>1</v>
      </c>
      <c r="B35" s="233" t="s">
        <v>30</v>
      </c>
      <c r="C35" s="153"/>
      <c r="D35" s="153"/>
      <c r="E35" s="149"/>
      <c r="F35" s="132"/>
    </row>
    <row r="36" spans="1:6" ht="15">
      <c r="A36" s="232" t="s">
        <v>509</v>
      </c>
      <c r="B36" s="155">
        <v>11</v>
      </c>
      <c r="C36" s="154"/>
      <c r="D36" s="154"/>
      <c r="E36" s="149"/>
      <c r="F36" s="132"/>
    </row>
    <row r="37" spans="1:6" ht="12.75" customHeight="1">
      <c r="A37" s="154"/>
      <c r="B37" s="154"/>
      <c r="C37" s="154"/>
      <c r="D37" s="154"/>
      <c r="E37" s="149"/>
      <c r="F37" s="132"/>
    </row>
    <row r="38" spans="1:6" ht="12.75" customHeight="1">
      <c r="A38" s="232" t="s">
        <v>559</v>
      </c>
      <c r="B38" s="233"/>
      <c r="C38" s="232" t="s">
        <v>537</v>
      </c>
      <c r="D38" s="233"/>
      <c r="E38" s="233"/>
    </row>
    <row r="39" spans="1:6" ht="12.75" customHeight="1">
      <c r="A39" s="232" t="s">
        <v>2</v>
      </c>
      <c r="B39" s="241" t="s">
        <v>124</v>
      </c>
      <c r="C39" s="234" t="s">
        <v>513</v>
      </c>
      <c r="D39" s="234" t="s">
        <v>514</v>
      </c>
      <c r="E39" s="226" t="s">
        <v>41</v>
      </c>
    </row>
    <row r="40" spans="1:6" ht="12.75" customHeight="1">
      <c r="A40" s="226" t="s">
        <v>103</v>
      </c>
      <c r="B40" s="226" t="s">
        <v>104</v>
      </c>
      <c r="C40" s="235">
        <v>4.1899999999999995</v>
      </c>
      <c r="D40" s="235"/>
      <c r="E40" s="235">
        <v>4.1899999999999995</v>
      </c>
    </row>
    <row r="41" spans="1:6" ht="12.75" customHeight="1">
      <c r="A41" s="226" t="s">
        <v>109</v>
      </c>
      <c r="B41" s="226" t="s">
        <v>110</v>
      </c>
      <c r="C41" s="235">
        <v>4.24</v>
      </c>
      <c r="D41" s="235"/>
      <c r="E41" s="235">
        <v>4.24</v>
      </c>
    </row>
    <row r="42" spans="1:6" ht="12.75" customHeight="1">
      <c r="A42" s="226" t="s">
        <v>111</v>
      </c>
      <c r="B42" s="226" t="s">
        <v>113</v>
      </c>
      <c r="C42" s="235">
        <v>4.17</v>
      </c>
      <c r="D42" s="235"/>
      <c r="E42" s="235">
        <v>4.17</v>
      </c>
    </row>
    <row r="43" spans="1:6" ht="12.75" customHeight="1">
      <c r="A43" s="226"/>
      <c r="B43" s="226" t="s">
        <v>112</v>
      </c>
      <c r="C43" s="235">
        <v>3.8933333333333331</v>
      </c>
      <c r="D43" s="235"/>
      <c r="E43" s="235">
        <v>3.8933333333333331</v>
      </c>
    </row>
    <row r="44" spans="1:6" ht="12.75" customHeight="1">
      <c r="A44" s="226" t="s">
        <v>186</v>
      </c>
      <c r="B44" s="226" t="s">
        <v>115</v>
      </c>
      <c r="C44" s="235">
        <v>4.8</v>
      </c>
      <c r="D44" s="235"/>
      <c r="E44" s="235">
        <v>4.8</v>
      </c>
    </row>
    <row r="45" spans="1:6" ht="12.75" customHeight="1">
      <c r="A45" s="226"/>
      <c r="B45" s="226" t="s">
        <v>190</v>
      </c>
      <c r="C45" s="235">
        <v>4.0649999999999995</v>
      </c>
      <c r="D45" s="235">
        <v>3.4299999999999997</v>
      </c>
      <c r="E45" s="235">
        <v>3.7474999999999996</v>
      </c>
    </row>
    <row r="46" spans="1:6" ht="12.75" customHeight="1">
      <c r="A46" s="226"/>
      <c r="B46" s="226" t="s">
        <v>188</v>
      </c>
      <c r="C46" s="235">
        <v>3.94</v>
      </c>
      <c r="D46" s="235"/>
      <c r="E46" s="235">
        <v>3.94</v>
      </c>
    </row>
    <row r="47" spans="1:6" ht="12.75" customHeight="1">
      <c r="A47" s="226"/>
      <c r="B47" s="226" t="s">
        <v>189</v>
      </c>
      <c r="C47" s="235">
        <v>3.8</v>
      </c>
      <c r="D47" s="235"/>
      <c r="E47" s="235">
        <v>3.8</v>
      </c>
    </row>
    <row r="48" spans="1:6" ht="12.75" customHeight="1">
      <c r="A48" s="226" t="s">
        <v>117</v>
      </c>
      <c r="B48" s="226" t="s">
        <v>118</v>
      </c>
      <c r="C48" s="235">
        <v>4.07</v>
      </c>
      <c r="D48" s="235"/>
      <c r="E48" s="235">
        <v>4.07</v>
      </c>
    </row>
    <row r="49" spans="1:5" ht="12.75" customHeight="1">
      <c r="A49" s="226" t="s">
        <v>119</v>
      </c>
      <c r="B49" s="226" t="s">
        <v>120</v>
      </c>
      <c r="C49" s="235">
        <v>3.73</v>
      </c>
      <c r="D49" s="235">
        <v>3.4</v>
      </c>
      <c r="E49" s="235">
        <v>3.5649999999999999</v>
      </c>
    </row>
    <row r="50" spans="1:5" ht="12.75" customHeight="1">
      <c r="A50" s="226"/>
      <c r="B50" s="226" t="s">
        <v>121</v>
      </c>
      <c r="C50" s="235">
        <v>4.2249999999999996</v>
      </c>
      <c r="D50" s="235"/>
      <c r="E50" s="235">
        <v>4.2249999999999996</v>
      </c>
    </row>
    <row r="51" spans="1:5" ht="12.75" customHeight="1">
      <c r="A51" s="226" t="s">
        <v>41</v>
      </c>
      <c r="B51" s="226"/>
      <c r="C51" s="235">
        <v>4.1005263157894731</v>
      </c>
      <c r="D51" s="235">
        <v>3.42</v>
      </c>
      <c r="E51" s="235">
        <v>4.0077272727272719</v>
      </c>
    </row>
  </sheetData>
  <conditionalFormatting sqref="A1 C25:C27">
    <cfRule type="containsText" dxfId="105" priority="6" operator="containsText" text="соверш.">
      <formula>NOT(ISERROR(SEARCH("соверш.",A1)))</formula>
    </cfRule>
  </conditionalFormatting>
  <conditionalFormatting sqref="B3">
    <cfRule type="containsText" dxfId="104" priority="4" operator="containsText" text="соверш.">
      <formula>NOT(ISERROR(SEARCH("соверш.",B3)))</formula>
    </cfRule>
  </conditionalFormatting>
  <conditionalFormatting sqref="C3:C7">
    <cfRule type="containsText" dxfId="103" priority="5" operator="containsText" text="соверш.">
      <formula>NOT(ISERROR(SEARCH("соверш.",C3)))</formula>
    </cfRule>
  </conditionalFormatting>
  <conditionalFormatting sqref="A32">
    <cfRule type="containsText" dxfId="102" priority="3" operator="containsText" text="соверш.">
      <formula>NOT(ISERROR(SEARCH("соверш.",A32)))</formula>
    </cfRule>
  </conditionalFormatting>
  <conditionalFormatting sqref="B34">
    <cfRule type="containsText" dxfId="101" priority="1" operator="containsText" text="соверш.">
      <formula>NOT(ISERROR(SEARCH("соверш.",B34)))</formula>
    </cfRule>
  </conditionalFormatting>
  <conditionalFormatting sqref="C34:C38">
    <cfRule type="containsText" dxfId="100" priority="2" operator="containsText" text="соверш.">
      <formula>NOT(ISERROR(SEARCH("соверш.",C34)))</formula>
    </cfRule>
  </conditionalFormatting>
  <pageMargins left="0.25" right="0.25" top="0.75" bottom="0.75" header="0.3" footer="0.3"/>
  <pageSetup paperSize="9" scale="90" orientation="portrait" r:id="rId3"/>
  <drawing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 /></Relationships>
</file>

<file path=customXml/item1.xml>��
</file>

<file path=customXml/itemProps1.xml><?xml version="1.0" encoding="utf-8"?>
<ds:datastoreItem xmlns:ds="http://schemas.openxmlformats.org/officeDocument/2006/customXml" ds:itemID="{AB39E67D-2D35-4B7E-8654-24139ACC26B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4" baseType="variant">
      <vt:variant>
        <vt:lpstr>Листы</vt:lpstr>
      </vt:variant>
      <vt:variant>
        <vt:i4>33</vt:i4>
      </vt:variant>
      <vt:variant>
        <vt:lpstr>Именованные диапазоны</vt:lpstr>
      </vt:variant>
      <vt:variant>
        <vt:i4>28</vt:i4>
      </vt:variant>
    </vt:vector>
  </HeadingPairs>
  <TitlesOfParts>
    <vt:vector size="61" baseType="lpstr">
      <vt:lpstr>ИНСТРУКЦИЯ</vt:lpstr>
      <vt:lpstr>СПИСКИ</vt:lpstr>
      <vt:lpstr>Содержание</vt:lpstr>
      <vt:lpstr>База данных</vt:lpstr>
      <vt:lpstr>Кол-во под. заявл.</vt:lpstr>
      <vt:lpstr>Данные абитуриента</vt:lpstr>
      <vt:lpstr>НХТ.очно-заочное</vt:lpstr>
      <vt:lpstr>СКД ОиПКММиТП.заочное</vt:lpstr>
      <vt:lpstr>СКД ОКДД.заочное</vt:lpstr>
      <vt:lpstr>ИИ.очное</vt:lpstr>
      <vt:lpstr>СиХНП.очное</vt:lpstr>
      <vt:lpstr>НХТ ХТнар.очное</vt:lpstr>
      <vt:lpstr>НХТ ХТбал.очное</vt:lpstr>
      <vt:lpstr>НХТ ХТэстр.очное</vt:lpstr>
      <vt:lpstr>МИЭ ИЭО.очное</vt:lpstr>
      <vt:lpstr>МИЭ ЭП.очное</vt:lpstr>
      <vt:lpstr>НХТ ТТ.очное</vt:lpstr>
      <vt:lpstr>АИ.очное</vt:lpstr>
      <vt:lpstr>ДПИиНП.очное</vt:lpstr>
      <vt:lpstr>Живопись.очное</vt:lpstr>
      <vt:lpstr>СКД ОиПКММиТП.очное</vt:lpstr>
      <vt:lpstr>СКД ОКДД.очное</vt:lpstr>
      <vt:lpstr>Приоритеты</vt:lpstr>
      <vt:lpstr>Группы</vt:lpstr>
      <vt:lpstr>ОТЧЕТ-подано з.</vt:lpstr>
      <vt:lpstr>ОТЧЕТ-поступившие</vt:lpstr>
      <vt:lpstr>ОТЧЕТ-районы</vt:lpstr>
      <vt:lpstr>ОТЧЕТ-пол</vt:lpstr>
      <vt:lpstr>ОТЧЕТ-возраст</vt:lpstr>
      <vt:lpstr>ОТЧЕТ-обр-е</vt:lpstr>
      <vt:lpstr>ОТЧЕТ-гр-во</vt:lpstr>
      <vt:lpstr>ОТЧЕТ-пост. 9кл.</vt:lpstr>
      <vt:lpstr>ОТЧЕТ-пост. 11кл.</vt:lpstr>
      <vt:lpstr>АИ.очное!Заголовки_для_печати</vt:lpstr>
      <vt:lpstr>ДПИиНП.очное!Заголовки_для_печати</vt:lpstr>
      <vt:lpstr>Живопись.очное!Заголовки_для_печати</vt:lpstr>
      <vt:lpstr>ИИ.очное!Заголовки_для_печати</vt:lpstr>
      <vt:lpstr>МИЭ ИЭО.очное!Заголовки_для_печати</vt:lpstr>
      <vt:lpstr>МИЭ ЭП.очное!Заголовки_для_печати</vt:lpstr>
      <vt:lpstr>НХТ ТТ.очное!Заголовки_для_печати</vt:lpstr>
      <vt:lpstr>НХТ ХТбал.очное!Заголовки_для_печати</vt:lpstr>
      <vt:lpstr>НХТ ХТнар.очное!Заголовки_для_печати</vt:lpstr>
      <vt:lpstr>НХТ ХТэстр.очное!Заголовки_для_печати</vt:lpstr>
      <vt:lpstr>НХТ.очно-заочное!Заголовки_для_печати</vt:lpstr>
      <vt:lpstr>СиХНП.очное!Заголовки_для_печати</vt:lpstr>
      <vt:lpstr>СКД ОиПКММиТП.заочное!Заголовки_для_печати</vt:lpstr>
      <vt:lpstr>СКД ОиПКММиТП.очное!Заголовки_для_печати</vt:lpstr>
      <vt:lpstr>СКД ОКДД.заочное!Заголовки_для_печати</vt:lpstr>
      <vt:lpstr>СКД ОКДД.очное!Заголовки_для_печати</vt:lpstr>
      <vt:lpstr>Группы!Область_печати</vt:lpstr>
      <vt:lpstr>Кол-во под. заявл.!Область_печати</vt:lpstr>
      <vt:lpstr>НХТ.очно-заочное!Область_печати</vt:lpstr>
      <vt:lpstr>ОТЧЕТ-возраст!Область_печати</vt:lpstr>
      <vt:lpstr>ОТЧЕТ-гр-во!Область_печати</vt:lpstr>
      <vt:lpstr>ОТЧЕТ-обр-е!Область_печати</vt:lpstr>
      <vt:lpstr>ОТЧЕТ-пол!Область_печати</vt:lpstr>
      <vt:lpstr>ОТЧЕТ-пост. 11кл.!Область_печати</vt:lpstr>
      <vt:lpstr>ОТЧЕТ-пост. 9кл.!Область_печати</vt:lpstr>
      <vt:lpstr>ОТЧЕТ-районы!Область_печати</vt:lpstr>
      <vt:lpstr>Приоритеты!Область_печати</vt:lpstr>
      <vt:lpstr>СКД ОиПКММиТП.заочное!Область_печати</vt:lpstr>
    </vt:vector>
  </TitlesOfParts>
  <Company>1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</dc:creator>
  <cp:lastModifiedBy>Валентина</cp:lastModifiedBy>
  <cp:lastPrinted>2019-12-10T14:49:34Z</cp:lastPrinted>
  <dcterms:created xsi:type="dcterms:W3CDTF">2006-02-02T08:19:46Z</dcterms:created>
  <dcterms:modified xsi:type="dcterms:W3CDTF">2020-01-07T09:35:51Z</dcterms:modified>
</cp:coreProperties>
</file>