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EXinCode\Tools\"/>
    </mc:Choice>
  </mc:AlternateContent>
  <bookViews>
    <workbookView xWindow="0" yWindow="0" windowWidth="20400" windowHeight="9552" tabRatio="859" activeTab="8"/>
  </bookViews>
  <sheets>
    <sheet name="原始公式" sheetId="1" r:id="rId1"/>
    <sheet name="总体" sheetId="6" r:id="rId2"/>
    <sheet name="临床性质" sheetId="14" r:id="rId3"/>
    <sheet name="行政职务" sheetId="4" r:id="rId4"/>
    <sheet name="部门" sheetId="5" r:id="rId5"/>
    <sheet name="人员" sheetId="2" r:id="rId6"/>
    <sheet name="其他" sheetId="16" r:id="rId7"/>
    <sheet name="Sheet2" sheetId="18" r:id="rId8"/>
    <sheet name="菜单" sheetId="19" r:id="rId9"/>
    <sheet name="业务员" sheetId="7" state="hidden" r:id="rId10"/>
  </sheets>
  <calcPr calcId="152511"/>
</workbook>
</file>

<file path=xl/calcChain.xml><?xml version="1.0" encoding="utf-8"?>
<calcChain xmlns="http://schemas.openxmlformats.org/spreadsheetml/2006/main">
  <c r="I7" i="19" l="1"/>
  <c r="L7" i="19"/>
  <c r="O7" i="19"/>
  <c r="Q7" i="19"/>
  <c r="I8" i="19"/>
  <c r="L8" i="19"/>
  <c r="O8" i="19"/>
  <c r="Q8" i="19"/>
  <c r="I9" i="19"/>
  <c r="L9" i="19"/>
  <c r="O9" i="19"/>
  <c r="Q9" i="19"/>
  <c r="I10" i="19"/>
  <c r="L10" i="19"/>
  <c r="O10" i="19"/>
  <c r="Q10" i="19"/>
  <c r="I11" i="19"/>
  <c r="L11" i="19"/>
  <c r="O11" i="19"/>
  <c r="Q11" i="19"/>
  <c r="I12" i="19"/>
  <c r="L12" i="19"/>
  <c r="O12" i="19"/>
  <c r="Q12" i="19"/>
  <c r="I13" i="19"/>
  <c r="L13" i="19"/>
  <c r="O13" i="19"/>
  <c r="Q13" i="19"/>
  <c r="I14" i="19"/>
  <c r="L14" i="19"/>
  <c r="O14" i="19"/>
  <c r="Q14" i="19"/>
  <c r="I15" i="19"/>
  <c r="L15" i="19"/>
  <c r="O15" i="19"/>
  <c r="Q15" i="19"/>
  <c r="I16" i="19"/>
  <c r="L16" i="19"/>
  <c r="O16" i="19"/>
  <c r="Q16" i="19"/>
  <c r="I17" i="19"/>
  <c r="L17" i="19"/>
  <c r="O17" i="19"/>
  <c r="Q17" i="19"/>
  <c r="I18" i="19"/>
  <c r="L18" i="19"/>
  <c r="O18" i="19"/>
  <c r="Q18" i="19"/>
  <c r="I19" i="19"/>
  <c r="L19" i="19"/>
  <c r="O19" i="19"/>
  <c r="Q19" i="19"/>
  <c r="I20" i="19"/>
  <c r="L20" i="19"/>
  <c r="O20" i="19"/>
  <c r="Q20" i="19"/>
  <c r="I21" i="19"/>
  <c r="L21" i="19"/>
  <c r="O21" i="19"/>
  <c r="Q21" i="19"/>
  <c r="I22" i="19"/>
  <c r="L22" i="19"/>
  <c r="O22" i="19"/>
  <c r="Q22" i="19"/>
  <c r="F16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Q6" i="19"/>
  <c r="O6" i="19"/>
  <c r="L6" i="19"/>
  <c r="I6" i="19"/>
  <c r="H6" i="19"/>
  <c r="O5" i="19"/>
  <c r="B4" i="19"/>
  <c r="B7" i="19" s="1"/>
  <c r="B8" i="19"/>
  <c r="I2" i="19"/>
  <c r="I2" i="14"/>
  <c r="Q4" i="19" l="1"/>
  <c r="L3" i="19"/>
  <c r="O3" i="19"/>
  <c r="I3" i="19"/>
  <c r="Q4" i="14"/>
  <c r="Q11" i="4"/>
  <c r="Q10" i="4"/>
  <c r="Q9" i="4"/>
  <c r="Q8" i="4"/>
  <c r="Q7" i="4"/>
  <c r="Q6" i="4"/>
  <c r="Q4" i="4"/>
  <c r="Q7" i="14"/>
  <c r="Q8" i="14"/>
  <c r="Q9" i="14"/>
  <c r="Q10" i="14"/>
  <c r="Q11" i="14"/>
  <c r="Q6" i="14"/>
  <c r="O6" i="14"/>
  <c r="G67" i="1" l="1"/>
  <c r="G68" i="1"/>
  <c r="G69" i="1"/>
  <c r="G70" i="1"/>
  <c r="G71" i="1"/>
  <c r="G72" i="1"/>
  <c r="G73" i="1"/>
  <c r="G74" i="1"/>
  <c r="D74" i="1"/>
  <c r="E74" i="1"/>
  <c r="E8" i="6"/>
  <c r="F13" i="2"/>
  <c r="I22" i="2" l="1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7" i="2"/>
  <c r="I6" i="2"/>
  <c r="I2" i="2"/>
  <c r="I22" i="5"/>
  <c r="I21" i="5"/>
  <c r="I20" i="5"/>
  <c r="I19" i="5"/>
  <c r="I18" i="5"/>
  <c r="I17" i="5"/>
  <c r="I16" i="5"/>
  <c r="I15" i="5"/>
  <c r="I14" i="5"/>
  <c r="I13" i="5"/>
  <c r="I11" i="5"/>
  <c r="I9" i="5"/>
  <c r="I8" i="5"/>
  <c r="I7" i="5"/>
  <c r="I6" i="5"/>
  <c r="I2" i="5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2" i="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6" i="14"/>
  <c r="E67" i="1"/>
  <c r="E68" i="1"/>
  <c r="E69" i="1"/>
  <c r="E70" i="1"/>
  <c r="E71" i="1"/>
  <c r="E72" i="1"/>
  <c r="E73" i="1"/>
  <c r="L22" i="2" l="1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7" i="2"/>
  <c r="L6" i="2"/>
  <c r="L22" i="5"/>
  <c r="L21" i="5"/>
  <c r="L20" i="5"/>
  <c r="L19" i="5"/>
  <c r="L18" i="5"/>
  <c r="L17" i="5"/>
  <c r="L16" i="5"/>
  <c r="L15" i="5"/>
  <c r="L14" i="5"/>
  <c r="L13" i="5"/>
  <c r="L11" i="5"/>
  <c r="L9" i="5"/>
  <c r="L8" i="5"/>
  <c r="L7" i="5"/>
  <c r="L6" i="5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6" i="14"/>
  <c r="C76" i="1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7" i="2"/>
  <c r="O6" i="2"/>
  <c r="O5" i="2"/>
  <c r="O22" i="5"/>
  <c r="O21" i="5"/>
  <c r="O20" i="5"/>
  <c r="O19" i="5"/>
  <c r="O18" i="5"/>
  <c r="O17" i="5"/>
  <c r="O16" i="5"/>
  <c r="O14" i="5"/>
  <c r="O13" i="5"/>
  <c r="O11" i="5"/>
  <c r="O9" i="5"/>
  <c r="O8" i="5"/>
  <c r="O7" i="5"/>
  <c r="O6" i="5"/>
  <c r="O5" i="5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L4" i="5" l="1"/>
  <c r="L4" i="19"/>
  <c r="C78" i="1"/>
  <c r="O4" i="19" s="1"/>
  <c r="L4" i="4"/>
  <c r="L4" i="2"/>
  <c r="H22" i="14" l="1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O5" i="14"/>
  <c r="B4" i="14"/>
  <c r="B7" i="14" s="1"/>
  <c r="B3" i="14"/>
  <c r="B8" i="14" s="1"/>
  <c r="F12" i="5" s="1"/>
  <c r="I12" i="5" s="1"/>
  <c r="B2" i="14"/>
  <c r="B4" i="5"/>
  <c r="B3" i="5"/>
  <c r="B2" i="5"/>
  <c r="B4" i="2"/>
  <c r="B3" i="2"/>
  <c r="B2" i="2"/>
  <c r="B3" i="4"/>
  <c r="B4" i="4"/>
  <c r="B7" i="4" s="1"/>
  <c r="B2" i="4"/>
  <c r="H22" i="5"/>
  <c r="H21" i="5"/>
  <c r="H20" i="5"/>
  <c r="H19" i="5"/>
  <c r="H18" i="5"/>
  <c r="H17" i="5"/>
  <c r="H16" i="5"/>
  <c r="H14" i="5"/>
  <c r="H11" i="5"/>
  <c r="H9" i="5"/>
  <c r="H8" i="5"/>
  <c r="H7" i="5"/>
  <c r="B8" i="5"/>
  <c r="H6" i="5"/>
  <c r="B7" i="5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B8" i="4"/>
  <c r="H6" i="4"/>
  <c r="F8" i="2" l="1"/>
  <c r="L3" i="4"/>
  <c r="I3" i="4"/>
  <c r="O3" i="4"/>
  <c r="I3" i="5"/>
  <c r="O3" i="5"/>
  <c r="F10" i="5"/>
  <c r="L3" i="5"/>
  <c r="O12" i="5"/>
  <c r="L12" i="5"/>
  <c r="H12" i="5"/>
  <c r="O3" i="14"/>
  <c r="I3" i="14"/>
  <c r="L3" i="14"/>
  <c r="S3" i="1"/>
  <c r="S4" i="1"/>
  <c r="S5" i="1"/>
  <c r="S6" i="1"/>
  <c r="S7" i="1"/>
  <c r="S8" i="1"/>
  <c r="S9" i="1"/>
  <c r="S10" i="1"/>
  <c r="S11" i="1"/>
  <c r="O8" i="2" l="1"/>
  <c r="I8" i="2"/>
  <c r="L8" i="2"/>
  <c r="I10" i="5"/>
  <c r="L10" i="5"/>
  <c r="O10" i="5"/>
  <c r="H10" i="5"/>
  <c r="O15" i="5"/>
  <c r="H15" i="5"/>
  <c r="H13" i="5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6" i="2"/>
  <c r="B8" i="2"/>
  <c r="L3" i="2" s="1"/>
  <c r="B7" i="2"/>
  <c r="I3" i="2" l="1"/>
  <c r="O3" i="2"/>
  <c r="L4" i="14"/>
  <c r="M17" i="7" l="1"/>
  <c r="M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G3" i="7"/>
  <c r="F3" i="7"/>
  <c r="M1" i="7"/>
  <c r="G1" i="7"/>
  <c r="M9" i="7" l="1"/>
  <c r="M13" i="7"/>
  <c r="M4" i="7"/>
  <c r="M8" i="7"/>
  <c r="M12" i="7"/>
  <c r="M3" i="7"/>
  <c r="M7" i="7"/>
  <c r="M11" i="7"/>
  <c r="M15" i="7"/>
  <c r="M6" i="7"/>
  <c r="M10" i="7"/>
  <c r="M14" i="7"/>
  <c r="M5" i="7"/>
  <c r="O4" i="14" l="1"/>
  <c r="O4" i="2"/>
  <c r="O4" i="5"/>
  <c r="O4" i="4"/>
</calcChain>
</file>

<file path=xl/sharedStrings.xml><?xml version="1.0" encoding="utf-8"?>
<sst xmlns="http://schemas.openxmlformats.org/spreadsheetml/2006/main" count="383" uniqueCount="216">
  <si>
    <t>基本类型</t>
  </si>
  <si>
    <t>数据库类型</t>
  </si>
  <si>
    <t>默认长度</t>
  </si>
  <si>
    <t>合并后</t>
  </si>
  <si>
    <t>C#代码</t>
  </si>
  <si>
    <t>string</t>
  </si>
  <si>
    <t>varchar</t>
  </si>
  <si>
    <t>int</t>
  </si>
  <si>
    <t>long</t>
  </si>
  <si>
    <t>bigint</t>
  </si>
  <si>
    <t>short</t>
  </si>
  <si>
    <t>smallint</t>
  </si>
  <si>
    <t>DateTime</t>
  </si>
  <si>
    <t>datetime</t>
  </si>
  <si>
    <t>decimal</t>
  </si>
  <si>
    <t>24,2</t>
  </si>
  <si>
    <t>double</t>
  </si>
  <si>
    <t>bool</t>
  </si>
  <si>
    <t>bit</t>
  </si>
  <si>
    <t>image</t>
  </si>
  <si>
    <t>Mapping片段</t>
  </si>
  <si>
    <t>实体类型</t>
  </si>
  <si>
    <t>行类型</t>
  </si>
  <si>
    <t>名称</t>
  </si>
  <si>
    <t>编码</t>
  </si>
  <si>
    <t>类型</t>
  </si>
  <si>
    <t>类型-关系</t>
  </si>
  <si>
    <t>主键</t>
  </si>
  <si>
    <t>ID</t>
  </si>
  <si>
    <t>Code</t>
  </si>
  <si>
    <t>Name</t>
  </si>
  <si>
    <t>性别</t>
  </si>
  <si>
    <t>Sex</t>
  </si>
  <si>
    <t>Address</t>
  </si>
  <si>
    <t>备注</t>
  </si>
  <si>
    <t>Memo</t>
  </si>
  <si>
    <t>CBO_Employee</t>
  </si>
  <si>
    <t>籍贯</t>
  </si>
  <si>
    <t>ComeFrom</t>
  </si>
  <si>
    <t>出生日期</t>
  </si>
  <si>
    <t>Birthday</t>
  </si>
  <si>
    <t>学历</t>
  </si>
  <si>
    <t>Education</t>
  </si>
  <si>
    <t>学校</t>
  </si>
  <si>
    <t>College</t>
  </si>
  <si>
    <t>住址</t>
  </si>
  <si>
    <t>电话</t>
  </si>
  <si>
    <t>Phone</t>
  </si>
  <si>
    <t>入职日期</t>
  </si>
  <si>
    <t>EntryDate</t>
  </si>
  <si>
    <t>招聘渠道</t>
  </si>
  <si>
    <t>Channel</t>
  </si>
  <si>
    <t>隶属上级</t>
  </si>
  <si>
    <t>Superior</t>
  </si>
  <si>
    <t>员工</t>
    <phoneticPr fontId="3" type="noConversion"/>
  </si>
  <si>
    <t>实体</t>
    <phoneticPr fontId="3" type="noConversion"/>
  </si>
  <si>
    <t>类名</t>
    <phoneticPr fontId="3" type="noConversion"/>
  </si>
  <si>
    <t>所属模块</t>
    <phoneticPr fontId="3" type="noConversion"/>
  </si>
  <si>
    <t>表名</t>
    <phoneticPr fontId="3" type="noConversion"/>
  </si>
  <si>
    <r>
      <t>C</t>
    </r>
    <r>
      <rPr>
        <sz val="11"/>
        <color indexed="8"/>
        <rFont val="宋体"/>
        <family val="3"/>
        <charset val="134"/>
      </rPr>
      <t>BO</t>
    </r>
    <phoneticPr fontId="3" type="noConversion"/>
  </si>
  <si>
    <t>实体Mapping</t>
    <phoneticPr fontId="3" type="noConversion"/>
  </si>
  <si>
    <t>CreatedOn</t>
  </si>
  <si>
    <t>CreatedBy</t>
  </si>
  <si>
    <t>SysVersion</t>
  </si>
  <si>
    <t>ModifiedOn</t>
  </si>
  <si>
    <t>ModifiedBy</t>
  </si>
  <si>
    <t>long</t>
    <phoneticPr fontId="3" type="noConversion"/>
  </si>
  <si>
    <t>datetime</t>
    <phoneticPr fontId="3" type="noConversion"/>
  </si>
  <si>
    <t>数据库：</t>
    <phoneticPr fontId="3" type="noConversion"/>
  </si>
  <si>
    <t>实体基类属性</t>
    <phoneticPr fontId="3" type="noConversion"/>
  </si>
  <si>
    <t>属性名</t>
    <phoneticPr fontId="3" type="noConversion"/>
  </si>
  <si>
    <t>建表脚本</t>
    <phoneticPr fontId="3" type="noConversion"/>
  </si>
  <si>
    <t>类型</t>
    <phoneticPr fontId="3" type="noConversion"/>
  </si>
  <si>
    <t>实体基类脚本</t>
    <phoneticPr fontId="3" type="noConversion"/>
  </si>
  <si>
    <t>基类属性组</t>
    <phoneticPr fontId="3" type="noConversion"/>
  </si>
  <si>
    <t xml:space="preserve">    &lt;!--@Description--&gt;
    &lt;property name="@Property" column="@Property"/&gt;</t>
    <phoneticPr fontId="3" type="noConversion"/>
  </si>
  <si>
    <t>属性描述</t>
    <phoneticPr fontId="3" type="noConversion"/>
  </si>
  <si>
    <t>系统版本</t>
    <phoneticPr fontId="3" type="noConversion"/>
  </si>
  <si>
    <t>创建人</t>
    <phoneticPr fontId="3" type="noConversion"/>
  </si>
  <si>
    <t>修改人</t>
    <phoneticPr fontId="3" type="noConversion"/>
  </si>
  <si>
    <t>修改时间</t>
    <phoneticPr fontId="3" type="noConversion"/>
  </si>
  <si>
    <t>创建时间</t>
    <phoneticPr fontId="3" type="noConversion"/>
  </si>
  <si>
    <t>实体基类Mapping</t>
    <phoneticPr fontId="3" type="noConversion"/>
  </si>
  <si>
    <t>xml头</t>
    <phoneticPr fontId="3" type="noConversion"/>
  </si>
  <si>
    <t>dll名</t>
    <phoneticPr fontId="3" type="noConversion"/>
  </si>
  <si>
    <t>命名空间</t>
    <phoneticPr fontId="3" type="noConversion"/>
  </si>
  <si>
    <t>类全名</t>
    <phoneticPr fontId="3" type="noConversion"/>
  </si>
  <si>
    <t>EXin.DoNet.HIS.Entities</t>
  </si>
  <si>
    <t>EXin.DoNet.HIS.Entities</t>
    <phoneticPr fontId="3" type="noConversion"/>
  </si>
  <si>
    <t>bool</t>
    <phoneticPr fontId="3" type="noConversion"/>
  </si>
  <si>
    <r>
      <t>B</t>
    </r>
    <r>
      <rPr>
        <sz val="11"/>
        <color indexed="8"/>
        <rFont val="宋体"/>
        <family val="3"/>
        <charset val="134"/>
      </rPr>
      <t>irthday</t>
    </r>
    <phoneticPr fontId="3" type="noConversion"/>
  </si>
  <si>
    <t>IsEffective</t>
    <phoneticPr fontId="3" type="noConversion"/>
  </si>
  <si>
    <t>是否生效</t>
    <phoneticPr fontId="3" type="noConversion"/>
  </si>
  <si>
    <t>生效时间</t>
    <phoneticPr fontId="3" type="noConversion"/>
  </si>
  <si>
    <t>失效时间</t>
    <phoneticPr fontId="3" type="noConversion"/>
  </si>
  <si>
    <t>EffectiveDate</t>
    <phoneticPr fontId="3" type="noConversion"/>
  </si>
  <si>
    <t>DisableDate</t>
    <phoneticPr fontId="3" type="noConversion"/>
  </si>
  <si>
    <t>Entity</t>
  </si>
  <si>
    <t>数据库脚本</t>
    <phoneticPr fontId="3" type="noConversion"/>
  </si>
  <si>
    <r>
      <t xml:space="preserve">    --</t>
    </r>
    <r>
      <rPr>
        <sz val="11"/>
        <color indexed="8"/>
        <rFont val="宋体"/>
        <family val="3"/>
        <charset val="134"/>
      </rPr>
      <t xml:space="preserve"> </t>
    </r>
    <r>
      <rPr>
        <sz val="11"/>
        <color indexed="8"/>
        <rFont val="宋体"/>
        <family val="3"/>
        <charset val="134"/>
      </rPr>
      <t>@Description
    @Property</t>
    </r>
    <r>
      <rPr>
        <sz val="11"/>
        <color indexed="8"/>
        <rFont val="宋体"/>
        <family val="3"/>
        <charset val="134"/>
      </rPr>
      <t xml:space="preserve"> @Type ,</t>
    </r>
    <phoneticPr fontId="3" type="noConversion"/>
  </si>
  <si>
    <t>&lt;!-- 实体Mapping  属性设计  by  hbh , Inc. --&gt;</t>
    <phoneticPr fontId="3" type="noConversion"/>
  </si>
  <si>
    <t>-- 建表脚本 属性设计  by  hbh , Inc.</t>
    <phoneticPr fontId="3" type="noConversion"/>
  </si>
  <si>
    <t>描述</t>
  </si>
  <si>
    <t>Description</t>
    <phoneticPr fontId="3" type="noConversion"/>
  </si>
  <si>
    <t>string</t>
    <phoneticPr fontId="3" type="noConversion"/>
  </si>
  <si>
    <t>顺序</t>
    <phoneticPr fontId="3" type="noConversion"/>
  </si>
  <si>
    <t>int</t>
    <phoneticPr fontId="3" type="noConversion"/>
  </si>
  <si>
    <t>临床性质</t>
    <phoneticPr fontId="3" type="noConversion"/>
  </si>
  <si>
    <t>默认值</t>
    <phoneticPr fontId="3" type="noConversion"/>
  </si>
  <si>
    <r>
      <t>S</t>
    </r>
    <r>
      <rPr>
        <sz val="11"/>
        <color indexed="8"/>
        <rFont val="宋体"/>
        <family val="3"/>
        <charset val="134"/>
      </rPr>
      <t>tring.Empty</t>
    </r>
    <phoneticPr fontId="3" type="noConversion"/>
  </si>
  <si>
    <t>DateTime.MinValue</t>
    <phoneticPr fontId="3" type="noConversion"/>
  </si>
  <si>
    <r>
      <t>n</t>
    </r>
    <r>
      <rPr>
        <sz val="11"/>
        <color indexed="8"/>
        <rFont val="宋体"/>
        <family val="3"/>
        <charset val="134"/>
      </rPr>
      <t>ull</t>
    </r>
    <phoneticPr fontId="3" type="noConversion"/>
  </si>
  <si>
    <r>
      <t>f</t>
    </r>
    <r>
      <rPr>
        <sz val="11"/>
        <color indexed="8"/>
        <rFont val="宋体"/>
        <family val="3"/>
        <charset val="134"/>
      </rPr>
      <t>alse</t>
    </r>
    <phoneticPr fontId="3" type="noConversion"/>
  </si>
  <si>
    <t>DateTime</t>
    <phoneticPr fontId="3" type="noConversion"/>
  </si>
  <si>
    <t>xml尾</t>
    <phoneticPr fontId="3" type="noConversion"/>
  </si>
  <si>
    <t xml:space="preserve">
  &lt;/class&gt;
&lt;/hibernate-mapping&gt;</t>
    <phoneticPr fontId="3" type="noConversion"/>
  </si>
  <si>
    <t>编码</t>
    <phoneticPr fontId="3" type="noConversion"/>
  </si>
  <si>
    <r>
      <t>C</t>
    </r>
    <r>
      <rPr>
        <sz val="11"/>
        <color indexed="8"/>
        <rFont val="宋体"/>
        <family val="3"/>
        <charset val="134"/>
      </rPr>
      <t>ode</t>
    </r>
    <phoneticPr fontId="3" type="noConversion"/>
  </si>
  <si>
    <t>string</t>
    <phoneticPr fontId="3" type="noConversion"/>
  </si>
  <si>
    <t>名称</t>
    <phoneticPr fontId="3" type="noConversion"/>
  </si>
  <si>
    <r>
      <t>N</t>
    </r>
    <r>
      <rPr>
        <sz val="11"/>
        <color indexed="8"/>
        <rFont val="宋体"/>
        <family val="3"/>
        <charset val="134"/>
      </rPr>
      <t>ame</t>
    </r>
    <phoneticPr fontId="3" type="noConversion"/>
  </si>
  <si>
    <r>
      <t>s</t>
    </r>
    <r>
      <rPr>
        <sz val="11"/>
        <color indexed="8"/>
        <rFont val="宋体"/>
        <family val="3"/>
        <charset val="134"/>
      </rPr>
      <t>tring</t>
    </r>
    <phoneticPr fontId="3" type="noConversion"/>
  </si>
  <si>
    <t>状态</t>
    <phoneticPr fontId="3" type="noConversion"/>
  </si>
  <si>
    <t>Status</t>
  </si>
  <si>
    <t>描述</t>
    <phoneticPr fontId="3" type="noConversion"/>
  </si>
  <si>
    <t>Description</t>
    <phoneticPr fontId="3" type="noConversion"/>
  </si>
  <si>
    <t>Memo</t>
    <phoneticPr fontId="3" type="noConversion"/>
  </si>
  <si>
    <t>null</t>
    <phoneticPr fontId="3" type="noConversion"/>
  </si>
  <si>
    <t>Sequence</t>
    <phoneticPr fontId="3" type="noConversion"/>
  </si>
  <si>
    <t>ClinicalCharacter</t>
    <phoneticPr fontId="3" type="noConversion"/>
  </si>
  <si>
    <t>Post</t>
    <phoneticPr fontId="3" type="noConversion"/>
  </si>
  <si>
    <t>职务</t>
    <phoneticPr fontId="3" type="noConversion"/>
  </si>
  <si>
    <t>IsEffective</t>
    <phoneticPr fontId="3" type="noConversion"/>
  </si>
  <si>
    <t>EffectiveDate</t>
    <phoneticPr fontId="3" type="noConversion"/>
  </si>
  <si>
    <t>Department</t>
    <phoneticPr fontId="3" type="noConversion"/>
  </si>
  <si>
    <t>部门</t>
    <phoneticPr fontId="3" type="noConversion"/>
  </si>
  <si>
    <t>上级部门</t>
    <phoneticPr fontId="3" type="noConversion"/>
  </si>
  <si>
    <t>HigherLevel</t>
    <phoneticPr fontId="3" type="noConversion"/>
  </si>
  <si>
    <t>临床性质</t>
    <phoneticPr fontId="3" type="noConversion"/>
  </si>
  <si>
    <t>ClinicalCharacter</t>
    <phoneticPr fontId="3" type="noConversion"/>
  </si>
  <si>
    <t>Staff</t>
    <phoneticPr fontId="3" type="noConversion"/>
  </si>
  <si>
    <r>
      <t>P</t>
    </r>
    <r>
      <rPr>
        <sz val="11"/>
        <color indexed="8"/>
        <rFont val="宋体"/>
        <family val="3"/>
        <charset val="134"/>
      </rPr>
      <t>ost</t>
    </r>
    <phoneticPr fontId="3" type="noConversion"/>
  </si>
  <si>
    <t>行政职务</t>
    <phoneticPr fontId="3" type="noConversion"/>
  </si>
  <si>
    <t>部门</t>
    <phoneticPr fontId="3" type="noConversion"/>
  </si>
  <si>
    <t>DocStatusEnum</t>
  </si>
  <si>
    <t>基类类型</t>
    <phoneticPr fontId="3" type="noConversion"/>
  </si>
  <si>
    <t>HBH.DoNet.DevPlatform.Base</t>
  </si>
  <si>
    <t>HBH.DoNet.DevPlatform.Base</t>
    <phoneticPr fontId="3" type="noConversion"/>
  </si>
  <si>
    <t>Base</t>
    <phoneticPr fontId="3" type="noConversion"/>
  </si>
  <si>
    <t>状态枚举</t>
    <phoneticPr fontId="3" type="noConversion"/>
  </si>
  <si>
    <t>状态枚举</t>
    <phoneticPr fontId="3" type="noConversion"/>
  </si>
  <si>
    <t>当前类：</t>
    <phoneticPr fontId="3" type="noConversion"/>
  </si>
  <si>
    <r>
      <t xml:space="preserve">    &lt;!--@Description--&gt;
    &lt;many-to-one name="@Property"
               class="</t>
    </r>
    <r>
      <rPr>
        <sz val="11"/>
        <color indexed="8"/>
        <rFont val="宋体"/>
        <family val="3"/>
        <charset val="134"/>
      </rPr>
      <t>@FullType</t>
    </r>
    <r>
      <rPr>
        <sz val="11"/>
        <color indexed="8"/>
        <rFont val="宋体"/>
        <family val="3"/>
        <charset val="134"/>
      </rPr>
      <t>"
               column="@Property" lazy="false"  cascade ="none"/&gt;</t>
    </r>
    <phoneticPr fontId="3" type="noConversion"/>
  </si>
  <si>
    <t>资源</t>
    <phoneticPr fontId="3" type="noConversion"/>
  </si>
  <si>
    <t>资源头脚本</t>
    <phoneticPr fontId="3" type="noConversion"/>
  </si>
  <si>
    <t>Sqlite获取当前日期时间</t>
    <phoneticPr fontId="5" type="noConversion"/>
  </si>
  <si>
    <t>资源公式：</t>
    <phoneticPr fontId="3" type="noConversion"/>
  </si>
  <si>
    <t xml:space="preserve">    &lt;!--@Description--&gt;
    &lt;list name="@Property" cascade ="all" lazy ="false"&gt;
      &lt;key column="@Type"/&gt;
      &lt;list-index/&gt;
      &lt;one-to-many
          class="@FullType"
          not-found="ignore"/&gt;
    &lt;/list&gt;</t>
    <phoneticPr fontId="3" type="noConversion"/>
  </si>
  <si>
    <t>datetime('now', 'localtime')</t>
    <phoneticPr fontId="5" type="noConversion"/>
  </si>
  <si>
    <t xml:space="preserve"> delete from SysResource where Belongs1='@EntityFullName';</t>
    <phoneticPr fontId="3" type="noConversion"/>
  </si>
  <si>
    <t>-- 资源</t>
    <phoneticPr fontId="3" type="noConversion"/>
  </si>
  <si>
    <t xml:space="preserve">
        // 描述
        private string description = String.Empty;
        /// &lt;summary&gt;
        /// 描述
        /// &lt;/summary&gt;
        [EntityFeature(Description="描述")]
        public virtual string Description
        {
            get
            {
                return description;
            }
            set
            {
                if (description != value)
                {
                    description = value;
                }
            }
        }</t>
  </si>
  <si>
    <t xml:space="preserve">
        // 是否生效
        private bool isEffective = false;
        /// &lt;summary&gt;
        /// 是否生效
        /// &lt;/summary&gt;
        [EntityFeature(Description="是否生效")]
        public virtual bool IsEffective
        {
            get
            {
                return isEffective;
            }
            set
            {
                if (isEffective != value)
                {
                    isEffective = value;
                }
            }
        }</t>
  </si>
  <si>
    <t xml:space="preserve">
        // 生效时间
        private DateTime effectiveDate = DateTime.MinValue;
        /// &lt;summary&gt;
        /// 生效时间
        /// &lt;/summary&gt;
        [EntityFeature(Description="生效时间")]
        public virtual DateTime EffectiveDate
        {
            get
            {
                return effectiveDate;
            }
            set
            {
                if (effectiveDate != value)
                {
                    effectiveDate = value;
                }
            }
        }</t>
  </si>
  <si>
    <t xml:space="preserve">
        // 失效时间
        private DateTime disableDate = DateTime.MinValue;
        /// &lt;summary&gt;
        /// 失效时间
        /// &lt;/summary&gt;
        [EntityFeature(Description="失效时间")]
        public virtual DateTime DisableDate
        {
            get
            {
                return disableDate;
            }
            set
            {
                if (disableDate != value)
                {
                    disableDate = value;
                }
            }
        }</t>
  </si>
  <si>
    <t xml:space="preserve">
        // 备注
        private string memo = String.Empty;
        /// &lt;summary&gt;
        /// 备注
        /// &lt;/summary&gt;
        [EntityFeature(Description="备注")]
        public virtual string Memo
        {
            get
            {
                return memo;
            }
            set
            {
                if (memo != value)
                {
                    memo = value;
                }
            }
        }</t>
  </si>
  <si>
    <t/>
  </si>
  <si>
    <t xml:space="preserve">        // 描述</t>
  </si>
  <si>
    <t xml:space="preserve">        private string description = String.Empty;</t>
  </si>
  <si>
    <t xml:space="preserve">        /// &lt;summary&gt;</t>
  </si>
  <si>
    <t xml:space="preserve">        /// 描述</t>
  </si>
  <si>
    <t xml:space="preserve">        /// &lt;/summary&gt;</t>
  </si>
  <si>
    <t xml:space="preserve">        [EntityFeature(Description="描述")]</t>
  </si>
  <si>
    <t xml:space="preserve">        public virtual string Description</t>
  </si>
  <si>
    <t xml:space="preserve">        {</t>
  </si>
  <si>
    <t xml:space="preserve">            get</t>
  </si>
  <si>
    <t xml:space="preserve">            {</t>
  </si>
  <si>
    <t xml:space="preserve">                return description;</t>
  </si>
  <si>
    <t xml:space="preserve">            }</t>
  </si>
  <si>
    <t xml:space="preserve">            set</t>
  </si>
  <si>
    <t xml:space="preserve">                if (description != value)</t>
  </si>
  <si>
    <t xml:space="preserve">                {</t>
  </si>
  <si>
    <t xml:space="preserve">                    description = value;</t>
  </si>
  <si>
    <t xml:space="preserve">                }</t>
  </si>
  <si>
    <t xml:space="preserve">        }</t>
  </si>
  <si>
    <t xml:space="preserve">
        // @Description
        private @Type @Field = @Default;
        /// &lt;summary&gt;
        /// @Description
        /// &lt;/summary&gt;
        [HBH.DoNet.DevPlatform.Base.EntityFeature(Description='@Description')]
        public virtual @Type @Property
        {
            get
            {
                return @Field;
            }
            set
            {
                if (@Field != value)
                {
                    @Field = value;
                    OnPropertyChanged('@Property');
                }
            }
        }</t>
    <phoneticPr fontId="3" type="noConversion"/>
  </si>
  <si>
    <t>菜单</t>
    <phoneticPr fontId="3" type="noConversion"/>
  </si>
  <si>
    <t>SysMenu</t>
  </si>
  <si>
    <t>DisplayName</t>
  </si>
  <si>
    <t>Application</t>
  </si>
  <si>
    <t>Assembly</t>
  </si>
  <si>
    <t>Form</t>
  </si>
  <si>
    <t>PageParameter</t>
  </si>
  <si>
    <t>Sequence</t>
  </si>
  <si>
    <t>IsLeaf</t>
  </si>
  <si>
    <t>Level</t>
  </si>
  <si>
    <t>EntityFullName</t>
  </si>
  <si>
    <t>SysLanguage</t>
  </si>
  <si>
    <t>显示名称</t>
    <phoneticPr fontId="3" type="noConversion"/>
  </si>
  <si>
    <t>应用</t>
    <phoneticPr fontId="3" type="noConversion"/>
  </si>
  <si>
    <t>装配名</t>
    <phoneticPr fontId="3" type="noConversion"/>
  </si>
  <si>
    <t>页面</t>
    <phoneticPr fontId="3" type="noConversion"/>
  </si>
  <si>
    <t>页面参数</t>
    <phoneticPr fontId="3" type="noConversion"/>
  </si>
  <si>
    <t>顺序</t>
    <phoneticPr fontId="3" type="noConversion"/>
  </si>
  <si>
    <t>是否末节点</t>
    <phoneticPr fontId="3" type="noConversion"/>
  </si>
  <si>
    <t>级别</t>
    <phoneticPr fontId="3" type="noConversion"/>
  </si>
  <si>
    <t>实体名</t>
    <phoneticPr fontId="3" type="noConversion"/>
  </si>
  <si>
    <t>语言</t>
    <phoneticPr fontId="3" type="noConversion"/>
  </si>
  <si>
    <t>父菜单</t>
    <phoneticPr fontId="3" type="noConversion"/>
  </si>
  <si>
    <t>是否展开</t>
  </si>
  <si>
    <t>insert into SysResource (ID,Code,Name,DisplayName,SysLanguage,Belongs1,Belongs2,Belongs3,Belongs4,Belongs5,Belongs6,BelongsKey,CreatedOn,CreatedBy,ModifiedOn,ModifiedBy,SysVersion) values (1,'@ClassName_@Field','@Description','@Description','zh-CN','@Namespace','@ClassName','@Field','','','','@Namespace.@ClassName.@Field',datetime('now', 'localtime'),'Admin',datetime('now', 'localtime'),'Admin',1);</t>
    <phoneticPr fontId="3" type="noConversion"/>
  </si>
  <si>
    <t xml:space="preserve">&lt;?xml version="1.0" encoding="utf-8"?&gt;
&lt;!-- author by wf  --&gt;
&lt;hibernate-mapping xmlns="urn:nhibernate-mapping-2.2"&gt;
  &lt;class name="@ClassFullName,@Assembly" table="@Table"  where="SysLanguage='zh-CN'"&gt;
    &lt;id name="ID" column="ID" &gt;
      &lt;generator class="HBH.DoNet.DevPlatform.Base.NHibernateHelper.IDGenerator,HBH.DoNet.DevPlatform.Base"&gt;
        &lt;!--class="hilo"--&gt;
        &lt;param name="table"&gt;High_val&lt;/param&gt;
        &lt;param name="column"&gt;Nextval&lt;/param&gt;
        &lt;param name="max_lo"&gt;3&lt;/param&gt;
        &lt;param name="where"&gt;&lt;![CDATA[SerialDate &gt;= date(CURRENT_TIMESTAMP,'localtime') and SerialDate &lt; date(CURRENT_TIMESTAMP,'localtime','+1 day')]]&gt;&lt;/param&gt;
        &lt;param name="insert"&gt;
          insert into High_val (Nextval,IDPrefix,SerialDate)
          select max(Nextval),IDPrefix,date(CURRENT_TIMESTAMP,'localtime')
          from
          (select max(val.Nextval) + 1 as Nextval,max(client.ClientID) IDPrefix from High_val val inner join ClientInfo client
          union select cast(max(client.ClientID) || '00' || substr(Replace(date  (CURRENT_TIMESTAMP,'localtime'),'-',''),3,6) || '0001' as long) as Nextval,max(client.ClientID) IDPrefix from ClientInfo client)
          as cur_High_val
        &lt;/param&gt;
      &lt;/generator&gt;
    &lt;/id&gt;
    </t>
    <phoneticPr fontId="3" type="noConversion"/>
  </si>
  <si>
    <t>页面配型</t>
    <phoneticPr fontId="3" type="noConversion"/>
  </si>
  <si>
    <t>PageType</t>
    <phoneticPr fontId="3" type="noConversion"/>
  </si>
  <si>
    <t>IsExpanded</t>
    <phoneticPr fontId="3" type="noConversion"/>
  </si>
  <si>
    <t>Parent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</si>
</sst>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00000000000000000000000000000000000000000000000000000"/>
  </numFmts>
  <fonts count="6" x14ac:knownFonts="1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.5"/>
      <color indexed="8"/>
      <name val="宋体"/>
      <family val="3"/>
      <charset val="134"/>
    </font>
    <font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55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 applyAlignme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/>
    <xf numFmtId="0" fontId="2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3" xfId="0" applyBorder="1" applyAlignment="1"/>
    <xf numFmtId="0" fontId="0" fillId="3" borderId="0" xfId="0" applyFill="1" applyAlignment="1">
      <alignment vertical="center"/>
    </xf>
    <xf numFmtId="0" fontId="0" fillId="3" borderId="0" xfId="0" applyFill="1" applyAlignment="1"/>
    <xf numFmtId="0" fontId="0" fillId="4" borderId="3" xfId="0" applyFill="1" applyBorder="1" applyAlignment="1"/>
    <xf numFmtId="0" fontId="0" fillId="4" borderId="0" xfId="0" applyFill="1" applyAlignment="1"/>
    <xf numFmtId="0" fontId="0" fillId="3" borderId="0" xfId="0" applyFill="1" applyBorder="1" applyAlignment="1">
      <alignment vertical="center"/>
    </xf>
    <xf numFmtId="0" fontId="0" fillId="0" borderId="0" xfId="0" applyAlignment="1">
      <alignment vertical="top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2" fillId="7" borderId="1" xfId="0" applyFont="1" applyFill="1" applyBorder="1" applyAlignment="1"/>
    <xf numFmtId="0" fontId="1" fillId="0" borderId="1" xfId="0" applyFont="1" applyBorder="1" applyAlignment="1">
      <alignment horizontal="right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quotePrefix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 wrapText="1"/>
    </xf>
    <xf numFmtId="0" fontId="0" fillId="8" borderId="0" xfId="0" applyFill="1" applyBorder="1" applyAlignment="1">
      <alignment vertical="center"/>
    </xf>
    <xf numFmtId="0" fontId="2" fillId="8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4" fillId="0" borderId="0" xfId="0" applyFont="1" applyAlignment="1"/>
    <xf numFmtId="0" fontId="0" fillId="0" borderId="0" xfId="0" applyFont="1" applyAlignment="1">
      <alignment vertical="center"/>
    </xf>
    <xf numFmtId="0" fontId="1" fillId="5" borderId="5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right" vertical="center"/>
    </xf>
    <xf numFmtId="0" fontId="1" fillId="6" borderId="5" xfId="0" applyFont="1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1" fillId="4" borderId="1" xfId="0" quotePrefix="1" applyFont="1" applyFill="1" applyBorder="1" applyAlignment="1">
      <alignment horizontal="left" vertical="center" wrapText="1"/>
    </xf>
    <xf numFmtId="0" fontId="0" fillId="0" borderId="0" xfId="0" applyFill="1" applyBorder="1" applyAlignment="1"/>
    <xf numFmtId="0" fontId="2" fillId="9" borderId="1" xfId="0" applyFont="1" applyFill="1" applyBorder="1" applyAlignment="1"/>
    <xf numFmtId="0" fontId="1" fillId="9" borderId="1" xfId="0" applyFont="1" applyFill="1" applyBorder="1" applyAlignment="1">
      <alignment horizontal="right" vertical="center"/>
    </xf>
    <xf numFmtId="0" fontId="1" fillId="9" borderId="1" xfId="0" applyFont="1" applyFill="1" applyBorder="1" applyAlignment="1">
      <alignment horizontal="right"/>
    </xf>
    <xf numFmtId="0" fontId="0" fillId="9" borderId="1" xfId="0" applyFill="1" applyBorder="1" applyAlignment="1">
      <alignment horizontal="right" vertical="center"/>
    </xf>
    <xf numFmtId="0" fontId="2" fillId="10" borderId="1" xfId="0" applyFont="1" applyFill="1" applyBorder="1" applyAlignment="1"/>
    <xf numFmtId="0" fontId="0" fillId="10" borderId="1" xfId="0" applyFill="1" applyBorder="1" applyAlignment="1">
      <alignment horizontal="right" vertical="center"/>
    </xf>
    <xf numFmtId="0" fontId="2" fillId="11" borderId="1" xfId="0" applyFont="1" applyFill="1" applyBorder="1" applyAlignment="1"/>
    <xf numFmtId="0" fontId="2" fillId="11" borderId="1" xfId="0" applyFont="1" applyFill="1" applyBorder="1" applyAlignment="1">
      <alignment horizontal="right" vertical="center"/>
    </xf>
    <xf numFmtId="0" fontId="0" fillId="8" borderId="0" xfId="0" applyFill="1" applyBorder="1" applyAlignment="1">
      <alignment horizontal="right" vertical="center"/>
    </xf>
    <xf numFmtId="0" fontId="0" fillId="8" borderId="0" xfId="0" applyFill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1" fillId="5" borderId="5" xfId="0" applyFont="1" applyFill="1" applyBorder="1" applyAlignment="1">
      <alignment horizontal="right" vertical="center"/>
    </xf>
    <xf numFmtId="0" fontId="2" fillId="5" borderId="0" xfId="0" applyFont="1" applyFill="1" applyAlignment="1">
      <alignment horizontal="right" vertical="center"/>
    </xf>
    <xf numFmtId="0" fontId="0" fillId="5" borderId="0" xfId="0" applyFill="1" applyAlignment="1">
      <alignment horizontal="right" vertical="center"/>
    </xf>
    <xf numFmtId="49" fontId="2" fillId="5" borderId="0" xfId="0" applyNumberFormat="1" applyFont="1" applyFill="1" applyAlignment="1">
      <alignment horizontal="right" vertical="center"/>
    </xf>
    <xf numFmtId="0" fontId="0" fillId="3" borderId="1" xfId="0" applyFill="1" applyBorder="1" applyAlignment="1"/>
    <xf numFmtId="0" fontId="1" fillId="3" borderId="0" xfId="0" applyFont="1" applyFill="1" applyBorder="1" applyAlignment="1">
      <alignment horizontal="center" vertical="top" wrapText="1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vertical="center" wrapText="1"/>
    </xf>
    <xf numFmtId="0" fontId="2" fillId="3" borderId="0" xfId="0" applyFont="1" applyFill="1" applyAlignment="1">
      <alignment vertical="center"/>
    </xf>
    <xf numFmtId="176" fontId="0" fillId="0" borderId="0" xfId="0" applyNumberFormat="1" applyAlignment="1">
      <alignment vertical="center"/>
    </xf>
    <xf numFmtId="0" fontId="2" fillId="0" borderId="0" xfId="0" applyFont="1" applyAlignment="1">
      <alignment wrapText="1"/>
    </xf>
    <xf numFmtId="176" fontId="0" fillId="0" borderId="0" xfId="0" applyNumberFormat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"/>
  <sheetViews>
    <sheetView topLeftCell="A10" workbookViewId="0">
      <selection activeCell="O22" sqref="O22"/>
    </sheetView>
  </sheetViews>
  <sheetFormatPr defaultColWidth="9" defaultRowHeight="14.4" x14ac:dyDescent="0.25"/>
  <cols>
    <col min="1" max="1" width="9" style="2"/>
    <col min="2" max="2" width="9" style="1"/>
    <col min="3" max="3" width="12.77734375" style="1" customWidth="1"/>
    <col min="4" max="4" width="9.6640625" style="1" customWidth="1"/>
    <col min="5" max="5" width="9.44140625" style="1" customWidth="1"/>
    <col min="6" max="6" width="9" style="1" customWidth="1"/>
    <col min="7" max="11" width="9" style="1"/>
    <col min="12" max="12" width="4" style="1" customWidth="1"/>
    <col min="13" max="13" width="9.21875" style="2" customWidth="1"/>
    <col min="14" max="14" width="3.88671875" style="1" customWidth="1"/>
    <col min="15" max="15" width="12.33203125" style="1" customWidth="1"/>
    <col min="16" max="16" width="12.33203125" style="21" customWidth="1"/>
    <col min="17" max="17" width="9" style="1"/>
    <col min="18" max="18" width="9" style="21"/>
    <col min="19" max="19" width="15" style="1" customWidth="1"/>
    <col min="20" max="16384" width="9" style="1"/>
  </cols>
  <sheetData>
    <row r="1" spans="1:19" ht="13.5" customHeight="1" x14ac:dyDescent="0.25">
      <c r="B1" s="70" t="s">
        <v>185</v>
      </c>
      <c r="C1" s="71"/>
      <c r="D1" s="71"/>
      <c r="E1" s="71"/>
      <c r="F1" s="71"/>
      <c r="G1" s="71"/>
      <c r="H1" s="71"/>
      <c r="I1" s="71"/>
      <c r="J1" s="71"/>
      <c r="K1" s="71"/>
      <c r="M1" s="2" t="s">
        <v>68</v>
      </c>
      <c r="O1" s="2" t="s">
        <v>0</v>
      </c>
      <c r="P1" s="20" t="s">
        <v>108</v>
      </c>
      <c r="Q1" s="2" t="s">
        <v>1</v>
      </c>
      <c r="R1" s="20" t="s">
        <v>2</v>
      </c>
      <c r="S1" s="2" t="s">
        <v>3</v>
      </c>
    </row>
    <row r="2" spans="1:19" x14ac:dyDescent="0.25">
      <c r="A2" s="2" t="s">
        <v>4</v>
      </c>
      <c r="B2" s="71"/>
      <c r="C2" s="71"/>
      <c r="D2" s="71"/>
      <c r="E2" s="71"/>
      <c r="F2" s="71"/>
      <c r="G2" s="71"/>
      <c r="H2" s="71"/>
      <c r="I2" s="71"/>
      <c r="J2" s="71"/>
      <c r="K2" s="71"/>
      <c r="O2" s="39" t="s">
        <v>97</v>
      </c>
      <c r="P2" s="57" t="s">
        <v>127</v>
      </c>
      <c r="Q2" s="40" t="s">
        <v>9</v>
      </c>
      <c r="R2" s="41"/>
      <c r="S2" s="42" t="s">
        <v>9</v>
      </c>
    </row>
    <row r="3" spans="1:19" x14ac:dyDescent="0.25">
      <c r="B3" s="71"/>
      <c r="C3" s="71"/>
      <c r="D3" s="71"/>
      <c r="E3" s="71"/>
      <c r="F3" s="71"/>
      <c r="G3" s="71"/>
      <c r="H3" s="71"/>
      <c r="I3" s="71"/>
      <c r="J3" s="71"/>
      <c r="K3" s="71"/>
      <c r="O3" s="18" t="s">
        <v>5</v>
      </c>
      <c r="P3" s="58" t="s">
        <v>109</v>
      </c>
      <c r="Q3" s="1" t="s">
        <v>6</v>
      </c>
      <c r="R3" s="21">
        <v>100</v>
      </c>
      <c r="S3" s="19" t="str">
        <f>IF(OR(R3="",R3=" ",R3="null"),Q3,Q3&amp;"("&amp;R3&amp;")")</f>
        <v>varchar(100)</v>
      </c>
    </row>
    <row r="4" spans="1:19" x14ac:dyDescent="0.25">
      <c r="B4" s="71"/>
      <c r="C4" s="71"/>
      <c r="D4" s="71"/>
      <c r="E4" s="71"/>
      <c r="F4" s="71"/>
      <c r="G4" s="71"/>
      <c r="H4" s="71"/>
      <c r="I4" s="71"/>
      <c r="J4" s="71"/>
      <c r="K4" s="71"/>
      <c r="O4" s="18" t="s">
        <v>7</v>
      </c>
      <c r="P4" s="59">
        <v>0</v>
      </c>
      <c r="Q4" s="1" t="s">
        <v>7</v>
      </c>
      <c r="S4" s="19" t="str">
        <f t="shared" ref="S4:S11" si="0">IF(OR(R4="",R4=" ",R4="null"),Q4,Q4&amp;"("&amp;R4&amp;")")</f>
        <v>int</v>
      </c>
    </row>
    <row r="5" spans="1:19" x14ac:dyDescent="0.25">
      <c r="B5" s="71"/>
      <c r="C5" s="71"/>
      <c r="D5" s="71"/>
      <c r="E5" s="71"/>
      <c r="F5" s="71"/>
      <c r="G5" s="71"/>
      <c r="H5" s="71"/>
      <c r="I5" s="71"/>
      <c r="J5" s="71"/>
      <c r="K5" s="71"/>
      <c r="O5" s="18" t="s">
        <v>8</v>
      </c>
      <c r="P5" s="59">
        <v>0</v>
      </c>
      <c r="Q5" s="1" t="s">
        <v>9</v>
      </c>
      <c r="S5" s="19" t="str">
        <f t="shared" si="0"/>
        <v>bigint</v>
      </c>
    </row>
    <row r="6" spans="1:19" x14ac:dyDescent="0.25">
      <c r="B6" s="71"/>
      <c r="C6" s="71"/>
      <c r="D6" s="71"/>
      <c r="E6" s="71"/>
      <c r="F6" s="71"/>
      <c r="G6" s="71"/>
      <c r="H6" s="71"/>
      <c r="I6" s="71"/>
      <c r="J6" s="71"/>
      <c r="K6" s="71"/>
      <c r="O6" s="18" t="s">
        <v>10</v>
      </c>
      <c r="P6" s="59">
        <v>0</v>
      </c>
      <c r="Q6" s="1" t="s">
        <v>11</v>
      </c>
      <c r="S6" s="19" t="str">
        <f t="shared" si="0"/>
        <v>smallint</v>
      </c>
    </row>
    <row r="7" spans="1:19" x14ac:dyDescent="0.25">
      <c r="B7" s="71"/>
      <c r="C7" s="71"/>
      <c r="D7" s="71"/>
      <c r="E7" s="71"/>
      <c r="F7" s="71"/>
      <c r="G7" s="71"/>
      <c r="H7" s="71"/>
      <c r="I7" s="71"/>
      <c r="J7" s="71"/>
      <c r="K7" s="71"/>
      <c r="O7" s="18" t="s">
        <v>12</v>
      </c>
      <c r="P7" s="58" t="s">
        <v>110</v>
      </c>
      <c r="Q7" s="1" t="s">
        <v>13</v>
      </c>
      <c r="S7" s="19" t="str">
        <f t="shared" si="0"/>
        <v>datetime</v>
      </c>
    </row>
    <row r="8" spans="1:19" x14ac:dyDescent="0.25">
      <c r="B8" s="71"/>
      <c r="C8" s="71"/>
      <c r="D8" s="71"/>
      <c r="E8" s="71"/>
      <c r="F8" s="71"/>
      <c r="G8" s="71"/>
      <c r="H8" s="71"/>
      <c r="I8" s="71"/>
      <c r="J8" s="71"/>
      <c r="K8" s="71"/>
      <c r="O8" s="18" t="s">
        <v>14</v>
      </c>
      <c r="P8" s="59">
        <v>0</v>
      </c>
      <c r="Q8" s="1" t="s">
        <v>14</v>
      </c>
      <c r="R8" s="22" t="s">
        <v>15</v>
      </c>
      <c r="S8" s="19" t="str">
        <f t="shared" si="0"/>
        <v>decimal(24,2)</v>
      </c>
    </row>
    <row r="9" spans="1:19" x14ac:dyDescent="0.25">
      <c r="B9" s="71"/>
      <c r="C9" s="71"/>
      <c r="D9" s="71"/>
      <c r="E9" s="71"/>
      <c r="F9" s="71"/>
      <c r="G9" s="71"/>
      <c r="H9" s="71"/>
      <c r="I9" s="71"/>
      <c r="J9" s="71"/>
      <c r="K9" s="71"/>
      <c r="O9" s="18" t="s">
        <v>16</v>
      </c>
      <c r="P9" s="59">
        <v>0</v>
      </c>
      <c r="Q9" s="1" t="s">
        <v>16</v>
      </c>
      <c r="R9" s="22" t="s">
        <v>15</v>
      </c>
      <c r="S9" s="19" t="str">
        <f t="shared" si="0"/>
        <v>double(24,2)</v>
      </c>
    </row>
    <row r="10" spans="1:19" x14ac:dyDescent="0.25">
      <c r="B10" s="71"/>
      <c r="C10" s="71"/>
      <c r="D10" s="71"/>
      <c r="E10" s="71"/>
      <c r="F10" s="71"/>
      <c r="G10" s="71"/>
      <c r="H10" s="71"/>
      <c r="I10" s="71"/>
      <c r="J10" s="71"/>
      <c r="K10" s="71"/>
      <c r="O10" s="18" t="s">
        <v>17</v>
      </c>
      <c r="P10" s="60" t="s">
        <v>112</v>
      </c>
      <c r="Q10" s="1" t="s">
        <v>18</v>
      </c>
      <c r="S10" s="19" t="str">
        <f t="shared" si="0"/>
        <v>bit</v>
      </c>
    </row>
    <row r="11" spans="1:19" x14ac:dyDescent="0.25">
      <c r="B11" s="71"/>
      <c r="C11" s="71"/>
      <c r="D11" s="71"/>
      <c r="E11" s="71"/>
      <c r="F11" s="71"/>
      <c r="G11" s="71"/>
      <c r="H11" s="71"/>
      <c r="I11" s="71"/>
      <c r="J11" s="71"/>
      <c r="K11" s="71"/>
      <c r="O11" s="18" t="s">
        <v>19</v>
      </c>
      <c r="P11" s="58" t="s">
        <v>111</v>
      </c>
      <c r="Q11" s="1" t="s">
        <v>19</v>
      </c>
      <c r="S11" s="19" t="str">
        <f t="shared" si="0"/>
        <v>image</v>
      </c>
    </row>
    <row r="12" spans="1:19" x14ac:dyDescent="0.25">
      <c r="B12" s="71"/>
      <c r="C12" s="71"/>
      <c r="D12" s="71"/>
      <c r="E12" s="71"/>
      <c r="F12" s="71"/>
      <c r="G12" s="71"/>
      <c r="H12" s="71"/>
      <c r="I12" s="71"/>
      <c r="J12" s="71"/>
      <c r="K12" s="71"/>
      <c r="O12" s="7"/>
      <c r="P12" s="22"/>
      <c r="Q12" s="7"/>
    </row>
    <row r="13" spans="1:19" x14ac:dyDescent="0.25">
      <c r="B13" s="71"/>
      <c r="C13" s="71"/>
      <c r="D13" s="71"/>
      <c r="E13" s="71"/>
      <c r="F13" s="71"/>
      <c r="G13" s="71"/>
      <c r="H13" s="71"/>
      <c r="I13" s="71"/>
      <c r="J13" s="71"/>
      <c r="K13" s="71"/>
    </row>
    <row r="14" spans="1:19" x14ac:dyDescent="0.25">
      <c r="B14" s="71"/>
      <c r="C14" s="71"/>
      <c r="D14" s="71"/>
      <c r="E14" s="71"/>
      <c r="F14" s="71"/>
      <c r="G14" s="71"/>
      <c r="H14" s="71"/>
      <c r="I14" s="71"/>
      <c r="J14" s="71"/>
      <c r="K14" s="71"/>
    </row>
    <row r="15" spans="1:19" x14ac:dyDescent="0.25">
      <c r="B15" s="71"/>
      <c r="C15" s="71"/>
      <c r="D15" s="71"/>
      <c r="E15" s="71"/>
      <c r="F15" s="71"/>
      <c r="G15" s="71"/>
      <c r="H15" s="71"/>
      <c r="I15" s="71"/>
      <c r="J15" s="71"/>
      <c r="K15" s="71"/>
    </row>
    <row r="16" spans="1:19" x14ac:dyDescent="0.25">
      <c r="B16" s="71"/>
      <c r="C16" s="71"/>
      <c r="D16" s="71"/>
      <c r="E16" s="71"/>
      <c r="F16" s="71"/>
      <c r="G16" s="71"/>
      <c r="H16" s="71"/>
      <c r="I16" s="71"/>
      <c r="J16" s="71"/>
      <c r="K16" s="71"/>
    </row>
    <row r="17" spans="1:13" x14ac:dyDescent="0.25">
      <c r="B17" s="71"/>
      <c r="C17" s="71"/>
      <c r="D17" s="71"/>
      <c r="E17" s="71"/>
      <c r="F17" s="71"/>
      <c r="G17" s="71"/>
      <c r="H17" s="71"/>
      <c r="I17" s="71"/>
      <c r="J17" s="71"/>
      <c r="K17" s="71"/>
    </row>
    <row r="18" spans="1:13" x14ac:dyDescent="0.25">
      <c r="B18" s="71"/>
      <c r="C18" s="71"/>
      <c r="D18" s="71"/>
      <c r="E18" s="71"/>
      <c r="F18" s="71"/>
      <c r="G18" s="71"/>
      <c r="H18" s="71"/>
      <c r="I18" s="71"/>
      <c r="J18" s="71"/>
      <c r="K18" s="71"/>
      <c r="M18" s="2" t="s">
        <v>145</v>
      </c>
    </row>
    <row r="19" spans="1:13" x14ac:dyDescent="0.25">
      <c r="B19" s="71"/>
      <c r="C19" s="71"/>
      <c r="D19" s="71"/>
      <c r="E19" s="71"/>
      <c r="F19" s="71"/>
      <c r="G19" s="71"/>
      <c r="H19" s="71"/>
      <c r="I19" s="71"/>
      <c r="J19" s="71"/>
      <c r="K19" s="71"/>
    </row>
    <row r="20" spans="1:13" x14ac:dyDescent="0.25">
      <c r="B20" s="71"/>
      <c r="C20" s="71"/>
      <c r="D20" s="71"/>
      <c r="E20" s="71"/>
      <c r="F20" s="71"/>
      <c r="G20" s="71"/>
      <c r="H20" s="71"/>
      <c r="I20" s="71"/>
      <c r="J20" s="71"/>
      <c r="K20" s="71"/>
    </row>
    <row r="21" spans="1:13" x14ac:dyDescent="0.25">
      <c r="B21" s="71"/>
      <c r="C21" s="71"/>
      <c r="D21" s="71"/>
      <c r="E21" s="71"/>
      <c r="F21" s="71"/>
      <c r="G21" s="71"/>
      <c r="H21" s="71"/>
      <c r="I21" s="71"/>
      <c r="J21" s="71"/>
      <c r="K21" s="71"/>
    </row>
    <row r="23" spans="1:13" x14ac:dyDescent="0.25">
      <c r="A23" s="2" t="s">
        <v>20</v>
      </c>
    </row>
    <row r="24" spans="1:13" x14ac:dyDescent="0.25">
      <c r="A24" s="2" t="s">
        <v>83</v>
      </c>
      <c r="B24" s="74" t="s">
        <v>211</v>
      </c>
      <c r="C24" s="75"/>
      <c r="D24" s="75"/>
      <c r="E24" s="75"/>
      <c r="F24" s="75"/>
      <c r="G24" s="75"/>
      <c r="H24" s="75"/>
      <c r="I24" s="75"/>
      <c r="J24" s="75"/>
      <c r="K24" s="75"/>
    </row>
    <row r="25" spans="1:13" ht="97.2" customHeight="1" x14ac:dyDescent="0.25">
      <c r="B25" s="75"/>
      <c r="C25" s="75"/>
      <c r="D25" s="75"/>
      <c r="E25" s="75"/>
      <c r="F25" s="75"/>
      <c r="G25" s="75"/>
      <c r="H25" s="75"/>
      <c r="I25" s="75"/>
      <c r="J25" s="75"/>
      <c r="K25" s="75"/>
    </row>
    <row r="27" spans="1:13" x14ac:dyDescent="0.25">
      <c r="A27" s="2" t="s">
        <v>114</v>
      </c>
      <c r="B27" s="70" t="s">
        <v>115</v>
      </c>
      <c r="C27" s="71"/>
      <c r="D27" s="71"/>
      <c r="E27" s="71"/>
      <c r="F27" s="71"/>
      <c r="G27" s="71"/>
      <c r="H27" s="71"/>
      <c r="I27" s="71"/>
      <c r="J27" s="71"/>
      <c r="K27" s="71"/>
    </row>
    <row r="28" spans="1:13" x14ac:dyDescent="0.25">
      <c r="B28" s="71"/>
      <c r="C28" s="71"/>
      <c r="D28" s="71"/>
      <c r="E28" s="71"/>
      <c r="F28" s="71"/>
      <c r="G28" s="71"/>
      <c r="H28" s="71"/>
      <c r="I28" s="71"/>
      <c r="J28" s="71"/>
      <c r="K28" s="71"/>
    </row>
    <row r="29" spans="1:13" x14ac:dyDescent="0.25">
      <c r="B29" s="71"/>
      <c r="C29" s="71"/>
      <c r="D29" s="71"/>
      <c r="E29" s="71"/>
      <c r="F29" s="71"/>
      <c r="G29" s="71"/>
      <c r="H29" s="71"/>
      <c r="I29" s="71"/>
      <c r="J29" s="71"/>
      <c r="K29" s="71"/>
    </row>
    <row r="30" spans="1:13" x14ac:dyDescent="0.25">
      <c r="B30" s="17"/>
      <c r="C30" s="17"/>
      <c r="D30" s="17"/>
      <c r="E30" s="17"/>
      <c r="F30" s="17"/>
      <c r="G30" s="17"/>
      <c r="H30" s="17"/>
      <c r="I30" s="17"/>
      <c r="J30" s="17"/>
      <c r="K30" s="17"/>
    </row>
    <row r="31" spans="1:13" x14ac:dyDescent="0.25">
      <c r="A31" s="2" t="s">
        <v>0</v>
      </c>
      <c r="B31" s="70" t="s">
        <v>75</v>
      </c>
      <c r="C31" s="71"/>
      <c r="D31" s="71"/>
      <c r="E31" s="71"/>
      <c r="F31" s="71"/>
      <c r="G31" s="71"/>
      <c r="H31" s="71"/>
      <c r="I31" s="71"/>
      <c r="J31" s="71"/>
      <c r="K31" s="71"/>
    </row>
    <row r="32" spans="1:13" x14ac:dyDescent="0.25">
      <c r="B32" s="71"/>
      <c r="C32" s="71"/>
      <c r="D32" s="71"/>
      <c r="E32" s="71"/>
      <c r="F32" s="71"/>
      <c r="G32" s="71"/>
      <c r="H32" s="71"/>
      <c r="I32" s="71"/>
      <c r="J32" s="71"/>
      <c r="K32" s="71"/>
    </row>
    <row r="33" spans="1:11" x14ac:dyDescent="0.25">
      <c r="B33" s="71"/>
      <c r="C33" s="71"/>
      <c r="D33" s="71"/>
      <c r="E33" s="71"/>
      <c r="F33" s="71"/>
      <c r="G33" s="71"/>
      <c r="H33" s="71"/>
      <c r="I33" s="71"/>
      <c r="J33" s="71"/>
      <c r="K33" s="71"/>
    </row>
    <row r="34" spans="1:11" x14ac:dyDescent="0.25">
      <c r="B34" s="17"/>
      <c r="C34" s="17"/>
      <c r="D34" s="17"/>
      <c r="E34" s="17"/>
      <c r="F34" s="17"/>
      <c r="G34" s="17"/>
      <c r="H34" s="17"/>
      <c r="I34" s="17"/>
      <c r="J34" s="17"/>
      <c r="K34" s="17"/>
    </row>
    <row r="35" spans="1:11" x14ac:dyDescent="0.25">
      <c r="A35" s="2" t="s">
        <v>21</v>
      </c>
      <c r="B35" s="70" t="s">
        <v>152</v>
      </c>
      <c r="C35" s="71"/>
      <c r="D35" s="71"/>
      <c r="E35" s="71"/>
      <c r="F35" s="71"/>
      <c r="G35" s="71"/>
      <c r="H35" s="71"/>
      <c r="I35" s="71"/>
      <c r="J35" s="71"/>
      <c r="K35" s="71"/>
    </row>
    <row r="36" spans="1:11" x14ac:dyDescent="0.25">
      <c r="B36" s="71"/>
      <c r="C36" s="71"/>
      <c r="D36" s="71"/>
      <c r="E36" s="71"/>
      <c r="F36" s="71"/>
      <c r="G36" s="71"/>
      <c r="H36" s="71"/>
      <c r="I36" s="71"/>
      <c r="J36" s="71"/>
      <c r="K36" s="71"/>
    </row>
    <row r="37" spans="1:11" x14ac:dyDescent="0.25">
      <c r="B37" s="71"/>
      <c r="C37" s="71"/>
      <c r="D37" s="71"/>
      <c r="E37" s="71"/>
      <c r="F37" s="71"/>
      <c r="G37" s="71"/>
      <c r="H37" s="71"/>
      <c r="I37" s="71"/>
      <c r="J37" s="71"/>
      <c r="K37" s="71"/>
    </row>
    <row r="38" spans="1:11" x14ac:dyDescent="0.25">
      <c r="B38" s="71"/>
      <c r="C38" s="71"/>
      <c r="D38" s="71"/>
      <c r="E38" s="71"/>
      <c r="F38" s="71"/>
      <c r="G38" s="71"/>
      <c r="H38" s="71"/>
      <c r="I38" s="71"/>
      <c r="J38" s="71"/>
      <c r="K38" s="71"/>
    </row>
    <row r="39" spans="1:11" x14ac:dyDescent="0.25">
      <c r="B39" s="71"/>
      <c r="C39" s="71"/>
      <c r="D39" s="71"/>
      <c r="E39" s="71"/>
      <c r="F39" s="71"/>
      <c r="G39" s="71"/>
      <c r="H39" s="71"/>
      <c r="I39" s="71"/>
      <c r="J39" s="71"/>
      <c r="K39" s="71"/>
    </row>
    <row r="41" spans="1:11" x14ac:dyDescent="0.25">
      <c r="A41" s="2" t="s">
        <v>22</v>
      </c>
      <c r="B41" s="70" t="s">
        <v>157</v>
      </c>
      <c r="C41" s="71"/>
      <c r="D41" s="71"/>
      <c r="E41" s="71"/>
      <c r="F41" s="71"/>
      <c r="G41" s="71"/>
      <c r="H41" s="71"/>
      <c r="I41" s="71"/>
      <c r="J41" s="71"/>
      <c r="K41" s="71"/>
    </row>
    <row r="42" spans="1:11" x14ac:dyDescent="0.25">
      <c r="B42" s="71"/>
      <c r="C42" s="71"/>
      <c r="D42" s="71"/>
      <c r="E42" s="71"/>
      <c r="F42" s="71"/>
      <c r="G42" s="71"/>
      <c r="H42" s="71"/>
      <c r="I42" s="71"/>
      <c r="J42" s="71"/>
      <c r="K42" s="71"/>
    </row>
    <row r="43" spans="1:11" x14ac:dyDescent="0.25">
      <c r="B43" s="71"/>
      <c r="C43" s="71"/>
      <c r="D43" s="71"/>
      <c r="E43" s="71"/>
      <c r="F43" s="71"/>
      <c r="G43" s="71"/>
      <c r="H43" s="71"/>
      <c r="I43" s="71"/>
      <c r="J43" s="71"/>
      <c r="K43" s="71"/>
    </row>
    <row r="44" spans="1:11" x14ac:dyDescent="0.25">
      <c r="B44" s="71"/>
      <c r="C44" s="71"/>
      <c r="D44" s="71"/>
      <c r="E44" s="71"/>
      <c r="F44" s="71"/>
      <c r="G44" s="71"/>
      <c r="H44" s="71"/>
      <c r="I44" s="71"/>
      <c r="J44" s="71"/>
      <c r="K44" s="71"/>
    </row>
    <row r="45" spans="1:11" x14ac:dyDescent="0.25">
      <c r="B45" s="71"/>
      <c r="C45" s="71"/>
      <c r="D45" s="71"/>
      <c r="E45" s="71"/>
      <c r="F45" s="71"/>
      <c r="G45" s="71"/>
      <c r="H45" s="71"/>
      <c r="I45" s="71"/>
      <c r="J45" s="71"/>
      <c r="K45" s="71"/>
    </row>
    <row r="46" spans="1:11" x14ac:dyDescent="0.25">
      <c r="B46" s="71"/>
      <c r="C46" s="71"/>
      <c r="D46" s="71"/>
      <c r="E46" s="71"/>
      <c r="F46" s="71"/>
      <c r="G46" s="71"/>
      <c r="H46" s="71"/>
      <c r="I46" s="71"/>
      <c r="J46" s="71"/>
      <c r="K46" s="71"/>
    </row>
    <row r="47" spans="1:11" x14ac:dyDescent="0.25">
      <c r="B47" s="71"/>
      <c r="C47" s="71"/>
      <c r="D47" s="71"/>
      <c r="E47" s="71"/>
      <c r="F47" s="71"/>
      <c r="G47" s="71"/>
      <c r="H47" s="71"/>
      <c r="I47" s="71"/>
      <c r="J47" s="71"/>
      <c r="K47" s="71"/>
    </row>
    <row r="48" spans="1:11" x14ac:dyDescent="0.25">
      <c r="B48" s="71"/>
      <c r="C48" s="71"/>
      <c r="D48" s="71"/>
      <c r="E48" s="71"/>
      <c r="F48" s="71"/>
      <c r="G48" s="71"/>
      <c r="H48" s="71"/>
      <c r="I48" s="71"/>
      <c r="J48" s="71"/>
      <c r="K48" s="71"/>
    </row>
    <row r="49" spans="1:11" x14ac:dyDescent="0.25">
      <c r="B49" s="71"/>
      <c r="C49" s="71"/>
      <c r="D49" s="71"/>
      <c r="E49" s="71"/>
      <c r="F49" s="71"/>
      <c r="G49" s="71"/>
      <c r="H49" s="71"/>
      <c r="I49" s="71"/>
      <c r="J49" s="71"/>
      <c r="K49" s="71"/>
    </row>
    <row r="51" spans="1:11" x14ac:dyDescent="0.25">
      <c r="A51" s="2" t="s">
        <v>98</v>
      </c>
    </row>
    <row r="52" spans="1:11" x14ac:dyDescent="0.25">
      <c r="A52" s="1"/>
      <c r="B52" s="74" t="s">
        <v>99</v>
      </c>
      <c r="C52" s="75"/>
      <c r="D52" s="75"/>
      <c r="E52" s="75"/>
      <c r="F52" s="75"/>
      <c r="G52" s="75"/>
      <c r="H52" s="75"/>
      <c r="I52" s="75"/>
      <c r="J52" s="75"/>
      <c r="K52" s="75"/>
    </row>
    <row r="53" spans="1:11" x14ac:dyDescent="0.25">
      <c r="B53" s="75"/>
      <c r="C53" s="75"/>
      <c r="D53" s="75"/>
      <c r="E53" s="75"/>
      <c r="F53" s="75"/>
      <c r="G53" s="75"/>
      <c r="H53" s="75"/>
      <c r="I53" s="75"/>
      <c r="J53" s="75"/>
      <c r="K53" s="75"/>
    </row>
    <row r="54" spans="1:11" x14ac:dyDescent="0.25">
      <c r="B54" s="63"/>
      <c r="C54" s="63"/>
      <c r="D54" s="63"/>
      <c r="E54" s="63"/>
      <c r="F54" s="63"/>
      <c r="G54" s="63"/>
      <c r="H54" s="63"/>
      <c r="I54" s="63"/>
      <c r="J54" s="63"/>
      <c r="K54" s="63"/>
    </row>
    <row r="55" spans="1:11" x14ac:dyDescent="0.25">
      <c r="A55" s="2" t="s">
        <v>156</v>
      </c>
      <c r="B55" s="70" t="s">
        <v>210</v>
      </c>
      <c r="C55" s="71"/>
      <c r="D55" s="71"/>
      <c r="E55" s="71"/>
      <c r="F55" s="71"/>
      <c r="G55" s="71"/>
      <c r="H55" s="71"/>
      <c r="I55" s="71"/>
      <c r="J55" s="71"/>
      <c r="K55" s="71"/>
    </row>
    <row r="56" spans="1:11" x14ac:dyDescent="0.25">
      <c r="B56" s="71"/>
      <c r="C56" s="71"/>
      <c r="D56" s="71"/>
      <c r="E56" s="71"/>
      <c r="F56" s="71"/>
      <c r="G56" s="71"/>
      <c r="H56" s="71"/>
      <c r="I56" s="71"/>
      <c r="J56" s="71"/>
      <c r="K56" s="71"/>
    </row>
    <row r="57" spans="1:11" x14ac:dyDescent="0.25">
      <c r="B57" s="71"/>
      <c r="C57" s="71"/>
      <c r="D57" s="71"/>
      <c r="E57" s="71"/>
      <c r="F57" s="71"/>
      <c r="G57" s="71"/>
      <c r="H57" s="71"/>
      <c r="I57" s="71"/>
      <c r="J57" s="71"/>
      <c r="K57" s="71"/>
    </row>
    <row r="58" spans="1:11" x14ac:dyDescent="0.25">
      <c r="B58" s="71"/>
      <c r="C58" s="71"/>
      <c r="D58" s="71"/>
      <c r="E58" s="71"/>
      <c r="F58" s="71"/>
      <c r="G58" s="71"/>
      <c r="H58" s="71"/>
      <c r="I58" s="71"/>
      <c r="J58" s="71"/>
      <c r="K58" s="71"/>
    </row>
    <row r="59" spans="1:11" x14ac:dyDescent="0.25">
      <c r="B59" s="71"/>
      <c r="C59" s="71"/>
      <c r="D59" s="71"/>
      <c r="E59" s="71"/>
      <c r="F59" s="71"/>
      <c r="G59" s="71"/>
      <c r="H59" s="71"/>
      <c r="I59" s="71"/>
      <c r="J59" s="71"/>
      <c r="K59" s="71"/>
    </row>
    <row r="60" spans="1:11" x14ac:dyDescent="0.25">
      <c r="B60" s="71"/>
      <c r="C60" s="71"/>
      <c r="D60" s="71"/>
      <c r="E60" s="71"/>
      <c r="F60" s="71"/>
      <c r="G60" s="71"/>
      <c r="H60" s="71"/>
      <c r="I60" s="71"/>
      <c r="J60" s="71"/>
      <c r="K60" s="71"/>
    </row>
    <row r="61" spans="1:11" x14ac:dyDescent="0.25">
      <c r="B61" s="71"/>
      <c r="C61" s="71"/>
      <c r="D61" s="71"/>
      <c r="E61" s="71"/>
      <c r="F61" s="71"/>
      <c r="G61" s="71"/>
      <c r="H61" s="71"/>
      <c r="I61" s="71"/>
      <c r="J61" s="71"/>
      <c r="K61" s="71"/>
    </row>
    <row r="62" spans="1:11" x14ac:dyDescent="0.25">
      <c r="B62" s="71"/>
      <c r="C62" s="71"/>
      <c r="D62" s="71"/>
      <c r="E62" s="71"/>
      <c r="F62" s="71"/>
      <c r="G62" s="71"/>
      <c r="H62" s="71"/>
      <c r="I62" s="71"/>
      <c r="J62" s="71"/>
      <c r="K62" s="71"/>
    </row>
    <row r="63" spans="1:11" x14ac:dyDescent="0.25">
      <c r="B63" s="71"/>
      <c r="C63" s="71"/>
      <c r="D63" s="71"/>
      <c r="E63" s="71"/>
      <c r="F63" s="71"/>
      <c r="G63" s="71"/>
      <c r="H63" s="71"/>
      <c r="I63" s="71"/>
      <c r="J63" s="71"/>
      <c r="K63" s="71"/>
    </row>
    <row r="65" spans="1:7" ht="28.8" x14ac:dyDescent="0.25">
      <c r="A65" s="33" t="s">
        <v>69</v>
      </c>
      <c r="B65" s="7" t="s">
        <v>76</v>
      </c>
      <c r="C65" s="7" t="s">
        <v>70</v>
      </c>
      <c r="D65" s="7" t="s">
        <v>72</v>
      </c>
      <c r="E65" s="72" t="s">
        <v>60</v>
      </c>
      <c r="F65" s="73"/>
      <c r="G65" s="31" t="s">
        <v>71</v>
      </c>
    </row>
    <row r="66" spans="1:7" x14ac:dyDescent="0.25">
      <c r="B66" s="7"/>
      <c r="E66" s="75"/>
      <c r="F66" s="75"/>
    </row>
    <row r="67" spans="1:7" x14ac:dyDescent="0.25">
      <c r="B67" s="7" t="s">
        <v>77</v>
      </c>
      <c r="C67" s="1" t="s">
        <v>63</v>
      </c>
      <c r="D67" s="7" t="s">
        <v>66</v>
      </c>
      <c r="E67" s="75" t="str">
        <f>CLEAN(SUBSTITUTE(SUBSTITUTE(原始公式!$B$31,"@Description",B67),"@Property",C67))</f>
        <v xml:space="preserve">    &lt;!--系统版本--&gt;    &lt;property name="SysVersion" column="SysVersion"/&gt;</v>
      </c>
      <c r="F67" s="75"/>
      <c r="G67" s="1" t="str">
        <f>(IF(OR(B67="",B67=0,B67=" "),IF(OR(#REF!="",#REF!=0,#REF!=" "),"",")"),SUBSTITUTE(SUBSTITUTE(SUBSTITUTE(SUBSTITUTE(原始公式!$B$52,"@Description",B67),"@Type",IF(COUNTIF(原始公式!$O:$O,B67)&gt;0,VLOOKUP(B67,原始公式!$O$2:$S$15,5,FALSE),原始公式!$Q$2)),"@Field",LOWER(LEFT(C67,1))&amp;RIGHT(C67,LEN(C67)-1)),"@Property",UPPER(LEFT(C67,1))&amp;RIGHT(C67,LEN(C67)-1)) ))</f>
        <v xml:space="preserve">    -- 系统版本
    SysVersion bigint ,</v>
      </c>
    </row>
    <row r="68" spans="1:7" x14ac:dyDescent="0.25">
      <c r="B68" s="7" t="s">
        <v>81</v>
      </c>
      <c r="C68" s="1" t="s">
        <v>61</v>
      </c>
      <c r="D68" s="7" t="s">
        <v>67</v>
      </c>
      <c r="E68" s="75" t="str">
        <f>CLEAN(SUBSTITUTE(SUBSTITUTE(原始公式!$B$31,"@Description",B68),"@Property",C68))</f>
        <v xml:space="preserve">    &lt;!--创建时间--&gt;    &lt;property name="CreatedOn" column="CreatedOn"/&gt;</v>
      </c>
      <c r="F68" s="75"/>
      <c r="G68" s="1" t="str">
        <f>(IF(OR(B68="",B68=0,B68=" "),IF(OR(#REF!="",#REF!=0,#REF!=" "),"",")"),SUBSTITUTE(SUBSTITUTE(SUBSTITUTE(SUBSTITUTE(原始公式!$B$52,"@Description",B68),"@Type",IF(COUNTIF(原始公式!$O:$O,B68)&gt;0,VLOOKUP(B68,原始公式!$O$2:$S$15,5,FALSE),原始公式!$Q$2)),"@Field",LOWER(LEFT(C68,1))&amp;RIGHT(C68,LEN(C68)-1)),"@Property",UPPER(LEFT(C68,1))&amp;RIGHT(C68,LEN(C68)-1)) ))</f>
        <v xml:space="preserve">    -- 创建时间
    CreatedOn bigint ,</v>
      </c>
    </row>
    <row r="69" spans="1:7" x14ac:dyDescent="0.25">
      <c r="B69" s="7" t="s">
        <v>78</v>
      </c>
      <c r="C69" s="1" t="s">
        <v>62</v>
      </c>
      <c r="D69" s="1" t="s">
        <v>5</v>
      </c>
      <c r="E69" s="75" t="str">
        <f>CLEAN(SUBSTITUTE(SUBSTITUTE(原始公式!$B$31,"@Description",B69),"@Property",C69))</f>
        <v xml:space="preserve">    &lt;!--创建人--&gt;    &lt;property name="CreatedBy" column="CreatedBy"/&gt;</v>
      </c>
      <c r="F69" s="75"/>
      <c r="G69" s="1" t="str">
        <f>(IF(OR(B69="",B69=0,B69=" "),IF(OR(#REF!="",#REF!=0,#REF!=" "),"",")"),SUBSTITUTE(SUBSTITUTE(SUBSTITUTE(SUBSTITUTE(原始公式!$B$52,"@Description",B69),"@Type",IF(COUNTIF(原始公式!$O:$O,B69)&gt;0,VLOOKUP(B69,原始公式!$O$2:$S$15,5,FALSE),原始公式!$Q$2)),"@Field",LOWER(LEFT(C69,1))&amp;RIGHT(C69,LEN(C69)-1)),"@Property",UPPER(LEFT(C69,1))&amp;RIGHT(C69,LEN(C69)-1)) ))</f>
        <v xml:space="preserve">    -- 创建人
    CreatedBy bigint ,</v>
      </c>
    </row>
    <row r="70" spans="1:7" x14ac:dyDescent="0.25">
      <c r="B70" s="7" t="s">
        <v>80</v>
      </c>
      <c r="C70" s="1" t="s">
        <v>64</v>
      </c>
      <c r="D70" s="7" t="s">
        <v>67</v>
      </c>
      <c r="E70" s="75" t="str">
        <f>CLEAN(SUBSTITUTE(SUBSTITUTE(原始公式!$B$31,"@Description",B70),"@Property",C70))</f>
        <v xml:space="preserve">    &lt;!--修改时间--&gt;    &lt;property name="ModifiedOn" column="ModifiedOn"/&gt;</v>
      </c>
      <c r="F70" s="75"/>
      <c r="G70" s="1" t="str">
        <f>(IF(OR(B70="",B70=0,B70=" "),IF(OR(E1="",E1=0,E1=" "),"",")"),SUBSTITUTE(SUBSTITUTE(SUBSTITUTE(SUBSTITUTE(原始公式!$B$52,"@Description",B70),"@Type",IF(COUNTIF(原始公式!$O:$O,B70)&gt;0,VLOOKUP(B70,原始公式!$O$2:$S$15,5,FALSE),原始公式!$Q$2)),"@Field",LOWER(LEFT(C70,1))&amp;RIGHT(C70,LEN(C70)-1)),"@Property",UPPER(LEFT(C70,1))&amp;RIGHT(C70,LEN(C70)-1)) ))</f>
        <v xml:space="preserve">    -- 修改时间
    ModifiedOn bigint ,</v>
      </c>
    </row>
    <row r="71" spans="1:7" x14ac:dyDescent="0.25">
      <c r="B71" s="7" t="s">
        <v>79</v>
      </c>
      <c r="C71" s="1" t="s">
        <v>65</v>
      </c>
      <c r="D71" s="1" t="s">
        <v>5</v>
      </c>
      <c r="E71" s="75" t="str">
        <f>CLEAN(SUBSTITUTE(SUBSTITUTE(原始公式!$B$31,"@Description",B71),"@Property",C71))</f>
        <v xml:space="preserve">    &lt;!--修改人--&gt;    &lt;property name="ModifiedBy" column="ModifiedBy"/&gt;</v>
      </c>
      <c r="F71" s="75"/>
      <c r="G71" s="1" t="str">
        <f>(IF(OR(B71="",B71=0,B71=" "),IF(OR(E2="",E2=0,E2=" "),"",")"),SUBSTITUTE(SUBSTITUTE(SUBSTITUTE(SUBSTITUTE(原始公式!$B$52,"@Description",B71),"@Type",IF(COUNTIF(原始公式!$O:$O,B71)&gt;0,VLOOKUP(B71,原始公式!$O$2:$S$15,5,FALSE),原始公式!$Q$2)),"@Field",LOWER(LEFT(C71,1))&amp;RIGHT(C71,LEN(C71)-1)),"@Property",UPPER(LEFT(C71,1))&amp;RIGHT(C71,LEN(C71)-1)) ))</f>
        <v xml:space="preserve">    -- 修改人
    ModifiedBy bigint ,</v>
      </c>
    </row>
    <row r="72" spans="1:7" x14ac:dyDescent="0.25">
      <c r="B72" s="7" t="s">
        <v>116</v>
      </c>
      <c r="C72" s="7" t="s">
        <v>117</v>
      </c>
      <c r="D72" s="7" t="s">
        <v>118</v>
      </c>
      <c r="E72" s="75" t="str">
        <f>CLEAN(SUBSTITUTE(SUBSTITUTE(原始公式!$B$31,"@Description",B72),"@Property",C72))</f>
        <v xml:space="preserve">    &lt;!--编码--&gt;    &lt;property name="Code" column="Code"/&gt;</v>
      </c>
      <c r="F72" s="75"/>
      <c r="G72" s="1" t="str">
        <f>(IF(OR(B72="",B72=0,B72=" "),IF(OR(E3="",E3=0,E3=" "),"",")"),SUBSTITUTE(SUBSTITUTE(SUBSTITUTE(SUBSTITUTE(原始公式!$B$52,"@Description",B72),"@Type",IF(COUNTIF(原始公式!$O:$O,B72)&gt;0,VLOOKUP(B72,原始公式!$O$2:$S$15,5,FALSE),原始公式!$Q$2)),"@Field",LOWER(LEFT(C72,1))&amp;RIGHT(C72,LEN(C72)-1)),"@Property",UPPER(LEFT(C72,1))&amp;RIGHT(C72,LEN(C72)-1)) ))</f>
        <v xml:space="preserve">    -- 编码
    Code bigint ,</v>
      </c>
    </row>
    <row r="73" spans="1:7" x14ac:dyDescent="0.25">
      <c r="B73" s="7" t="s">
        <v>119</v>
      </c>
      <c r="C73" s="7" t="s">
        <v>120</v>
      </c>
      <c r="D73" s="7" t="s">
        <v>121</v>
      </c>
      <c r="E73" s="75" t="str">
        <f>CLEAN(SUBSTITUTE(SUBSTITUTE(原始公式!$B$31,"@Description",B73),"@Property",C73))</f>
        <v xml:space="preserve">    &lt;!--名称--&gt;    &lt;property name="Name" column="Name"/&gt;</v>
      </c>
      <c r="F73" s="75"/>
      <c r="G73" s="1" t="str">
        <f>(IF(OR(B73="",B73=0,B73=" "),IF(OR(E4="",E4=0,E4=" "),"",")"),SUBSTITUTE(SUBSTITUTE(SUBSTITUTE(SUBSTITUTE(原始公式!$B$52,"@Description",B73),"@Type",IF(COUNTIF(原始公式!$O:$O,B73)&gt;0,VLOOKUP(B73,原始公式!$O$2:$S$15,5,FALSE),原始公式!$Q$2)),"@Field",LOWER(LEFT(C73,1))&amp;RIGHT(C73,LEN(C73)-1)),"@Property",UPPER(LEFT(C73,1))&amp;RIGHT(C73,LEN(C73)-1)) ))</f>
        <v xml:space="preserve">    -- 名称
    Name bigint ,</v>
      </c>
    </row>
    <row r="74" spans="1:7" x14ac:dyDescent="0.25">
      <c r="B74" s="7" t="s">
        <v>122</v>
      </c>
      <c r="C74" s="1" t="s">
        <v>123</v>
      </c>
      <c r="D74" s="7" t="str">
        <f>总体!E8&amp;","&amp;总体!E2</f>
        <v>HBH.DoNet.DevPlatform.Base.DocStatusEnum,HBH.DoNet.DevPlatform.Base</v>
      </c>
      <c r="E74" s="75" t="str">
        <f>CLEAN(IF(COUNTIF(原始公式!$O:$O,B654)&gt;0,SUBSTITUTE(SUBSTITUTE(SUBSTITUTE(SUBSTITUTE(SUBSTITUTE(原始公式!$B$31,"@FullType",B654&amp;","&amp;$B$2),"@Description",B74),"@Type",B654),"@Field",LOWER(LEFT(C74,1))&amp;RIGHT(C74,LEN(C74)-1)),"@Property",UPPER(LEFT(C74,1))&amp;RIGHT(C74,LEN(C74)-1)),SUBSTITUTE(SUBSTITUTE(SUBSTITUTE(SUBSTITUTE(SUBSTITUTE(原始公式!$B$35,"@FullType",D74),"@Description",B74),"@Type",B654),"@Field",LOWER(LEFT(C74,1))&amp;RIGHT(C74,LEN(C74)-1)),"@Property",UPPER(LEFT(C74,1))&amp;RIGHT(C74,LEN(C74)-1))))</f>
        <v xml:space="preserve">    &lt;!--状态--&gt;    &lt;many-to-one name="Status"               class="HBH.DoNet.DevPlatform.Base.DocStatusEnum,HBH.DoNet.DevPlatform.Base"               column="Status" lazy="false"  cascade ="none"/&gt;</v>
      </c>
      <c r="F74" s="75"/>
      <c r="G74" s="1" t="str">
        <f>(IF(OR(B74="",B74=0,B74=" "),IF(OR(E5="",E5=0,E5=" "),"",")"),SUBSTITUTE(SUBSTITUTE(SUBSTITUTE(SUBSTITUTE(原始公式!$B$52,"@Description",B74),"@Type",IF(COUNTIF(原始公式!$O:$O,B74)&gt;0,VLOOKUP(B74,原始公式!$O$2:$S$15,5,FALSE),原始公式!$Q$2)),"@Field",LOWER(LEFT(C74,1))&amp;RIGHT(C74,LEN(C74)-1)),"@Property",UPPER(LEFT(C74,1))&amp;RIGHT(C74,LEN(C74)-1)) ))</f>
        <v xml:space="preserve">    -- 状态
    Status bigint ,</v>
      </c>
    </row>
    <row r="75" spans="1:7" x14ac:dyDescent="0.25">
      <c r="B75" s="7"/>
      <c r="E75" s="32"/>
      <c r="F75" s="32"/>
    </row>
    <row r="76" spans="1:7" x14ac:dyDescent="0.25">
      <c r="A76" s="2" t="s">
        <v>82</v>
      </c>
      <c r="B76" s="7"/>
      <c r="C76" s="1" t="str">
        <f>CONCATENATE(E66,E67,E68,E69,E70,E71,E72,E73,E74,E75)</f>
        <v xml:space="preserve">    &lt;!--系统版本--&gt;    &lt;property name="SysVersion" column="SysVersion"/&gt;    &lt;!--创建时间--&gt;    &lt;property name="CreatedOn" column="CreatedOn"/&gt;    &lt;!--创建人--&gt;    &lt;property name="CreatedBy" column="CreatedBy"/&gt;    &lt;!--修改时间--&gt;    &lt;property name="ModifiedOn" column="ModifiedOn"/&gt;    &lt;!--修改人--&gt;    &lt;property name="ModifiedBy" column="ModifiedBy"/&gt;    &lt;!--编码--&gt;    &lt;property name="Code" column="Code"/&gt;    &lt;!--名称--&gt;    &lt;property name="Name" column="Name"/&gt;    &lt;!--状态--&gt;    &lt;many-to-one name="Status"               class="HBH.DoNet.DevPlatform.Base.DocStatusEnum,HBH.DoNet.DevPlatform.Base"               column="Status" lazy="false"  cascade ="none"/&gt;</v>
      </c>
      <c r="E76" s="32"/>
      <c r="F76" s="32"/>
    </row>
    <row r="77" spans="1:7" x14ac:dyDescent="0.25">
      <c r="E77" s="21"/>
    </row>
    <row r="78" spans="1:7" x14ac:dyDescent="0.25">
      <c r="A78" s="2" t="s">
        <v>73</v>
      </c>
      <c r="C78" s="1" t="str">
        <f>CONCATENATE(G66,G67,G68,G69,G70,G71,G72,G73,G74,G75)</f>
        <v xml:space="preserve">    -- 系统版本
    SysVersion bigint ,    -- 创建时间
    CreatedOn bigint ,    -- 创建人
    CreatedBy bigint ,    -- 修改时间
    ModifiedOn bigint ,    -- 修改人
    ModifiedBy bigint ,    -- 编码
    Code bigint ,    -- 名称
    Name bigint ,    -- 状态
    Status bigint ,</v>
      </c>
    </row>
    <row r="80" spans="1:7" x14ac:dyDescent="0.25">
      <c r="A80" s="2" t="s">
        <v>154</v>
      </c>
      <c r="C80" s="7" t="s">
        <v>159</v>
      </c>
    </row>
  </sheetData>
  <mergeCells count="18">
    <mergeCell ref="E72:F72"/>
    <mergeCell ref="E73:F73"/>
    <mergeCell ref="E74:F74"/>
    <mergeCell ref="E71:F71"/>
    <mergeCell ref="B24:K25"/>
    <mergeCell ref="E66:F66"/>
    <mergeCell ref="E67:F67"/>
    <mergeCell ref="E68:F68"/>
    <mergeCell ref="E69:F69"/>
    <mergeCell ref="E70:F70"/>
    <mergeCell ref="B27:K29"/>
    <mergeCell ref="B55:K63"/>
    <mergeCell ref="B1:K21"/>
    <mergeCell ref="B31:K33"/>
    <mergeCell ref="B35:K39"/>
    <mergeCell ref="B41:K49"/>
    <mergeCell ref="E65:F65"/>
    <mergeCell ref="B52:K53"/>
  </mergeCells>
  <phoneticPr fontId="3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C12" sqref="C12"/>
    </sheetView>
  </sheetViews>
  <sheetFormatPr defaultColWidth="9" defaultRowHeight="14.4" x14ac:dyDescent="0.25"/>
  <cols>
    <col min="1" max="1" width="14.44140625" style="1" customWidth="1"/>
    <col min="2" max="2" width="16.88671875" style="1" customWidth="1"/>
    <col min="3" max="3" width="14.44140625" style="1" customWidth="1"/>
    <col min="4" max="9" width="9" style="1"/>
  </cols>
  <sheetData>
    <row r="1" spans="1:13" x14ac:dyDescent="0.25">
      <c r="A1" s="2" t="s">
        <v>36</v>
      </c>
      <c r="B1" s="3" t="s">
        <v>23</v>
      </c>
      <c r="C1" s="3" t="s">
        <v>24</v>
      </c>
      <c r="D1" s="3" t="s">
        <v>25</v>
      </c>
      <c r="E1" s="4" t="s">
        <v>26</v>
      </c>
      <c r="F1" s="4" t="s">
        <v>0</v>
      </c>
      <c r="G1" s="5" t="str">
        <f>"
        /// 实体 "&amp;A1&amp;" 属性设计  by  hbh , Inc."</f>
        <v xml:space="preserve">
        /// 实体 CBO_Employee 属性设计  by  hbh , Inc.</v>
      </c>
      <c r="I1" s="10"/>
      <c r="M1" s="11" t="str">
        <f>"create table "&amp;A1&amp;" ("</f>
        <v>create table CBO_Employee (</v>
      </c>
    </row>
    <row r="2" spans="1:13" x14ac:dyDescent="0.25">
      <c r="A2" s="2"/>
      <c r="B2" s="6"/>
      <c r="C2" s="6"/>
      <c r="D2" s="6"/>
      <c r="E2" s="5"/>
      <c r="F2" s="5"/>
      <c r="G2" s="5"/>
      <c r="I2" s="10"/>
      <c r="M2" s="11"/>
    </row>
    <row r="3" spans="1:13" x14ac:dyDescent="0.25">
      <c r="B3" s="1" t="s">
        <v>27</v>
      </c>
      <c r="C3" s="1" t="s">
        <v>28</v>
      </c>
      <c r="D3" s="1" t="s">
        <v>8</v>
      </c>
      <c r="F3" s="1">
        <f>COUNTIF(原始公式!$O:$O,D3)</f>
        <v>1</v>
      </c>
      <c r="G3" s="1" t="str">
        <f>IF(OR(D3="",D3=0,D3=" "),"",SUBSTITUTE(SUBSTITUTE(SUBSTITUTE(SUBSTITUTE(原始公式!$B$1,"@Description",B3),"@Type",D3),"@Field",LOWER(LEFT(TRIM(C3),1))&amp;RIGHT(TRIM(C3),LEN(TRIM(C3))-1)),"@Property",UPPER(LEFT(TRIM(C3),1))&amp;RIGHT(TRIM(C3),LEN(TRIM(C3))-1)))</f>
        <v xml:space="preserve">
        // 主键
        private long iD = @Default;
        /// &lt;summary&gt;
        /// 主键
        /// &lt;/summary&gt;
        [HBH.DoNet.DevPlatform.Base.EntityFeature(Description='主键')]
        public virtual long ID
        {
            get
            {
                return iD;
            }
            set
            {
                if (iD != value)
                {
                    iD = value;
                    OnPropertyChanged('ID');
                }
            }
        }</v>
      </c>
      <c r="M3" s="11" t="str">
        <f>IF(OR(D3="",D3=0,D3=" "),IF(OR(C2="",C2=0,C2=" "),"",")"),C3&amp;" "&amp;IF(D3="","",VLOOKUP(D3,原始公式!$O$2:$S$9,4,FALSE))&amp;" "&amp;IF(LOWER(C3)="id","not null identity(1,1)","")&amp;",")</f>
        <v>ID  not null identity(1,1),</v>
      </c>
    </row>
    <row r="4" spans="1:13" x14ac:dyDescent="0.25">
      <c r="B4" s="1" t="s">
        <v>24</v>
      </c>
      <c r="C4" s="7" t="s">
        <v>29</v>
      </c>
      <c r="D4" s="1" t="s">
        <v>5</v>
      </c>
      <c r="F4" s="1">
        <f>COUNTIF(原始公式!$O:$O,D4)</f>
        <v>1</v>
      </c>
      <c r="G4" s="1" t="str">
        <f>IF(OR(D4="",D4=0,D4=" "),"",SUBSTITUTE(SUBSTITUTE(SUBSTITUTE(SUBSTITUTE(原始公式!$B$1,"@Description",B4),"@Type",D4),"@Field",LOWER(LEFT(TRIM(C4),1))&amp;RIGHT(TRIM(C4),LEN(TRIM(C4))-1)),"@Property",UPPER(LEFT(TRIM(C4),1))&amp;RIGHT(TRIM(C4),LEN(TRIM(C4))-1)))</f>
        <v xml:space="preserve">
        // 编码
        private string code = @Default;
        /// &lt;summary&gt;
        /// 编码
        /// &lt;/summary&gt;
        [HBH.DoNet.DevPlatform.Base.EntityFeature(Description='编码')]
        public virtual string Code
        {
            get
            {
                return code;
            }
            set
            {
                if (code != value)
                {
                    code = value;
                    OnPropertyChanged('Code');
                }
            }
        }</v>
      </c>
      <c r="M4" s="11" t="str">
        <f>IF(OR(D4="",D4=0,D4=" "),IF(OR(C3="",C3=0,C3=" "),"",")"),C4&amp;" "&amp;IF(D4="","",VLOOKUP(D4,原始公式!$O$2:$S$9,4,FALSE))&amp;" "&amp;IF(LOWER(C4)="id","not null identity(1,1)","")&amp;",")</f>
        <v>Code 100 ,</v>
      </c>
    </row>
    <row r="5" spans="1:13" x14ac:dyDescent="0.25">
      <c r="B5" s="1" t="s">
        <v>23</v>
      </c>
      <c r="C5" s="1" t="s">
        <v>30</v>
      </c>
      <c r="D5" s="1" t="s">
        <v>5</v>
      </c>
      <c r="F5" s="1">
        <f>COUNTIF(原始公式!$O:$O,D5)</f>
        <v>1</v>
      </c>
      <c r="G5" s="1" t="str">
        <f>IF(OR(D5="",D5=0,D5=" "),"",SUBSTITUTE(SUBSTITUTE(SUBSTITUTE(SUBSTITUTE(原始公式!$B$1,"@Description",B5),"@Type",D5),"@Field",LOWER(LEFT(TRIM(C5),1))&amp;RIGHT(TRIM(C5),LEN(TRIM(C5))-1)),"@Property",UPPER(LEFT(TRIM(C5),1))&amp;RIGHT(TRIM(C5),LEN(TRIM(C5))-1)))</f>
        <v xml:space="preserve">
        // 名称
        private string name = @Default;
        /// &lt;summary&gt;
        /// 名称
        /// &lt;/summary&gt;
        [HBH.DoNet.DevPlatform.Base.EntityFeature(Description='名称')]
        public virtual string Name
        {
            get
            {
                return name;
            }
            set
            {
                if (name != value)
                {
                    name = value;
                    OnPropertyChanged('Name');
                }
            }
        }</v>
      </c>
      <c r="M5" s="11" t="str">
        <f>IF(OR(D5="",D5=0,D5=" "),IF(OR(C4="",C4=0,C4=" "),"",")"),C5&amp;" "&amp;IF(D5="","",VLOOKUP(D5,原始公式!$O$2:$S$9,4,FALSE))&amp;" "&amp;IF(LOWER(C5)="id","not null identity(1,1)","")&amp;",")</f>
        <v>Name 100 ,</v>
      </c>
    </row>
    <row r="6" spans="1:13" x14ac:dyDescent="0.25">
      <c r="B6" s="1" t="s">
        <v>37</v>
      </c>
      <c r="C6" t="s">
        <v>38</v>
      </c>
      <c r="D6" s="1" t="s">
        <v>5</v>
      </c>
      <c r="F6" s="1">
        <f>COUNTIF(原始公式!$O:$O,D6)</f>
        <v>1</v>
      </c>
      <c r="G6" s="1" t="str">
        <f>IF(OR(D6="",D6=0,D6=" "),"",SUBSTITUTE(SUBSTITUTE(SUBSTITUTE(SUBSTITUTE(原始公式!$B$1,"@Description",B6),"@Type",D6),"@Field",LOWER(LEFT(TRIM(C6),1))&amp;RIGHT(TRIM(C6),LEN(TRIM(C6))-1)),"@Property",UPPER(LEFT(TRIM(C6),1))&amp;RIGHT(TRIM(C6),LEN(TRIM(C6))-1)))</f>
        <v xml:space="preserve">
        // 籍贯
        private string comeFrom = @Default;
        /// &lt;summary&gt;
        /// 籍贯
        /// &lt;/summary&gt;
        [HBH.DoNet.DevPlatform.Base.EntityFeature(Description='籍贯')]
        public virtual string ComeFrom
        {
            get
            {
                return comeFrom;
            }
            set
            {
                if (comeFrom != value)
                {
                    comeFrom = value;
                    OnPropertyChanged('ComeFrom');
                }
            }
        }</v>
      </c>
      <c r="M6" s="11" t="str">
        <f>IF(OR(D6="",D6=0,D6=" "),IF(OR(C5="",C5=0,C5=" "),"",")"),C6&amp;" "&amp;IF(D6="","",VLOOKUP(D6,原始公式!$O$2:$S$9,4,FALSE))&amp;" "&amp;IF(LOWER(C6)="id","not null identity(1,1)","")&amp;",")</f>
        <v>ComeFrom 100 ,</v>
      </c>
    </row>
    <row r="7" spans="1:13" x14ac:dyDescent="0.25">
      <c r="B7" s="1" t="s">
        <v>39</v>
      </c>
      <c r="C7" t="s">
        <v>40</v>
      </c>
      <c r="D7" s="1" t="s">
        <v>13</v>
      </c>
      <c r="F7" s="1">
        <f>COUNTIF(原始公式!$O:$O,D7)</f>
        <v>1</v>
      </c>
      <c r="G7" s="1" t="str">
        <f>IF(OR(D7="",D7=0,D7=" "),"",SUBSTITUTE(SUBSTITUTE(SUBSTITUTE(SUBSTITUTE(原始公式!$B$1,"@Description",B7),"@Type",D7),"@Field",LOWER(LEFT(TRIM(C7),1))&amp;RIGHT(TRIM(C7),LEN(TRIM(C7))-1)),"@Property",UPPER(LEFT(TRIM(C7),1))&amp;RIGHT(TRIM(C7),LEN(TRIM(C7))-1)))</f>
        <v xml:space="preserve">
        // 出生日期
        private datetime birthday = @Default;
        /// &lt;summary&gt;
        /// 出生日期
        /// &lt;/summary&gt;
        [HBH.DoNet.DevPlatform.Base.EntityFeature(Description='出生日期')]
        public virtual datetime Birthday
        {
            get
            {
                return birthday;
            }
            set
            {
                if (birthday != value)
                {
                    birthday = value;
                    OnPropertyChanged('Birthday');
                }
            }
        }</v>
      </c>
      <c r="M7" s="11" t="str">
        <f>IF(OR(D7="",D7=0,D7=" "),IF(OR(#REF!="",#REF!=0,#REF!=" "),"",")"),C7&amp;" "&amp;IF(D7="","",VLOOKUP(D7,原始公式!$O$2:$S$9,4,FALSE))&amp;" "&amp;IF(LOWER(C7)="id","not null identity(1,1)","")&amp;",")</f>
        <v>Birthday  ,</v>
      </c>
    </row>
    <row r="8" spans="1:13" x14ac:dyDescent="0.25">
      <c r="B8" s="1" t="s">
        <v>31</v>
      </c>
      <c r="C8" t="s">
        <v>32</v>
      </c>
      <c r="D8" s="1" t="s">
        <v>17</v>
      </c>
      <c r="F8" s="1">
        <f>COUNTIF(原始公式!$O:$O,D8)</f>
        <v>1</v>
      </c>
      <c r="G8" s="1" t="str">
        <f>IF(OR(D8="",D8=0,D8=" "),"",SUBSTITUTE(SUBSTITUTE(SUBSTITUTE(SUBSTITUTE(原始公式!$B$1,"@Description",B8),"@Type",D8),"@Field",LOWER(LEFT(TRIM(C8),1))&amp;RIGHT(TRIM(C8),LEN(TRIM(C8))-1)),"@Property",UPPER(LEFT(TRIM(C8),1))&amp;RIGHT(TRIM(C8),LEN(TRIM(C8))-1)))</f>
        <v xml:space="preserve">
        // 性别
        private bool sex = @Default;
        /// &lt;summary&gt;
        /// 性别
        /// &lt;/summary&gt;
        [HBH.DoNet.DevPlatform.Base.EntityFeature(Description='性别')]
        public virtual bool Sex
        {
            get
            {
                return sex;
            }
            set
            {
                if (sex != value)
                {
                    sex = value;
                    OnPropertyChanged('Sex');
                }
            }
        }</v>
      </c>
      <c r="M8" s="11" t="e">
        <f>IF(OR(D8="",D8=0,D8=" "),IF(OR(C7="",C7=0,C7=" "),"",")"),C8&amp;" "&amp;IF(D8="","",VLOOKUP(D8,原始公式!$O$2:$S$9,4,FALSE))&amp;" "&amp;IF(LOWER(C8)="id","not null identity(1,1)","")&amp;",")</f>
        <v>#N/A</v>
      </c>
    </row>
    <row r="9" spans="1:13" x14ac:dyDescent="0.25">
      <c r="B9" s="1" t="s">
        <v>41</v>
      </c>
      <c r="C9" s="8" t="s">
        <v>42</v>
      </c>
      <c r="D9" s="1" t="s">
        <v>5</v>
      </c>
      <c r="F9" s="1">
        <f>COUNTIF(原始公式!$O:$O,D9)</f>
        <v>1</v>
      </c>
      <c r="G9" s="1" t="str">
        <f>IF(OR(D9="",D9=0,D9=" "),"",SUBSTITUTE(SUBSTITUTE(SUBSTITUTE(SUBSTITUTE(原始公式!$B$1,"@Description",B9),"@Type",D9),"@Field",LOWER(LEFT(TRIM(C9),1))&amp;RIGHT(TRIM(C9),LEN(TRIM(C9))-1)),"@Property",UPPER(LEFT(TRIM(C9),1))&amp;RIGHT(TRIM(C9),LEN(TRIM(C9))-1)))</f>
        <v xml:space="preserve">
        // 学历
        private string education = @Default;
        /// &lt;summary&gt;
        /// 学历
        /// &lt;/summary&gt;
        [HBH.DoNet.DevPlatform.Base.EntityFeature(Description='学历')]
        public virtual string Education
        {
            get
            {
                return education;
            }
            set
            {
                if (education != value)
                {
                    education = value;
                    OnPropertyChanged('Education');
                }
            }
        }</v>
      </c>
      <c r="M9" s="11" t="str">
        <f>IF(OR(D9="",D9=0,D9=" "),IF(OR(C8="",C8=0,C8=" "),"",")"),C9&amp;" "&amp;IF(D9="","",VLOOKUP(D9,原始公式!$O$2:$S$9,4,FALSE))&amp;" "&amp;IF(LOWER(C9)="id","not null identity(1,1)","")&amp;",")</f>
        <v>Education 100 ,</v>
      </c>
    </row>
    <row r="10" spans="1:13" x14ac:dyDescent="0.25">
      <c r="B10" s="1" t="s">
        <v>43</v>
      </c>
      <c r="C10" s="5" t="s">
        <v>44</v>
      </c>
      <c r="D10" s="1" t="s">
        <v>5</v>
      </c>
      <c r="F10" s="1">
        <f>COUNTIF(原始公式!$O:$O,D10)</f>
        <v>1</v>
      </c>
      <c r="G10" s="1" t="str">
        <f>IF(OR(D10="",D10=0,D10=" "),"",SUBSTITUTE(SUBSTITUTE(SUBSTITUTE(SUBSTITUTE(原始公式!$B$1,"@Description",B10),"@Type",D10),"@Field",LOWER(LEFT(TRIM(C10),1))&amp;RIGHT(TRIM(C10),LEN(TRIM(C10))-1)),"@Property",UPPER(LEFT(TRIM(C10),1))&amp;RIGHT(TRIM(C10),LEN(TRIM(C10))-1)))</f>
        <v xml:space="preserve">
        // 学校
        private string college = @Default;
        /// &lt;summary&gt;
        /// 学校
        /// &lt;/summary&gt;
        [HBH.DoNet.DevPlatform.Base.EntityFeature(Description='学校')]
        public virtual string College
        {
            get
            {
                return college;
            }
            set
            {
                if (college != value)
                {
                    college = value;
                    OnPropertyChanged('College');
                }
            }
        }</v>
      </c>
      <c r="M10" s="11" t="str">
        <f>IF(OR(D10="",D10=0,D10=" "),IF(OR(C9="",C9=0,C9=" "),"",")"),C10&amp;" "&amp;IF(D10="","",VLOOKUP(D10,原始公式!$O$2:$S$9,4,FALSE))&amp;" "&amp;IF(LOWER(C10)="id","not null identity(1,1)","")&amp;",")</f>
        <v>College 100 ,</v>
      </c>
    </row>
    <row r="11" spans="1:13" x14ac:dyDescent="0.25">
      <c r="B11" s="1" t="s">
        <v>45</v>
      </c>
      <c r="C11" s="5" t="s">
        <v>33</v>
      </c>
      <c r="D11" s="1" t="s">
        <v>5</v>
      </c>
      <c r="F11" s="1">
        <f>COUNTIF(原始公式!$O:$O,D11)</f>
        <v>1</v>
      </c>
      <c r="G11" s="1" t="str">
        <f>IF(OR(D11="",D11=0,D11=" "),"",SUBSTITUTE(SUBSTITUTE(SUBSTITUTE(SUBSTITUTE(原始公式!$B$1,"@Description",B11),"@Type",D11),"@Field",LOWER(LEFT(TRIM(C11),1))&amp;RIGHT(TRIM(C11),LEN(TRIM(C11))-1)),"@Property",UPPER(LEFT(TRIM(C11),1))&amp;RIGHT(TRIM(C11),LEN(TRIM(C11))-1)))</f>
        <v xml:space="preserve">
        // 住址
        private string address = @Default;
        /// &lt;summary&gt;
        /// 住址
        /// &lt;/summary&gt;
        [HBH.DoNet.DevPlatform.Base.EntityFeature(Description='住址')]
        public virtual string Address
        {
            get
            {
                return address;
            }
            set
            {
                if (address != value)
                {
                    address = value;
                    OnPropertyChanged('Address');
                }
            }
        }</v>
      </c>
      <c r="M11" s="11" t="str">
        <f>IF(OR(D11="",D11=0,D11=" "),IF(OR(C10="",C10=0,C10=" "),"",")"),C11&amp;" "&amp;IF(D11="","",VLOOKUP(D11,原始公式!$O$2:$S$9,4,FALSE))&amp;" "&amp;IF(LOWER(C11)="id","not null identity(1,1)","")&amp;",")</f>
        <v>Address 100 ,</v>
      </c>
    </row>
    <row r="12" spans="1:13" x14ac:dyDescent="0.25">
      <c r="B12" s="1" t="s">
        <v>46</v>
      </c>
      <c r="C12" s="9" t="s">
        <v>47</v>
      </c>
      <c r="D12" s="1" t="s">
        <v>5</v>
      </c>
      <c r="F12" s="1">
        <f>COUNTIF(原始公式!$O:$O,D12)</f>
        <v>1</v>
      </c>
      <c r="G12" s="1" t="str">
        <f>IF(OR(D12="",D12=0,D12=" "),"",SUBSTITUTE(SUBSTITUTE(SUBSTITUTE(SUBSTITUTE(原始公式!$B$1,"@Description",B12),"@Type",D12),"@Field",LOWER(LEFT(TRIM(C12),1))&amp;RIGHT(TRIM(C12),LEN(TRIM(C12))-1)),"@Property",UPPER(LEFT(TRIM(C12),1))&amp;RIGHT(TRIM(C12),LEN(TRIM(C12))-1)))</f>
        <v xml:space="preserve">
        // 电话
        private string phone = @Default;
        /// &lt;summary&gt;
        /// 电话
        /// &lt;/summary&gt;
        [HBH.DoNet.DevPlatform.Base.EntityFeature(Description='电话')]
        public virtual string Phone
        {
            get
            {
                return phone;
            }
            set
            {
                if (phone != value)
                {
                    phone = value;
                    OnPropertyChanged('Phone');
                }
            }
        }</v>
      </c>
      <c r="M12" s="11" t="str">
        <f>IF(OR(D12="",D12=0,D12=" "),IF(OR(C11="",C11=0,C11=" "),"",")"),C12&amp;" "&amp;IF(D12="","",VLOOKUP(D12,原始公式!$O$2:$S$9,4,FALSE))&amp;" "&amp;IF(LOWER(C12)="id","not null identity(1,1)","")&amp;",")</f>
        <v>Phone 100 ,</v>
      </c>
    </row>
    <row r="13" spans="1:13" x14ac:dyDescent="0.25">
      <c r="B13" s="1" t="s">
        <v>48</v>
      </c>
      <c r="C13" s="5" t="s">
        <v>49</v>
      </c>
      <c r="D13" s="1" t="s">
        <v>13</v>
      </c>
      <c r="F13" s="1">
        <f>COUNTIF(原始公式!$O:$O,D13)</f>
        <v>1</v>
      </c>
      <c r="G13" s="1" t="str">
        <f>IF(OR(D13="",D13=0,D13=" "),"",SUBSTITUTE(SUBSTITUTE(SUBSTITUTE(SUBSTITUTE(原始公式!$B$1,"@Description",B13),"@Type",D13),"@Field",LOWER(LEFT(TRIM(C13),1))&amp;RIGHT(TRIM(C13),LEN(TRIM(C13))-1)),"@Property",UPPER(LEFT(TRIM(C13),1))&amp;RIGHT(TRIM(C13),LEN(TRIM(C13))-1)))</f>
        <v xml:space="preserve">
        // 入职日期
        private datetime entryDate = @Default;
        /// &lt;summary&gt;
        /// 入职日期
        /// &lt;/summary&gt;
        [HBH.DoNet.DevPlatform.Base.EntityFeature(Description='入职日期')]
        public virtual datetime EntryDate
        {
            get
            {
                return entryDate;
            }
            set
            {
                if (entryDate != value)
                {
                    entryDate = value;
                    OnPropertyChanged('EntryDate');
                }
            }
        }</v>
      </c>
      <c r="M13" s="11" t="str">
        <f>IF(OR(D13="",D13=0,D13=" "),IF(OR(C12="",C12=0,C12=" "),"",")"),C13&amp;" "&amp;IF(D13="","",VLOOKUP(D13,原始公式!$O$2:$S$9,4,FALSE))&amp;" "&amp;IF(LOWER(C13)="id","not null identity(1,1)","")&amp;",")</f>
        <v>EntryDate  ,</v>
      </c>
    </row>
    <row r="14" spans="1:13" x14ac:dyDescent="0.25">
      <c r="B14" s="1" t="s">
        <v>50</v>
      </c>
      <c r="C14" s="5" t="s">
        <v>51</v>
      </c>
      <c r="D14" s="1" t="s">
        <v>5</v>
      </c>
      <c r="F14" s="1">
        <f>COUNTIF(原始公式!$O:$O,D14)</f>
        <v>1</v>
      </c>
      <c r="G14" s="1" t="str">
        <f>IF(OR(D14="",D14=0,D14=" "),"",SUBSTITUTE(SUBSTITUTE(SUBSTITUTE(SUBSTITUTE(原始公式!$B$1,"@Description",B14),"@Type",D14),"@Field",LOWER(LEFT(TRIM(C14),1))&amp;RIGHT(TRIM(C14),LEN(TRIM(C14))-1)),"@Property",UPPER(LEFT(TRIM(C14),1))&amp;RIGHT(TRIM(C14),LEN(TRIM(C14))-1)))</f>
        <v xml:space="preserve">
        // 招聘渠道
        private string channel = @Default;
        /// &lt;summary&gt;
        /// 招聘渠道
        /// &lt;/summary&gt;
        [HBH.DoNet.DevPlatform.Base.EntityFeature(Description='招聘渠道')]
        public virtual string Channel
        {
            get
            {
                return channel;
            }
            set
            {
                if (channel != value)
                {
                    channel = value;
                    OnPropertyChanged('Channel');
                }
            }
        }</v>
      </c>
      <c r="M14" s="11" t="str">
        <f>IF(OR(D14="",D14=0,D14=" "),IF(OR(C13="",C13=0,C13=" "),"",")"),C14&amp;" "&amp;IF(D14="","",VLOOKUP(D14,原始公式!$O$2:$S$9,4,FALSE))&amp;" "&amp;IF(LOWER(C14)="id","not null identity(1,1)","")&amp;",")</f>
        <v>Channel 100 ,</v>
      </c>
    </row>
    <row r="15" spans="1:13" x14ac:dyDescent="0.25">
      <c r="B15" s="1" t="s">
        <v>52</v>
      </c>
      <c r="C15" s="5" t="s">
        <v>53</v>
      </c>
      <c r="D15" s="1" t="s">
        <v>5</v>
      </c>
      <c r="F15" s="1">
        <f>COUNTIF(原始公式!$O:$O,D15)</f>
        <v>1</v>
      </c>
      <c r="G15" s="1" t="str">
        <f>IF(OR(D15="",D15=0,D15=" "),"",SUBSTITUTE(SUBSTITUTE(SUBSTITUTE(SUBSTITUTE(原始公式!$B$1,"@Description",B15),"@Type",D15),"@Field",LOWER(LEFT(TRIM(C15),1))&amp;RIGHT(TRIM(C15),LEN(TRIM(C15))-1)),"@Property",UPPER(LEFT(TRIM(C15),1))&amp;RIGHT(TRIM(C15),LEN(TRIM(C15))-1)))</f>
        <v xml:space="preserve">
        // 隶属上级
        private string superior = @Default;
        /// &lt;summary&gt;
        /// 隶属上级
        /// &lt;/summary&gt;
        [HBH.DoNet.DevPlatform.Base.EntityFeature(Description='隶属上级')]
        public virtual string Superior
        {
            get
            {
                return superior;
            }
            set
            {
                if (superior != value)
                {
                    superior = value;
                    OnPropertyChanged('Superior');
                }
            }
        }</v>
      </c>
      <c r="M15" s="11" t="str">
        <f>IF(OR(D15="",D15=0,D15=" "),IF(OR(C14="",C14=0,C14=" "),"",")"),C15&amp;" "&amp;IF(D15="","",VLOOKUP(D15,原始公式!$O$2:$S$9,4,FALSE))&amp;" "&amp;IF(LOWER(C15)="id","not null identity(1,1)","")&amp;",")</f>
        <v>Superior 100 ,</v>
      </c>
    </row>
    <row r="16" spans="1:13" x14ac:dyDescent="0.25">
      <c r="C16"/>
      <c r="M16" s="11" t="str">
        <f>IF(OR(D16="",D16=0,D16=" "),IF(OR(C15="",C15=0,C15=" "),"",")"),C16&amp;" "&amp;IF(D16="","",VLOOKUP(D16,原始公式!$O$2:$S$9,4,FALSE))&amp;" "&amp;IF(LOWER(C16)="id","not null identity(1,1)","")&amp;",")</f>
        <v>)</v>
      </c>
    </row>
    <row r="17" spans="3:13" x14ac:dyDescent="0.25">
      <c r="M17" s="11" t="str">
        <f>IF(OR(D17="",D17=0,D17=" "),IF(OR(C16="",C16=0,C16=" "),"",")"),C17&amp;" "&amp;IF(D17="","",VLOOKUP(D17,原始公式!$O$2:$S$9,4,FALSE))&amp;" "&amp;IF(LOWER(C17)="id","not null identity(1,1)","")&amp;",")</f>
        <v/>
      </c>
    </row>
    <row r="18" spans="3:13" x14ac:dyDescent="0.25">
      <c r="C18"/>
    </row>
  </sheetData>
  <phoneticPr fontId="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A3" sqref="A3:B3"/>
    </sheetView>
  </sheetViews>
  <sheetFormatPr defaultColWidth="9" defaultRowHeight="14.4" x14ac:dyDescent="0.25"/>
  <cols>
    <col min="1" max="1" width="12.33203125" style="5" customWidth="1"/>
    <col min="2" max="2" width="47.6640625" style="5" customWidth="1"/>
    <col min="3" max="3" width="9" style="5"/>
    <col min="4" max="4" width="12.33203125" style="5" customWidth="1"/>
    <col min="5" max="5" width="47.6640625" style="5" customWidth="1"/>
    <col min="6" max="9" width="9" style="5"/>
    <col min="10" max="16384" width="9" style="45"/>
  </cols>
  <sheetData>
    <row r="1" spans="1:5" x14ac:dyDescent="0.25">
      <c r="A1" s="9" t="s">
        <v>151</v>
      </c>
      <c r="D1" s="9" t="s">
        <v>150</v>
      </c>
    </row>
    <row r="2" spans="1:5" x14ac:dyDescent="0.25">
      <c r="A2" s="26" t="s">
        <v>84</v>
      </c>
      <c r="B2" s="24" t="s">
        <v>88</v>
      </c>
      <c r="D2" s="26" t="s">
        <v>84</v>
      </c>
      <c r="E2" s="24" t="s">
        <v>146</v>
      </c>
    </row>
    <row r="3" spans="1:5" x14ac:dyDescent="0.25">
      <c r="A3" s="26" t="s">
        <v>85</v>
      </c>
      <c r="B3" s="23" t="s">
        <v>87</v>
      </c>
      <c r="D3" s="26" t="s">
        <v>85</v>
      </c>
      <c r="E3" s="23" t="s">
        <v>147</v>
      </c>
    </row>
    <row r="4" spans="1:5" x14ac:dyDescent="0.25">
      <c r="A4" s="26" t="s">
        <v>57</v>
      </c>
      <c r="B4" s="24" t="s">
        <v>59</v>
      </c>
      <c r="D4" s="26" t="s">
        <v>57</v>
      </c>
      <c r="E4" s="24" t="s">
        <v>148</v>
      </c>
    </row>
    <row r="5" spans="1:5" x14ac:dyDescent="0.25">
      <c r="A5" s="46" t="s">
        <v>55</v>
      </c>
      <c r="B5" s="48"/>
      <c r="D5" s="46" t="s">
        <v>55</v>
      </c>
      <c r="E5" s="48" t="s">
        <v>149</v>
      </c>
    </row>
    <row r="6" spans="1:5" x14ac:dyDescent="0.25">
      <c r="A6" s="46" t="s">
        <v>56</v>
      </c>
      <c r="B6" s="47"/>
      <c r="D6" s="46" t="s">
        <v>56</v>
      </c>
      <c r="E6" s="47" t="s">
        <v>144</v>
      </c>
    </row>
    <row r="7" spans="1:5" x14ac:dyDescent="0.25">
      <c r="A7" s="46" t="s">
        <v>58</v>
      </c>
      <c r="B7" s="49"/>
      <c r="D7" s="46" t="s">
        <v>58</v>
      </c>
      <c r="E7" s="25"/>
    </row>
    <row r="8" spans="1:5" x14ac:dyDescent="0.25">
      <c r="A8" s="46" t="s">
        <v>86</v>
      </c>
      <c r="B8" s="49"/>
      <c r="D8" s="46" t="s">
        <v>86</v>
      </c>
      <c r="E8" s="25" t="str">
        <f>E3&amp;"."&amp;E6</f>
        <v>HBH.DoNet.DevPlatform.Base.DocStatusEnum</v>
      </c>
    </row>
    <row r="9" spans="1:5" x14ac:dyDescent="0.25">
      <c r="A9" s="46"/>
      <c r="B9" s="49"/>
      <c r="D9" s="46"/>
      <c r="E9" s="49"/>
    </row>
  </sheetData>
  <phoneticPr fontId="3" type="noConversion"/>
  <pageMargins left="0.75" right="0.75" top="1" bottom="1" header="0.51180555555555596" footer="0.5118055555555559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opLeftCell="C1" workbookViewId="0">
      <selection activeCell="L1" sqref="L1:L1048576"/>
    </sheetView>
  </sheetViews>
  <sheetFormatPr defaultColWidth="9" defaultRowHeight="14.4" x14ac:dyDescent="0.25"/>
  <cols>
    <col min="2" max="2" width="23.5546875" style="21" customWidth="1"/>
    <col min="3" max="3" width="7.44140625" style="1" customWidth="1"/>
    <col min="4" max="4" width="15.109375" style="1" customWidth="1"/>
    <col min="5" max="5" width="20" style="1" customWidth="1"/>
    <col min="6" max="7" width="9" style="1"/>
    <col min="8" max="8" width="15.33203125" style="1" customWidth="1"/>
    <col min="9" max="9" width="9" style="12"/>
    <col min="10" max="10" width="8.21875" style="12" customWidth="1"/>
    <col min="11" max="11" width="5.77734375" style="12" customWidth="1"/>
    <col min="12" max="12" width="12" style="13" customWidth="1"/>
    <col min="13" max="13" width="9" style="13"/>
    <col min="15" max="15" width="13.44140625" style="14" customWidth="1"/>
    <col min="16" max="17" width="9" style="15"/>
  </cols>
  <sheetData>
    <row r="1" spans="1:17" x14ac:dyDescent="0.25">
      <c r="F1" s="66"/>
    </row>
    <row r="2" spans="1:17" ht="74.400000000000006" customHeight="1" x14ac:dyDescent="0.25">
      <c r="A2" s="52" t="s">
        <v>84</v>
      </c>
      <c r="B2" s="53" t="str">
        <f>总体!B2</f>
        <v>EXin.DoNet.HIS.Entities</v>
      </c>
      <c r="C2" s="2"/>
      <c r="D2" s="3" t="s">
        <v>23</v>
      </c>
      <c r="E2" s="3" t="s">
        <v>24</v>
      </c>
      <c r="F2" s="43" t="s">
        <v>25</v>
      </c>
      <c r="G2" s="3" t="s">
        <v>26</v>
      </c>
      <c r="H2" s="3" t="s">
        <v>0</v>
      </c>
      <c r="I2" s="30" t="str">
        <f>("
        // 实体类  属性设计  by  hbh , Inc.")</f>
        <v xml:space="preserve">
        // 实体类  属性设计  by  hbh , Inc.</v>
      </c>
      <c r="J2" s="65"/>
      <c r="K2" s="28"/>
      <c r="L2" s="61"/>
      <c r="M2" s="62" t="s">
        <v>100</v>
      </c>
      <c r="N2" s="29"/>
      <c r="O2" s="44" t="s">
        <v>101</v>
      </c>
      <c r="Q2" s="44" t="s">
        <v>160</v>
      </c>
    </row>
    <row r="3" spans="1:17" x14ac:dyDescent="0.25">
      <c r="A3" s="52" t="s">
        <v>85</v>
      </c>
      <c r="B3" s="53" t="str">
        <f>总体!B3</f>
        <v>EXin.DoNet.HIS.Entities</v>
      </c>
      <c r="C3" s="2"/>
      <c r="D3" s="34"/>
      <c r="E3" s="34"/>
      <c r="F3" s="34"/>
      <c r="G3" s="34"/>
      <c r="H3" s="34"/>
      <c r="I3" s="16" t="str">
        <f>("        /// 表名["&amp;B7&amp;"]模块["&amp;B4&amp;"]实体 ["&amp;B8&amp;"]程序集["&amp;B2&amp;"] 属性设计  by  hbh , Inc.")</f>
        <v xml:space="preserve">        /// 表名[CBO_ClinicalCharacter]模块[CBO]实体 [EXin.DoNet.HIS.Entities.ClinicalCharacter]程序集[EXin.DoNet.HIS.Entities] 属性设计  by  hbh , Inc.</v>
      </c>
      <c r="L3" s="16" t="str">
        <f>CLEAN(SUBSTITUTE(SUBSTITUTE(SUBSTITUTE(原始公式!$B$24,"@ClassFullName",B8),"@Assembly",B2),"@Table",B7))</f>
        <v xml:space="preserve">&lt;?xml version="1.0" encoding="utf-8"?&gt;&lt;!-- author by wf  --&gt;&lt;hibernate-mapping xmlns="urn:nhibernate-mapping-2.2"&gt;  &lt;class name="EXin.DoNet.HIS.Entities.ClinicalCharacter,EXin.DoNet.HIS.Entities" table="CBO_ClinicalCharacter"  where="SysLanguage='zh-CN'"&gt;    &lt;id name="ID" column="ID" &gt;      &lt;generator class="HBH.DoNet.DevPlatform.Base.NHibernateHelper.IDGenerator,HBH.DoNet.DevPlatform.Base"&gt;        &lt;!--class="hilo"--&gt;        &lt;param name="table"&gt;High_val&lt;/param&gt;        &lt;param name="column"&gt;Nextval&lt;/param&gt;        &lt;param name="max_lo"&gt;3&lt;/param&gt;        &lt;param name="where"&gt;&lt;![CDATA[SerialDate &gt;= date(CURRENT_TIMESTAMP,'localtime') and SerialDate &lt; date(CURRENT_TIMESTAMP,'localtime','+1 day')]]&gt;&lt;/param&gt;        &lt;param name="insert"&gt;          insert into High_val (Nextval,IDPrefix,SerialDate)          select max(Nextval),IDPrefix,date(CURRENT_TIMESTAMP,'localtime')          from          (select max(val.Nextval) + 1 as Nextval,max(client.ClientID) IDPrefix from High_val val inner join ClientInfo client          union select cast(max(client.ClientID) || '00' || substr(Replace(date  (CURRENT_TIMESTAMP,'localtime'),'-',''),3,6) || '0001' as long) as Nextval,max(client.ClientID) IDPrefix from ClientInfo client)          as cur_High_val        &lt;/param&gt;      &lt;/generator&gt;    &lt;/id&gt;    </v>
      </c>
      <c r="O3" s="14" t="str">
        <f>("create table "&amp;B7&amp;" (")</f>
        <v>create table CBO_ClinicalCharacter (</v>
      </c>
    </row>
    <row r="4" spans="1:17" x14ac:dyDescent="0.25">
      <c r="A4" s="52" t="s">
        <v>57</v>
      </c>
      <c r="B4" s="53" t="str">
        <f>总体!B4</f>
        <v>CBO</v>
      </c>
      <c r="D4" s="35" t="s">
        <v>74</v>
      </c>
      <c r="E4" s="36"/>
      <c r="F4" s="36"/>
      <c r="G4" s="36"/>
      <c r="H4" s="36"/>
      <c r="I4" s="65"/>
      <c r="L4" s="12" t="str">
        <f>CLEAN(原始公式!$C$76)</f>
        <v xml:space="preserve">    &lt;!--系统版本--&gt;    &lt;property name="SysVersion" column="SysVersion"/&gt;    &lt;!--创建时间--&gt;    &lt;property name="CreatedOn" column="CreatedOn"/&gt;    &lt;!--创建人--&gt;    &lt;property name="CreatedBy" column="CreatedBy"/&gt;    &lt;!--修改时间--&gt;    &lt;property name="ModifiedOn" column="ModifiedOn"/&gt;    &lt;!--修改人--&gt;    &lt;property name="ModifiedBy" column="ModifiedBy"/&gt;    &lt;!--编码--&gt;    &lt;property name="Code" column="Code"/&gt;    &lt;!--名称--&gt;    &lt;property name="Name" column="Name"/&gt;    &lt;!--状态--&gt;    &lt;many-to-one name="Status"               class="HBH.DoNet.DevPlatform.Base.DocStatusEnum,HBH.DoNet.DevPlatform.Base"               column="Status" lazy="false"  cascade ="none"/&gt;</v>
      </c>
      <c r="O4" s="14" t="str">
        <f>CLEAN(原始公式!$C$78)</f>
        <v xml:space="preserve">    -- 系统版本    SysVersion bigint ,    -- 创建时间    CreatedOn bigint ,    -- 创建人    CreatedBy bigint ,    -- 修改时间    ModifiedOn bigint ,    -- 修改人    ModifiedBy bigint ,    -- 编码    Code bigint ,    -- 名称    Name bigint ,    -- 状态    Status bigint ,</v>
      </c>
      <c r="Q4" s="15" t="str">
        <f>CLEAN(SUBSTITUTE(原始公式!$C$80,"@EntityFullName",$B$8))</f>
        <v xml:space="preserve"> delete from SysResource where Belongs1='EXin.DoNet.HIS.Entities.ClinicalCharacter';</v>
      </c>
    </row>
    <row r="5" spans="1:17" x14ac:dyDescent="0.25">
      <c r="A5" s="26" t="s">
        <v>55</v>
      </c>
      <c r="B5" s="27" t="s">
        <v>107</v>
      </c>
      <c r="D5" s="7"/>
      <c r="F5" s="7"/>
      <c r="O5" s="14" t="str">
        <f>IF(OR(F5="",F5=0,F5=" "),IF(OR(E4="",E4=0,E4=" "),"",")"),E5&amp;" "&amp;IF(F5="","",VLOOKUP(F5,原始公式!$O$2:$S$15,4,FALSE))&amp;" "&amp;IF(LOWER(E5)="id","not null identity(1,1)","")&amp;",")</f>
        <v/>
      </c>
    </row>
    <row r="6" spans="1:17" x14ac:dyDescent="0.25">
      <c r="A6" s="26" t="s">
        <v>56</v>
      </c>
      <c r="B6" s="23" t="s">
        <v>129</v>
      </c>
      <c r="D6" s="37" t="s">
        <v>124</v>
      </c>
      <c r="E6" s="7" t="s">
        <v>125</v>
      </c>
      <c r="F6" s="7" t="s">
        <v>104</v>
      </c>
      <c r="H6" s="1">
        <f>COUNTIF(原始公式!$O:$O,F6)</f>
        <v>1</v>
      </c>
      <c r="I6" s="12" t="str">
        <f>(IF(OR(F6="",F6=0,F6=" "),"",SUBSTITUTE(SUBSTITUTE(SUBSTITUTE(SUBSTITUTE(SUBSTITUTE(原始公式!$B$1,"@Default",IF(COUNTIF(原始公式!$O:$O,F6)&gt;0,VLOOKUP(F6,原始公式!$O$2:$S$15,2,FALSE),原始公式!$P$2)),"@Description",D6),"@Type",F6),"@Field",LOWER(LEFT(TRIM(E6),1))&amp;RIGHT(TRIM(E6),LEN(TRIM(E6))-1)),"@Property",UPPER(LEFT(TRIM(E6),1))&amp;RIGHT(TRIM(E6),LEN(TRIM(E6))-1))))</f>
        <v xml:space="preserve">
        // 描述
        private string description = String.Empty;
        /// &lt;summary&gt;
        /// 描述
        /// &lt;/summary&gt;
        [HBH.DoNet.DevPlatform.Base.EntityFeature(Description='描述')]
        public virtual string Description
        {
            get
            {
                return description;
            }
            set
            {
                if (description != value)
                {
                    description = value;
                    OnPropertyChanged('Description');
                }
            }
        }</v>
      </c>
      <c r="L6" s="13" t="str">
        <f>CLEAN(IF(OR(F6="",F6=0,F6=" "),IF(OR(E5="",E5=0,E5=" "),"",原始公式!$B$27),IF(COUNTIF(原始公式!$O:$O,F6)&gt;0,SUBSTITUTE(SUBSTITUTE(SUBSTITUTE(SUBSTITUTE(SUBSTITUTE(原始公式!$B$31,"@FullType",F6&amp;","&amp;$B$2),"@Description",D6),"@Type",F6),"@Field",LOWER(LEFT(E6,1))&amp;RIGHT(E6,LEN(E6)-1)),"@Property",UPPER(LEFT(E6,1))&amp;RIGHT(E6,LEN(E6)-1)),SUBSTITUTE(SUBSTITUTE(SUBSTITUTE(SUBSTITUTE(SUBSTITUTE(原始公式!$B$35,"@FullType",F6&amp;","&amp;$B$2),"@Description",D6),"@Type",F6),"@Field",LOWER(LEFT(E6,1))&amp;RIGHT(E6,LEN(E6)-1)),"@Property",UPPER(LEFT(E6,1))&amp;RIGHT(E6,LEN(E6)-1)))))</f>
        <v xml:space="preserve">    &lt;!--描述--&gt;    &lt;property name="Description" column="Description"/&gt;</v>
      </c>
      <c r="O6" s="14" t="str">
        <f>(IF(OR(F6="",F6=0,F6=" "),IF(OR(E5="",E5=0,E5=" "),"",")"),SUBSTITUTE(SUBSTITUTE(SUBSTITUTE(SUBSTITUTE(原始公式!$B$52,"@Description",D6),"@Type",IF(COUNTIF(原始公式!$O:$O,F6)&gt;0,VLOOKUP(F6,原始公式!$O$2:$S$15,5,FALSE),原始公式!$Q$2)),"@Field",LOWER(LEFT(E6,1))&amp;RIGHT(E6,LEN(E6)-1)),"@Property",UPPER(LEFT(E6,1))&amp;RIGHT(E6,LEN(E6)-1)) ))</f>
        <v xml:space="preserve">    -- 描述
    Description varchar(100) ,</v>
      </c>
      <c r="Q6" s="15" t="str">
        <f>CLEAN(IF(OR(F6="",F6=0,F6=" "),"",SUBSTITUTE(SUBSTITUTE(SUBSTITUTE(SUBSTITUTE(原始公式!$B$55,"@Namespace",$B$3),"@ClassName",$B$6),"@Field",E6),"@Description",D6)))</f>
        <v>insert into SysResource (ID,Code,Name,DisplayName,SysLanguage,Belongs1,Belongs2,Belongs3,Belongs4,Belongs5,Belongs6,BelongsKey,CreatedOn,CreatedBy,ModifiedOn,ModifiedBy,SysVersion) values (1,'ClinicalCharacter_Description','描述','描述','zh-CN','EXin.DoNet.HIS.Entities','ClinicalCharacter','Description','','','','EXin.DoNet.HIS.Entities.ClinicalCharacter.Description',datetime('now', 'localtime'),'Admin',datetime('now', 'localtime'),'Admin',1);</v>
      </c>
    </row>
    <row r="7" spans="1:17" x14ac:dyDescent="0.25">
      <c r="A7" s="26" t="s">
        <v>58</v>
      </c>
      <c r="B7" s="25" t="str">
        <f>B4&amp;"_"&amp;B6</f>
        <v>CBO_ClinicalCharacter</v>
      </c>
      <c r="D7" s="37" t="s">
        <v>92</v>
      </c>
      <c r="E7" s="8" t="s">
        <v>91</v>
      </c>
      <c r="F7" s="1" t="s">
        <v>17</v>
      </c>
      <c r="H7" s="1">
        <f>COUNTIF(原始公式!$O:$O,F7)</f>
        <v>1</v>
      </c>
      <c r="I7" s="12" t="str">
        <f>(IF(OR(F7="",F7=0,F7=" "),"",SUBSTITUTE(SUBSTITUTE(SUBSTITUTE(SUBSTITUTE(SUBSTITUTE(原始公式!$B$1,"@Default",IF(COUNTIF(原始公式!$O:$O,F7)&gt;0,VLOOKUP(F7,原始公式!$O$2:$S$15,2,FALSE),原始公式!$P$2)),"@Description",D7),"@Type",F7),"@Field",LOWER(LEFT(TRIM(E7),1))&amp;RIGHT(TRIM(E7),LEN(TRIM(E7))-1)),"@Property",UPPER(LEFT(TRIM(E7),1))&amp;RIGHT(TRIM(E7),LEN(TRIM(E7))-1))))</f>
        <v xml:space="preserve">
        // 是否生效
        private bool isEffective = false;
        /// &lt;summary&gt;
        /// 是否生效
        /// &lt;/summary&gt;
        [HBH.DoNet.DevPlatform.Base.EntityFeature(Description='是否生效')]
        public virtual bool IsEffective
        {
            get
            {
                return isEffective;
            }
            set
            {
                if (isEffective != value)
                {
                    isEffective = value;
                    OnPropertyChanged('IsEffective');
                }
            }
        }</v>
      </c>
      <c r="L7" s="13" t="str">
        <f>CLEAN(IF(OR(F7="",F7=0,F7=" "),IF(OR(E6="",E6=0,E6=" "),"",原始公式!$B$27),IF(COUNTIF(原始公式!$O:$O,F7)&gt;0,SUBSTITUTE(SUBSTITUTE(SUBSTITUTE(SUBSTITUTE(SUBSTITUTE(原始公式!$B$31,"@FullType",F7&amp;","&amp;$B$2),"@Description",D7),"@Type",F7),"@Field",LOWER(LEFT(E7,1))&amp;RIGHT(E7,LEN(E7)-1)),"@Property",UPPER(LEFT(E7,1))&amp;RIGHT(E7,LEN(E7)-1)),SUBSTITUTE(SUBSTITUTE(SUBSTITUTE(SUBSTITUTE(SUBSTITUTE(原始公式!$B$35,"@FullType",F7&amp;","&amp;$B$2),"@Description",D7),"@Type",F7),"@Field",LOWER(LEFT(E7,1))&amp;RIGHT(E7,LEN(E7)-1)),"@Property",UPPER(LEFT(E7,1))&amp;RIGHT(E7,LEN(E7)-1)))))</f>
        <v xml:space="preserve">    &lt;!--是否生效--&gt;    &lt;property name="IsEffective" column="IsEffective"/&gt;</v>
      </c>
      <c r="O7" s="14" t="str">
        <f>(IF(OR(F7="",F7=0,F7=" "),IF(OR(E6="",E6=0,E6=" "),"",")"),SUBSTITUTE(SUBSTITUTE(SUBSTITUTE(SUBSTITUTE(原始公式!$B$52,"@Description",D7),"@Type",IF(COUNTIF(原始公式!$O:$O,F7)&gt;0,VLOOKUP(F7,原始公式!$O$2:$S$15,5,FALSE),原始公式!$Q$2)),"@Field",LOWER(LEFT(E7,1))&amp;RIGHT(E7,LEN(E7)-1)),"@Property",UPPER(LEFT(E7,1))&amp;RIGHT(E7,LEN(E7)-1)) ))</f>
        <v xml:space="preserve">    -- 是否生效
    IsEffective bit ,</v>
      </c>
      <c r="Q7" s="15" t="str">
        <f>CLEAN(IF(OR(F7="",F7=0,F7=" "),"",SUBSTITUTE(SUBSTITUTE(SUBSTITUTE(SUBSTITUTE(原始公式!$B$55,"@Namespace",$B$3),"@ClassName",$B$6),"@Field",E7),"@Description",D7)))</f>
        <v>insert into SysResource (ID,Code,Name,DisplayName,SysLanguage,Belongs1,Belongs2,Belongs3,Belongs4,Belongs5,Belongs6,BelongsKey,CreatedOn,CreatedBy,ModifiedOn,ModifiedBy,SysVersion) values (1,'ClinicalCharacter_IsEffective','是否生效','是否生效','zh-CN','EXin.DoNet.HIS.Entities','ClinicalCharacter','IsEffective','','','','EXin.DoNet.HIS.Entities.ClinicalCharacter.IsEffective',datetime('now', 'localtime'),'Admin',datetime('now', 'localtime'),'Admin',1);</v>
      </c>
    </row>
    <row r="8" spans="1:17" x14ac:dyDescent="0.25">
      <c r="A8" s="26" t="s">
        <v>86</v>
      </c>
      <c r="B8" s="25" t="str">
        <f>B3&amp;"."&amp;B6</f>
        <v>EXin.DoNet.HIS.Entities.ClinicalCharacter</v>
      </c>
      <c r="D8" s="7" t="s">
        <v>93</v>
      </c>
      <c r="E8" s="7" t="s">
        <v>95</v>
      </c>
      <c r="F8" s="7" t="s">
        <v>113</v>
      </c>
      <c r="H8" s="1">
        <f>COUNTIF(原始公式!$O:$O,F8)</f>
        <v>1</v>
      </c>
      <c r="I8" s="12" t="str">
        <f>(IF(OR(F8="",F8=0,F8=" "),"",SUBSTITUTE(SUBSTITUTE(SUBSTITUTE(SUBSTITUTE(SUBSTITUTE(原始公式!$B$1,"@Default",IF(COUNTIF(原始公式!$O:$O,F8)&gt;0,VLOOKUP(F8,原始公式!$O$2:$S$15,2,FALSE),原始公式!$P$2)),"@Description",D8),"@Type",F8),"@Field",LOWER(LEFT(TRIM(E8),1))&amp;RIGHT(TRIM(E8),LEN(TRIM(E8))-1)),"@Property",UPPER(LEFT(TRIM(E8),1))&amp;RIGHT(TRIM(E8),LEN(TRIM(E8))-1))))</f>
        <v xml:space="preserve">
        // 生效时间
        private DateTime effectiveDate = DateTime.MinValue;
        /// &lt;summary&gt;
        /// 生效时间
        /// &lt;/summary&gt;
        [HBH.DoNet.DevPlatform.Base.EntityFeature(Description='生效时间')]
        public virtual DateTime EffectiveDate
        {
            get
            {
                return effectiveDate;
            }
            set
            {
                if (effectiveDate != value)
                {
                    effectiveDate = value;
                    OnPropertyChanged('EffectiveDate');
                }
            }
        }</v>
      </c>
      <c r="L8" s="13" t="str">
        <f>CLEAN(IF(OR(F8="",F8=0,F8=" "),IF(OR(E7="",E7=0,E7=" "),"",原始公式!$B$27),IF(COUNTIF(原始公式!$O:$O,F8)&gt;0,SUBSTITUTE(SUBSTITUTE(SUBSTITUTE(SUBSTITUTE(SUBSTITUTE(原始公式!$B$31,"@FullType",F8&amp;","&amp;$B$2),"@Description",D8),"@Type",F8),"@Field",LOWER(LEFT(E8,1))&amp;RIGHT(E8,LEN(E8)-1)),"@Property",UPPER(LEFT(E8,1))&amp;RIGHT(E8,LEN(E8)-1)),SUBSTITUTE(SUBSTITUTE(SUBSTITUTE(SUBSTITUTE(SUBSTITUTE(原始公式!$B$35,"@FullType",F8&amp;","&amp;$B$2),"@Description",D8),"@Type",F8),"@Field",LOWER(LEFT(E8,1))&amp;RIGHT(E8,LEN(E8)-1)),"@Property",UPPER(LEFT(E8,1))&amp;RIGHT(E8,LEN(E8)-1)))))</f>
        <v xml:space="preserve">    &lt;!--生效时间--&gt;    &lt;property name="EffectiveDate" column="EffectiveDate"/&gt;</v>
      </c>
      <c r="O8" s="14" t="str">
        <f>(IF(OR(F8="",F8=0,F8=" "),IF(OR(E7="",E7=0,E7=" "),"",")"),SUBSTITUTE(SUBSTITUTE(SUBSTITUTE(SUBSTITUTE(原始公式!$B$52,"@Description",D8),"@Type",IF(COUNTIF(原始公式!$O:$O,F8)&gt;0,VLOOKUP(F8,原始公式!$O$2:$S$15,5,FALSE),原始公式!$Q$2)),"@Field",LOWER(LEFT(E8,1))&amp;RIGHT(E8,LEN(E8)-1)),"@Property",UPPER(LEFT(E8,1))&amp;RIGHT(E8,LEN(E8)-1)) ))</f>
        <v xml:space="preserve">    -- 生效时间
    EffectiveDate datetime ,</v>
      </c>
      <c r="Q8" s="15" t="str">
        <f>CLEAN(IF(OR(F8="",F8=0,F8=" "),"",SUBSTITUTE(SUBSTITUTE(SUBSTITUTE(SUBSTITUTE(原始公式!$B$55,"@Namespace",$B$3),"@ClassName",$B$6),"@Field",E8),"@Description",D8)))</f>
        <v>insert into SysResource (ID,Code,Name,DisplayName,SysLanguage,Belongs1,Belongs2,Belongs3,Belongs4,Belongs5,Belongs6,BelongsKey,CreatedOn,CreatedBy,ModifiedOn,ModifiedBy,SysVersion) values (1,'ClinicalCharacter_EffectiveDate','生效时间','生效时间','zh-CN','EXin.DoNet.HIS.Entities','ClinicalCharacter','EffectiveDate','','','','EXin.DoNet.HIS.Entities.ClinicalCharacter.EffectiveDate',datetime('now', 'localtime'),'Admin',datetime('now', 'localtime'),'Admin',1);</v>
      </c>
    </row>
    <row r="9" spans="1:17" x14ac:dyDescent="0.25">
      <c r="A9" s="26"/>
      <c r="B9" s="25"/>
      <c r="D9" s="7" t="s">
        <v>94</v>
      </c>
      <c r="E9" s="7" t="s">
        <v>96</v>
      </c>
      <c r="F9" s="7" t="s">
        <v>113</v>
      </c>
      <c r="H9" s="1">
        <f>COUNTIF(原始公式!$O:$O,F9)</f>
        <v>1</v>
      </c>
      <c r="I9" s="12" t="str">
        <f>(IF(OR(F9="",F9=0,F9=" "),"",SUBSTITUTE(SUBSTITUTE(SUBSTITUTE(SUBSTITUTE(SUBSTITUTE(原始公式!$B$1,"@Default",IF(COUNTIF(原始公式!$O:$O,F9)&gt;0,VLOOKUP(F9,原始公式!$O$2:$S$15,2,FALSE),原始公式!$P$2)),"@Description",D9),"@Type",F9),"@Field",LOWER(LEFT(TRIM(E9),1))&amp;RIGHT(TRIM(E9),LEN(TRIM(E9))-1)),"@Property",UPPER(LEFT(TRIM(E9),1))&amp;RIGHT(TRIM(E9),LEN(TRIM(E9))-1))))</f>
        <v xml:space="preserve">
        // 失效时间
        private DateTime disableDate = DateTime.MinValue;
        /// &lt;summary&gt;
        /// 失效时间
        /// &lt;/summary&gt;
        [HBH.DoNet.DevPlatform.Base.EntityFeature(Description='失效时间')]
        public virtual DateTime DisableDate
        {
            get
            {
                return disableDate;
            }
            set
            {
                if (disableDate != value)
                {
                    disableDate = value;
                    OnPropertyChanged('DisableDate');
                }
            }
        }</v>
      </c>
      <c r="L9" s="13" t="str">
        <f>CLEAN(IF(OR(F9="",F9=0,F9=" "),IF(OR(E8="",E8=0,E8=" "),"",原始公式!$B$27),IF(COUNTIF(原始公式!$O:$O,F9)&gt;0,SUBSTITUTE(SUBSTITUTE(SUBSTITUTE(SUBSTITUTE(SUBSTITUTE(原始公式!$B$31,"@FullType",F9&amp;","&amp;$B$2),"@Description",D9),"@Type",F9),"@Field",LOWER(LEFT(E9,1))&amp;RIGHT(E9,LEN(E9)-1)),"@Property",UPPER(LEFT(E9,1))&amp;RIGHT(E9,LEN(E9)-1)),SUBSTITUTE(SUBSTITUTE(SUBSTITUTE(SUBSTITUTE(SUBSTITUTE(原始公式!$B$35,"@FullType",F9&amp;","&amp;$B$2),"@Description",D9),"@Type",F9),"@Field",LOWER(LEFT(E9,1))&amp;RIGHT(E9,LEN(E9)-1)),"@Property",UPPER(LEFT(E9,1))&amp;RIGHT(E9,LEN(E9)-1)))))</f>
        <v xml:space="preserve">    &lt;!--失效时间--&gt;    &lt;property name="DisableDate" column="DisableDate"/&gt;</v>
      </c>
      <c r="O9" s="14" t="str">
        <f>(IF(OR(F9="",F9=0,F9=" "),IF(OR(E8="",E8=0,E8=" "),"",")"),SUBSTITUTE(SUBSTITUTE(SUBSTITUTE(SUBSTITUTE(原始公式!$B$52,"@Description",D9),"@Type",IF(COUNTIF(原始公式!$O:$O,F9)&gt;0,VLOOKUP(F9,原始公式!$O$2:$S$15,5,FALSE),原始公式!$Q$2)),"@Field",LOWER(LEFT(E9,1))&amp;RIGHT(E9,LEN(E9)-1)),"@Property",UPPER(LEFT(E9,1))&amp;RIGHT(E9,LEN(E9)-1)) ))</f>
        <v xml:space="preserve">    -- 失效时间
    DisableDate datetime ,</v>
      </c>
      <c r="Q9" s="15" t="str">
        <f>CLEAN(IF(OR(F9="",F9=0,F9=" "),"",SUBSTITUTE(SUBSTITUTE(SUBSTITUTE(SUBSTITUTE(原始公式!$B$55,"@Namespace",$B$3),"@ClassName",$B$6),"@Field",E9),"@Description",D9)))</f>
        <v>insert into SysResource (ID,Code,Name,DisplayName,SysLanguage,Belongs1,Belongs2,Belongs3,Belongs4,Belongs5,Belongs6,BelongsKey,CreatedOn,CreatedBy,ModifiedOn,ModifiedBy,SysVersion) values (1,'ClinicalCharacter_DisableDate','失效时间','失效时间','zh-CN','EXin.DoNet.HIS.Entities','ClinicalCharacter','DisableDate','','','','EXin.DoNet.HIS.Entities.ClinicalCharacter.DisableDate',datetime('now', 'localtime'),'Admin',datetime('now', 'localtime'),'Admin',1);</v>
      </c>
    </row>
    <row r="10" spans="1:17" x14ac:dyDescent="0.25">
      <c r="D10" s="1" t="s">
        <v>34</v>
      </c>
      <c r="E10" s="8" t="s">
        <v>126</v>
      </c>
      <c r="F10" s="1" t="s">
        <v>5</v>
      </c>
      <c r="H10" s="1">
        <f>COUNTIF(原始公式!$O:$O,F10)</f>
        <v>1</v>
      </c>
      <c r="I10" s="12" t="str">
        <f>(IF(OR(F10="",F10=0,F10=" "),"",SUBSTITUTE(SUBSTITUTE(SUBSTITUTE(SUBSTITUTE(SUBSTITUTE(原始公式!$B$1,"@Default",IF(COUNTIF(原始公式!$O:$O,F10)&gt;0,VLOOKUP(F10,原始公式!$O$2:$S$15,2,FALSE),原始公式!$P$2)),"@Description",D10),"@Type",F10),"@Field",LOWER(LEFT(TRIM(E10),1))&amp;RIGHT(TRIM(E10),LEN(TRIM(E10))-1)),"@Property",UPPER(LEFT(TRIM(E10),1))&amp;RIGHT(TRIM(E10),LEN(TRIM(E10))-1))))</f>
        <v xml:space="preserve">
        // 备注
        private string memo = String.Empty;
        /// &lt;summary&gt;
        /// 备注
        /// &lt;/summary&gt;
        [HBH.DoNet.DevPlatform.Base.EntityFeature(Description='备注')]
        public virtual string Memo
        {
            get
            {
                return memo;
            }
            set
            {
                if (memo != value)
                {
                    memo = value;
                    OnPropertyChanged('Memo');
                }
            }
        }</v>
      </c>
      <c r="L10" s="13" t="str">
        <f>CLEAN(IF(OR(F10="",F10=0,F10=" "),IF(OR(E9="",E9=0,E9=" "),"",原始公式!$B$27),IF(COUNTIF(原始公式!$O:$O,F10)&gt;0,SUBSTITUTE(SUBSTITUTE(SUBSTITUTE(SUBSTITUTE(SUBSTITUTE(原始公式!$B$31,"@FullType",F10&amp;","&amp;$B$2),"@Description",D10),"@Type",F10),"@Field",LOWER(LEFT(E10,1))&amp;RIGHT(E10,LEN(E10)-1)),"@Property",UPPER(LEFT(E10,1))&amp;RIGHT(E10,LEN(E10)-1)),SUBSTITUTE(SUBSTITUTE(SUBSTITUTE(SUBSTITUTE(SUBSTITUTE(原始公式!$B$35,"@FullType",F10&amp;","&amp;$B$2),"@Description",D10),"@Type",F10),"@Field",LOWER(LEFT(E10,1))&amp;RIGHT(E10,LEN(E10)-1)),"@Property",UPPER(LEFT(E10,1))&amp;RIGHT(E10,LEN(E10)-1)))))</f>
        <v xml:space="preserve">    &lt;!--备注--&gt;    &lt;property name="Memo" column="Memo"/&gt;</v>
      </c>
      <c r="O10" s="14" t="str">
        <f>(IF(OR(F10="",F10=0,F10=" "),IF(OR(E9="",E9=0,E9=" "),"",")"),SUBSTITUTE(SUBSTITUTE(SUBSTITUTE(SUBSTITUTE(原始公式!$B$52,"@Description",D10),"@Type",IF(COUNTIF(原始公式!$O:$O,F10)&gt;0,VLOOKUP(F10,原始公式!$O$2:$S$15,5,FALSE),原始公式!$Q$2)),"@Field",LOWER(LEFT(E10,1))&amp;RIGHT(E10,LEN(E10)-1)),"@Property",UPPER(LEFT(E10,1))&amp;RIGHT(E10,LEN(E10)-1)) ))</f>
        <v xml:space="preserve">    -- 备注
    Memo varchar(100) ,</v>
      </c>
      <c r="Q10" s="15" t="str">
        <f>CLEAN(IF(OR(F10="",F10=0,F10=" "),"",SUBSTITUTE(SUBSTITUTE(SUBSTITUTE(SUBSTITUTE(原始公式!$B$55,"@Namespace",$B$3),"@ClassName",$B$6),"@Field",E10),"@Description",D10)))</f>
        <v>insert into SysResource (ID,Code,Name,DisplayName,SysLanguage,Belongs1,Belongs2,Belongs3,Belongs4,Belongs5,Belongs6,BelongsKey,CreatedOn,CreatedBy,ModifiedOn,ModifiedBy,SysVersion) values (1,'ClinicalCharacter_Memo','备注','备注','zh-CN','EXin.DoNet.HIS.Entities','ClinicalCharacter','Memo','','','','EXin.DoNet.HIS.Entities.ClinicalCharacter.Memo',datetime('now', 'localtime'),'Admin',datetime('now', 'localtime'),'Admin',1);</v>
      </c>
    </row>
    <row r="11" spans="1:17" x14ac:dyDescent="0.25">
      <c r="D11" s="7"/>
      <c r="E11" s="7"/>
      <c r="F11" s="7"/>
      <c r="H11" s="1">
        <f>COUNTIF(原始公式!$O:$O,F11)</f>
        <v>0</v>
      </c>
      <c r="I11" s="12" t="str">
        <f>(IF(OR(F11="",F11=0,F11=" "),"",SUBSTITUTE(SUBSTITUTE(SUBSTITUTE(SUBSTITUTE(SUBSTITUTE(原始公式!$B$1,"@Default",IF(COUNTIF(原始公式!$O:$O,F11)&gt;0,VLOOKUP(F11,原始公式!$O$2:$S$15,2,FALSE),原始公式!$P$2)),"@Description",D11),"@Type",F11),"@Field",LOWER(LEFT(TRIM(E11),1))&amp;RIGHT(TRIM(E11),LEN(TRIM(E11))-1)),"@Property",UPPER(LEFT(TRIM(E11),1))&amp;RIGHT(TRIM(E11),LEN(TRIM(E11))-1))))</f>
        <v/>
      </c>
      <c r="L11" s="13" t="str">
        <f>CLEAN(IF(OR(F11="",F11=0,F11=" "),IF(OR(E10="",E10=0,E10=" "),"",原始公式!$B$27),IF(COUNTIF(原始公式!$O:$O,F11)&gt;0,SUBSTITUTE(SUBSTITUTE(SUBSTITUTE(SUBSTITUTE(SUBSTITUTE(原始公式!$B$31,"@FullType",F11&amp;","&amp;$B$2),"@Description",D11),"@Type",F11),"@Field",LOWER(LEFT(E11,1))&amp;RIGHT(E11,LEN(E11)-1)),"@Property",UPPER(LEFT(E11,1))&amp;RIGHT(E11,LEN(E11)-1)),SUBSTITUTE(SUBSTITUTE(SUBSTITUTE(SUBSTITUTE(SUBSTITUTE(原始公式!$B$35,"@FullType",F11&amp;","&amp;$B$2),"@Description",D11),"@Type",F11),"@Field",LOWER(LEFT(E11,1))&amp;RIGHT(E11,LEN(E11)-1)),"@Property",UPPER(LEFT(E11,1))&amp;RIGHT(E11,LEN(E11)-1)))))</f>
        <v xml:space="preserve">  &lt;/class&gt;&lt;/hibernate-mapping&gt;</v>
      </c>
      <c r="O11" s="14" t="str">
        <f>(IF(OR(F11="",F11=0,F11=" "),IF(OR(E10="",E10=0,E10=" "),"",")"),SUBSTITUTE(SUBSTITUTE(SUBSTITUTE(SUBSTITUTE(原始公式!$B$52,"@Description",D11),"@Type",IF(COUNTIF(原始公式!$O:$O,F11)&gt;0,VLOOKUP(F11,原始公式!$O$2:$S$15,5,FALSE),原始公式!$Q$2)),"@Field",LOWER(LEFT(E11,1))&amp;RIGHT(E11,LEN(E11)-1)),"@Property",UPPER(LEFT(E11,1))&amp;RIGHT(E11,LEN(E11)-1)) ))</f>
        <v>)</v>
      </c>
      <c r="Q11" s="15" t="str">
        <f>CLEAN(IF(OR(F11="",F11=0,F11=" "),"",SUBSTITUTE(SUBSTITUTE(SUBSTITUTE(SUBSTITUTE(原始公式!$B$55,"@Namespace",$B$3),"@ClassName",$B$6),"@Field",E11),"@Description",D11)))</f>
        <v/>
      </c>
    </row>
    <row r="12" spans="1:17" x14ac:dyDescent="0.25">
      <c r="D12" s="7"/>
      <c r="E12" s="38"/>
      <c r="F12" s="7"/>
      <c r="H12" s="1">
        <f>COUNTIF(原始公式!$O:$O,F12)</f>
        <v>0</v>
      </c>
      <c r="I12" s="12" t="str">
        <f>(IF(OR(F12="",F12=0,F12=" "),"",SUBSTITUTE(SUBSTITUTE(SUBSTITUTE(SUBSTITUTE(SUBSTITUTE(原始公式!$B$1,"@Default",IF(COUNTIF(原始公式!$O:$O,F12)&gt;0,VLOOKUP(F12,原始公式!$O$2:$S$15,2,FALSE),原始公式!$P$2)),"@Description",D12),"@Type",F12),"@Field",LOWER(LEFT(TRIM(E12),1))&amp;RIGHT(TRIM(E12),LEN(TRIM(E12))-1)),"@Property",UPPER(LEFT(TRIM(E12),1))&amp;RIGHT(TRIM(E12),LEN(TRIM(E12))-1))))</f>
        <v/>
      </c>
      <c r="L12" s="13" t="str">
        <f>CLEAN(IF(OR(F12="",F12=0,F12=" "),IF(OR(E11="",E11=0,E11=" "),"",原始公式!$B$27),IF(COUNTIF(原始公式!$O:$O,F12)&gt;0,SUBSTITUTE(SUBSTITUTE(SUBSTITUTE(SUBSTITUTE(SUBSTITUTE(原始公式!$B$31,"@FullType",F12&amp;","&amp;$B$2),"@Description",D12),"@Type",F12),"@Field",LOWER(LEFT(E12,1))&amp;RIGHT(E12,LEN(E12)-1)),"@Property",UPPER(LEFT(E12,1))&amp;RIGHT(E12,LEN(E12)-1)),SUBSTITUTE(SUBSTITUTE(SUBSTITUTE(SUBSTITUTE(SUBSTITUTE(原始公式!$B$35,"@FullType",F12&amp;","&amp;$B$2),"@Description",D12),"@Type",F12),"@Field",LOWER(LEFT(E12,1))&amp;RIGHT(E12,LEN(E12)-1)),"@Property",UPPER(LEFT(E12,1))&amp;RIGHT(E12,LEN(E12)-1)))))</f>
        <v/>
      </c>
      <c r="O12" s="14" t="str">
        <f>(IF(OR(F12="",F12=0,F12=" "),IF(OR(E11="",E11=0,E11=" "),"",")"),SUBSTITUTE(SUBSTITUTE(SUBSTITUTE(SUBSTITUTE(原始公式!$B$52,"@Description",D12),"@Type",IF(COUNTIF(原始公式!$O:$O,F12)&gt;0,VLOOKUP(F12,原始公式!$O$2:$S$15,5,FALSE),原始公式!$Q$2)),"@Field",LOWER(LEFT(E12,1))&amp;RIGHT(E12,LEN(E12)-1)),"@Property",UPPER(LEFT(E12,1))&amp;RIGHT(E12,LEN(E12)-1)) ))</f>
        <v/>
      </c>
    </row>
    <row r="13" spans="1:17" x14ac:dyDescent="0.25">
      <c r="E13"/>
      <c r="H13" s="1">
        <f>COUNTIF(原始公式!$O:$O,F13)</f>
        <v>0</v>
      </c>
      <c r="I13" s="12" t="str">
        <f>(IF(OR(F13="",F13=0,F13=" "),"",SUBSTITUTE(SUBSTITUTE(SUBSTITUTE(SUBSTITUTE(SUBSTITUTE(原始公式!$B$1,"@Default",IF(COUNTIF(原始公式!$O:$O,F13)&gt;0,VLOOKUP(F13,原始公式!$O$2:$S$15,2,FALSE),原始公式!$P$2)),"@Description",D13),"@Type",F13),"@Field",LOWER(LEFT(TRIM(E13),1))&amp;RIGHT(TRIM(E13),LEN(TRIM(E13))-1)),"@Property",UPPER(LEFT(TRIM(E13),1))&amp;RIGHT(TRIM(E13),LEN(TRIM(E13))-1))))</f>
        <v/>
      </c>
      <c r="L13" s="13" t="str">
        <f>CLEAN(IF(OR(F13="",F13=0,F13=" "),IF(OR(E12="",E12=0,E12=" "),"",原始公式!$B$27),IF(COUNTIF(原始公式!$O:$O,F13)&gt;0,SUBSTITUTE(SUBSTITUTE(SUBSTITUTE(SUBSTITUTE(SUBSTITUTE(原始公式!$B$31,"@FullType",F13&amp;","&amp;$B$2),"@Description",D13),"@Type",F13),"@Field",LOWER(LEFT(E13,1))&amp;RIGHT(E13,LEN(E13)-1)),"@Property",UPPER(LEFT(E13,1))&amp;RIGHT(E13,LEN(E13)-1)),SUBSTITUTE(SUBSTITUTE(SUBSTITUTE(SUBSTITUTE(SUBSTITUTE(原始公式!$B$35,"@FullType",F13&amp;","&amp;$B$2),"@Description",D13),"@Type",F13),"@Field",LOWER(LEFT(E13,1))&amp;RIGHT(E13,LEN(E13)-1)),"@Property",UPPER(LEFT(E13,1))&amp;RIGHT(E13,LEN(E13)-1)))))</f>
        <v/>
      </c>
      <c r="O13" s="14" t="str">
        <f>(IF(OR(F13="",F13=0,F13=" "),IF(OR(E12="",E12=0,E12=" "),"",")"),SUBSTITUTE(SUBSTITUTE(SUBSTITUTE(SUBSTITUTE(原始公式!$B$52,"@Description",D13),"@Type",IF(COUNTIF(原始公式!$O:$O,F13)&gt;0,VLOOKUP(F13,原始公式!$O$2:$S$15,5,FALSE),原始公式!$Q$2)),"@Field",LOWER(LEFT(E13,1))&amp;RIGHT(E13,LEN(E13)-1)),"@Property",UPPER(LEFT(E13,1))&amp;RIGHT(E13,LEN(E13)-1)) ))</f>
        <v/>
      </c>
    </row>
    <row r="14" spans="1:17" x14ac:dyDescent="0.25">
      <c r="D14" s="7"/>
      <c r="E14" s="38"/>
      <c r="F14" s="7"/>
      <c r="H14" s="1">
        <f>COUNTIF(原始公式!$O:$O,F14)</f>
        <v>0</v>
      </c>
      <c r="I14" s="12" t="str">
        <f>(IF(OR(F14="",F14=0,F14=" "),"",SUBSTITUTE(SUBSTITUTE(SUBSTITUTE(SUBSTITUTE(SUBSTITUTE(原始公式!$B$1,"@Default",IF(COUNTIF(原始公式!$O:$O,F14)&gt;0,VLOOKUP(F14,原始公式!$O$2:$S$15,2,FALSE),原始公式!$P$2)),"@Description",D14),"@Type",F14),"@Field",LOWER(LEFT(TRIM(E14),1))&amp;RIGHT(TRIM(E14),LEN(TRIM(E14))-1)),"@Property",UPPER(LEFT(TRIM(E14),1))&amp;RIGHT(TRIM(E14),LEN(TRIM(E14))-1))))</f>
        <v/>
      </c>
      <c r="L14" s="13" t="str">
        <f>CLEAN(IF(OR(F14="",F14=0,F14=" "),IF(OR(E13="",E13=0,E13=" "),"",原始公式!$B$27),IF(COUNTIF(原始公式!$O:$O,F14)&gt;0,SUBSTITUTE(SUBSTITUTE(SUBSTITUTE(SUBSTITUTE(SUBSTITUTE(原始公式!$B$31,"@FullType",F14&amp;","&amp;$B$2),"@Description",D14),"@Type",F14),"@Field",LOWER(LEFT(E14,1))&amp;RIGHT(E14,LEN(E14)-1)),"@Property",UPPER(LEFT(E14,1))&amp;RIGHT(E14,LEN(E14)-1)),SUBSTITUTE(SUBSTITUTE(SUBSTITUTE(SUBSTITUTE(SUBSTITUTE(原始公式!$B$35,"@FullType",F14&amp;","&amp;$B$2),"@Description",D14),"@Type",F14),"@Field",LOWER(LEFT(E14,1))&amp;RIGHT(E14,LEN(E14)-1)),"@Property",UPPER(LEFT(E14,1))&amp;RIGHT(E14,LEN(E14)-1)))))</f>
        <v/>
      </c>
      <c r="O14" s="14" t="str">
        <f>(IF(OR(F14="",F14=0,F14=" "),IF(OR(E13="",E13=0,E13=" "),"",")"),SUBSTITUTE(SUBSTITUTE(SUBSTITUTE(SUBSTITUTE(原始公式!$B$52,"@Description",D14),"@Type",IF(COUNTIF(原始公式!$O:$O,F14)&gt;0,VLOOKUP(F14,原始公式!$O$2:$S$15,5,FALSE),原始公式!$Q$2)),"@Field",LOWER(LEFT(E14,1))&amp;RIGHT(E14,LEN(E14)-1)),"@Property",UPPER(LEFT(E14,1))&amp;RIGHT(E14,LEN(E14)-1)) ))</f>
        <v/>
      </c>
    </row>
    <row r="15" spans="1:17" x14ac:dyDescent="0.25">
      <c r="E15"/>
      <c r="H15" s="1">
        <f>COUNTIF(原始公式!$O:$O,F15)</f>
        <v>0</v>
      </c>
      <c r="I15" s="12" t="str">
        <f>(IF(OR(F15="",F15=0,F15=" "),"",SUBSTITUTE(SUBSTITUTE(SUBSTITUTE(SUBSTITUTE(SUBSTITUTE(原始公式!$B$1,"@Default",IF(COUNTIF(原始公式!$O:$O,F15)&gt;0,VLOOKUP(F15,原始公式!$O$2:$S$15,2,FALSE),原始公式!$P$2)),"@Description",D15),"@Type",F15),"@Field",LOWER(LEFT(TRIM(E15),1))&amp;RIGHT(TRIM(E15),LEN(TRIM(E15))-1)),"@Property",UPPER(LEFT(TRIM(E15),1))&amp;RIGHT(TRIM(E15),LEN(TRIM(E15))-1))))</f>
        <v/>
      </c>
      <c r="L15" s="13" t="str">
        <f>CLEAN(IF(OR(F15="",F15=0,F15=" "),IF(OR(E14="",E14=0,E14=" "),"",原始公式!$B$27),IF(COUNTIF(原始公式!$O:$O,F15)&gt;0,SUBSTITUTE(SUBSTITUTE(SUBSTITUTE(SUBSTITUTE(SUBSTITUTE(原始公式!$B$31,"@FullType",F15&amp;","&amp;$B$2),"@Description",D15),"@Type",F15),"@Field",LOWER(LEFT(E15,1))&amp;RIGHT(E15,LEN(E15)-1)),"@Property",UPPER(LEFT(E15,1))&amp;RIGHT(E15,LEN(E15)-1)),SUBSTITUTE(SUBSTITUTE(SUBSTITUTE(SUBSTITUTE(SUBSTITUTE(原始公式!$B$35,"@FullType",F15&amp;","&amp;$B$2),"@Description",D15),"@Type",F15),"@Field",LOWER(LEFT(E15,1))&amp;RIGHT(E15,LEN(E15)-1)),"@Property",UPPER(LEFT(E15,1))&amp;RIGHT(E15,LEN(E15)-1)))))</f>
        <v/>
      </c>
      <c r="O15" s="14" t="str">
        <f>(IF(OR(F15="",F15=0,F15=" "),IF(OR(E14="",E14=0,E14=" "),"",")"),SUBSTITUTE(SUBSTITUTE(SUBSTITUTE(SUBSTITUTE(原始公式!$B$52,"@Description",D15),"@Type",IF(COUNTIF(原始公式!$O:$O,F15)&gt;0,VLOOKUP(F15,原始公式!$O$2:$S$15,5,FALSE),原始公式!$Q$2)),"@Field",LOWER(LEFT(E15,1))&amp;RIGHT(E15,LEN(E15)-1)),"@Property",UPPER(LEFT(E15,1))&amp;RIGHT(E15,LEN(E15)-1)) ))</f>
        <v/>
      </c>
    </row>
    <row r="16" spans="1:17" x14ac:dyDescent="0.25">
      <c r="H16" s="1">
        <f>COUNTIF(原始公式!$O:$O,F16)</f>
        <v>0</v>
      </c>
      <c r="I16" s="12" t="str">
        <f>(IF(OR(F16="",F16=0,F16=" "),"",SUBSTITUTE(SUBSTITUTE(SUBSTITUTE(SUBSTITUTE(SUBSTITUTE(原始公式!$B$1,"@Default",IF(COUNTIF(原始公式!$O:$O,F16)&gt;0,VLOOKUP(F16,原始公式!$O$2:$S$15,2,FALSE),原始公式!$P$2)),"@Description",D16),"@Type",F16),"@Field",LOWER(LEFT(TRIM(E16),1))&amp;RIGHT(TRIM(E16),LEN(TRIM(E16))-1)),"@Property",UPPER(LEFT(TRIM(E16),1))&amp;RIGHT(TRIM(E16),LEN(TRIM(E16))-1))))</f>
        <v/>
      </c>
      <c r="L16" s="13" t="str">
        <f>CLEAN(IF(OR(F16="",F16=0,F16=" "),IF(OR(E15="",E15=0,E15=" "),"",原始公式!$B$27),IF(COUNTIF(原始公式!$O:$O,F16)&gt;0,SUBSTITUTE(SUBSTITUTE(SUBSTITUTE(SUBSTITUTE(SUBSTITUTE(原始公式!$B$31,"@FullType",F16&amp;","&amp;$B$2),"@Description",D16),"@Type",F16),"@Field",LOWER(LEFT(E16,1))&amp;RIGHT(E16,LEN(E16)-1)),"@Property",UPPER(LEFT(E16,1))&amp;RIGHT(E16,LEN(E16)-1)),SUBSTITUTE(SUBSTITUTE(SUBSTITUTE(SUBSTITUTE(SUBSTITUTE(原始公式!$B$35,"@FullType",F16&amp;","&amp;$B$2),"@Description",D16),"@Type",F16),"@Field",LOWER(LEFT(E16,1))&amp;RIGHT(E16,LEN(E16)-1)),"@Property",UPPER(LEFT(E16,1))&amp;RIGHT(E16,LEN(E16)-1)))))</f>
        <v/>
      </c>
      <c r="O16" s="14" t="str">
        <f>(IF(OR(F16="",F16=0,F16=" "),IF(OR(E15="",E15=0,E15=" "),"",")"),SUBSTITUTE(SUBSTITUTE(SUBSTITUTE(SUBSTITUTE(原始公式!$B$52,"@Description",D16),"@Type",IF(COUNTIF(原始公式!$O:$O,F16)&gt;0,VLOOKUP(F16,原始公式!$O$2:$S$15,5,FALSE),原始公式!$Q$2)),"@Field",LOWER(LEFT(E16,1))&amp;RIGHT(E16,LEN(E16)-1)),"@Property",UPPER(LEFT(E16,1))&amp;RIGHT(E16,LEN(E16)-1)) ))</f>
        <v/>
      </c>
    </row>
    <row r="17" spans="5:15" x14ac:dyDescent="0.25">
      <c r="H17" s="1">
        <f>COUNTIF(原始公式!$O:$O,F17)</f>
        <v>0</v>
      </c>
      <c r="I17" s="12" t="str">
        <f>(IF(OR(F17="",F17=0,F17=" "),"",SUBSTITUTE(SUBSTITUTE(SUBSTITUTE(SUBSTITUTE(SUBSTITUTE(原始公式!$B$1,"@Default",IF(COUNTIF(原始公式!$O:$O,F17)&gt;0,VLOOKUP(F17,原始公式!$O$2:$S$15,2,FALSE),原始公式!$P$2)),"@Description",D17),"@Type",F17),"@Field",LOWER(LEFT(TRIM(E17),1))&amp;RIGHT(TRIM(E17),LEN(TRIM(E17))-1)),"@Property",UPPER(LEFT(TRIM(E17),1))&amp;RIGHT(TRIM(E17),LEN(TRIM(E17))-1))))</f>
        <v/>
      </c>
      <c r="L17" s="13" t="str">
        <f>CLEAN(IF(OR(F17="",F17=0,F17=" "),IF(OR(E16="",E16=0,E16=" "),"",原始公式!$B$27),IF(COUNTIF(原始公式!$O:$O,F17)&gt;0,SUBSTITUTE(SUBSTITUTE(SUBSTITUTE(SUBSTITUTE(SUBSTITUTE(原始公式!$B$31,"@FullType",F17&amp;","&amp;$B$2),"@Description",D17),"@Type",F17),"@Field",LOWER(LEFT(E17,1))&amp;RIGHT(E17,LEN(E17)-1)),"@Property",UPPER(LEFT(E17,1))&amp;RIGHT(E17,LEN(E17)-1)),SUBSTITUTE(SUBSTITUTE(SUBSTITUTE(SUBSTITUTE(SUBSTITUTE(原始公式!$B$35,"@FullType",F17&amp;","&amp;$B$2),"@Description",D17),"@Type",F17),"@Field",LOWER(LEFT(E17,1))&amp;RIGHT(E17,LEN(E17)-1)),"@Property",UPPER(LEFT(E17,1))&amp;RIGHT(E17,LEN(E17)-1)))))</f>
        <v/>
      </c>
      <c r="O17" s="14" t="str">
        <f>(IF(OR(F17="",F17=0,F17=" "),IF(OR(E16="",E16=0,E16=" "),"",")"),SUBSTITUTE(SUBSTITUTE(SUBSTITUTE(SUBSTITUTE(原始公式!$B$52,"@Description",D17),"@Type",IF(COUNTIF(原始公式!$O:$O,F17)&gt;0,VLOOKUP(F17,原始公式!$O$2:$S$15,5,FALSE),原始公式!$Q$2)),"@Field",LOWER(LEFT(E17,1))&amp;RIGHT(E17,LEN(E17)-1)),"@Property",UPPER(LEFT(E17,1))&amp;RIGHT(E17,LEN(E17)-1)) ))</f>
        <v/>
      </c>
    </row>
    <row r="18" spans="5:15" x14ac:dyDescent="0.25">
      <c r="H18" s="1">
        <f>COUNTIF(原始公式!$O:$O,F18)</f>
        <v>0</v>
      </c>
      <c r="I18" s="12" t="str">
        <f>(IF(OR(F18="",F18=0,F18=" "),"",SUBSTITUTE(SUBSTITUTE(SUBSTITUTE(SUBSTITUTE(SUBSTITUTE(原始公式!$B$1,"@Default",IF(COUNTIF(原始公式!$O:$O,F18)&gt;0,VLOOKUP(F18,原始公式!$O$2:$S$15,2,FALSE),原始公式!$P$2)),"@Description",D18),"@Type",F18),"@Field",LOWER(LEFT(TRIM(E18),1))&amp;RIGHT(TRIM(E18),LEN(TRIM(E18))-1)),"@Property",UPPER(LEFT(TRIM(E18),1))&amp;RIGHT(TRIM(E18),LEN(TRIM(E18))-1))))</f>
        <v/>
      </c>
      <c r="L18" s="13" t="str">
        <f>CLEAN(IF(OR(F18="",F18=0,F18=" "),IF(OR(E17="",E17=0,E17=" "),"",原始公式!$B$27),IF(COUNTIF(原始公式!$O:$O,F18)&gt;0,SUBSTITUTE(SUBSTITUTE(SUBSTITUTE(SUBSTITUTE(SUBSTITUTE(原始公式!$B$31,"@FullType",F18&amp;","&amp;$B$2),"@Description",D18),"@Type",F18),"@Field",LOWER(LEFT(E18,1))&amp;RIGHT(E18,LEN(E18)-1)),"@Property",UPPER(LEFT(E18,1))&amp;RIGHT(E18,LEN(E18)-1)),SUBSTITUTE(SUBSTITUTE(SUBSTITUTE(SUBSTITUTE(SUBSTITUTE(原始公式!$B$35,"@FullType",F18&amp;","&amp;$B$2),"@Description",D18),"@Type",F18),"@Field",LOWER(LEFT(E18,1))&amp;RIGHT(E18,LEN(E18)-1)),"@Property",UPPER(LEFT(E18,1))&amp;RIGHT(E18,LEN(E18)-1)))))</f>
        <v/>
      </c>
      <c r="O18" s="14" t="str">
        <f>(IF(OR(F18="",F18=0,F18=" "),IF(OR(E17="",E17=0,E17=" "),"",")"),SUBSTITUTE(SUBSTITUTE(SUBSTITUTE(SUBSTITUTE(原始公式!$B$52,"@Description",D18),"@Type",IF(COUNTIF(原始公式!$O:$O,F18)&gt;0,VLOOKUP(F18,原始公式!$O$2:$S$15,5,FALSE),原始公式!$Q$2)),"@Field",LOWER(LEFT(E18,1))&amp;RIGHT(E18,LEN(E18)-1)),"@Property",UPPER(LEFT(E18,1))&amp;RIGHT(E18,LEN(E18)-1)) ))</f>
        <v/>
      </c>
    </row>
    <row r="19" spans="5:15" x14ac:dyDescent="0.25">
      <c r="H19" s="1">
        <f>COUNTIF(原始公式!$O:$O,F19)</f>
        <v>0</v>
      </c>
      <c r="I19" s="12" t="str">
        <f>(IF(OR(F19="",F19=0,F19=" "),"",SUBSTITUTE(SUBSTITUTE(SUBSTITUTE(SUBSTITUTE(SUBSTITUTE(原始公式!$B$1,"@Default",IF(COUNTIF(原始公式!$O:$O,F19)&gt;0,VLOOKUP(F19,原始公式!$O$2:$S$15,2,FALSE),原始公式!$P$2)),"@Description",D19),"@Type",F19),"@Field",LOWER(LEFT(TRIM(E19),1))&amp;RIGHT(TRIM(E19),LEN(TRIM(E19))-1)),"@Property",UPPER(LEFT(TRIM(E19),1))&amp;RIGHT(TRIM(E19),LEN(TRIM(E19))-1))))</f>
        <v/>
      </c>
      <c r="L19" s="13" t="str">
        <f>CLEAN(IF(OR(F19="",F19=0,F19=" "),IF(OR(E18="",E18=0,E18=" "),"",原始公式!$B$27),IF(COUNTIF(原始公式!$O:$O,F19)&gt;0,SUBSTITUTE(SUBSTITUTE(SUBSTITUTE(SUBSTITUTE(SUBSTITUTE(原始公式!$B$31,"@FullType",F19&amp;","&amp;$B$2),"@Description",D19),"@Type",F19),"@Field",LOWER(LEFT(E19,1))&amp;RIGHT(E19,LEN(E19)-1)),"@Property",UPPER(LEFT(E19,1))&amp;RIGHT(E19,LEN(E19)-1)),SUBSTITUTE(SUBSTITUTE(SUBSTITUTE(SUBSTITUTE(SUBSTITUTE(原始公式!$B$35,"@FullType",F19&amp;","&amp;$B$2),"@Description",D19),"@Type",F19),"@Field",LOWER(LEFT(E19,1))&amp;RIGHT(E19,LEN(E19)-1)),"@Property",UPPER(LEFT(E19,1))&amp;RIGHT(E19,LEN(E19)-1)))))</f>
        <v/>
      </c>
      <c r="O19" s="14" t="str">
        <f>(IF(OR(F19="",F19=0,F19=" "),IF(OR(E18="",E18=0,E18=" "),"",")"),SUBSTITUTE(SUBSTITUTE(SUBSTITUTE(SUBSTITUTE(原始公式!$B$52,"@Description",D19),"@Type",IF(COUNTIF(原始公式!$O:$O,F19)&gt;0,VLOOKUP(F19,原始公式!$O$2:$S$15,5,FALSE),原始公式!$Q$2)),"@Field",LOWER(LEFT(E19,1))&amp;RIGHT(E19,LEN(E19)-1)),"@Property",UPPER(LEFT(E19,1))&amp;RIGHT(E19,LEN(E19)-1)) ))</f>
        <v/>
      </c>
    </row>
    <row r="20" spans="5:15" x14ac:dyDescent="0.25">
      <c r="H20" s="1">
        <f>COUNTIF(原始公式!$O:$O,F20)</f>
        <v>0</v>
      </c>
      <c r="I20" s="12" t="str">
        <f>(IF(OR(F20="",F20=0,F20=" "),"",SUBSTITUTE(SUBSTITUTE(SUBSTITUTE(SUBSTITUTE(SUBSTITUTE(原始公式!$B$1,"@Default",IF(COUNTIF(原始公式!$O:$O,F20)&gt;0,VLOOKUP(F20,原始公式!$O$2:$S$15,2,FALSE),原始公式!$P$2)),"@Description",D20),"@Type",F20),"@Field",LOWER(LEFT(TRIM(E20),1))&amp;RIGHT(TRIM(E20),LEN(TRIM(E20))-1)),"@Property",UPPER(LEFT(TRIM(E20),1))&amp;RIGHT(TRIM(E20),LEN(TRIM(E20))-1))))</f>
        <v/>
      </c>
      <c r="L20" s="13" t="str">
        <f>CLEAN(IF(OR(F20="",F20=0,F20=" "),IF(OR(E19="",E19=0,E19=" "),"",原始公式!$B$27),IF(COUNTIF(原始公式!$O:$O,F20)&gt;0,SUBSTITUTE(SUBSTITUTE(SUBSTITUTE(SUBSTITUTE(SUBSTITUTE(原始公式!$B$31,"@FullType",F20&amp;","&amp;$B$2),"@Description",D20),"@Type",F20),"@Field",LOWER(LEFT(E20,1))&amp;RIGHT(E20,LEN(E20)-1)),"@Property",UPPER(LEFT(E20,1))&amp;RIGHT(E20,LEN(E20)-1)),SUBSTITUTE(SUBSTITUTE(SUBSTITUTE(SUBSTITUTE(SUBSTITUTE(原始公式!$B$35,"@FullType",F20&amp;","&amp;$B$2),"@Description",D20),"@Type",F20),"@Field",LOWER(LEFT(E20,1))&amp;RIGHT(E20,LEN(E20)-1)),"@Property",UPPER(LEFT(E20,1))&amp;RIGHT(E20,LEN(E20)-1)))))</f>
        <v/>
      </c>
      <c r="O20" s="14" t="str">
        <f>(IF(OR(F20="",F20=0,F20=" "),IF(OR(E19="",E19=0,E19=" "),"",")"),SUBSTITUTE(SUBSTITUTE(SUBSTITUTE(SUBSTITUTE(原始公式!$B$52,"@Description",D20),"@Type",IF(COUNTIF(原始公式!$O:$O,F20)&gt;0,VLOOKUP(F20,原始公式!$O$2:$S$15,5,FALSE),原始公式!$Q$2)),"@Field",LOWER(LEFT(E20,1))&amp;RIGHT(E20,LEN(E20)-1)),"@Property",UPPER(LEFT(E20,1))&amp;RIGHT(E20,LEN(E20)-1)) ))</f>
        <v/>
      </c>
    </row>
    <row r="21" spans="5:15" x14ac:dyDescent="0.25">
      <c r="H21" s="1">
        <f>COUNTIF(原始公式!$O:$O,F21)</f>
        <v>0</v>
      </c>
      <c r="I21" s="12" t="str">
        <f>(IF(OR(F21="",F21=0,F21=" "),"",SUBSTITUTE(SUBSTITUTE(SUBSTITUTE(SUBSTITUTE(SUBSTITUTE(原始公式!$B$1,"@Default",IF(COUNTIF(原始公式!$O:$O,F21)&gt;0,VLOOKUP(F21,原始公式!$O$2:$S$15,2,FALSE),原始公式!$P$2)),"@Description",D21),"@Type",F21),"@Field",LOWER(LEFT(TRIM(E21),1))&amp;RIGHT(TRIM(E21),LEN(TRIM(E21))-1)),"@Property",UPPER(LEFT(TRIM(E21),1))&amp;RIGHT(TRIM(E21),LEN(TRIM(E21))-1))))</f>
        <v/>
      </c>
      <c r="L21" s="13" t="str">
        <f>CLEAN(IF(OR(F21="",F21=0,F21=" "),IF(OR(E20="",E20=0,E20=" "),"",原始公式!$B$27),IF(COUNTIF(原始公式!$O:$O,F21)&gt;0,SUBSTITUTE(SUBSTITUTE(SUBSTITUTE(SUBSTITUTE(SUBSTITUTE(原始公式!$B$31,"@FullType",F21&amp;","&amp;$B$2),"@Description",D21),"@Type",F21),"@Field",LOWER(LEFT(E21,1))&amp;RIGHT(E21,LEN(E21)-1)),"@Property",UPPER(LEFT(E21,1))&amp;RIGHT(E21,LEN(E21)-1)),SUBSTITUTE(SUBSTITUTE(SUBSTITUTE(SUBSTITUTE(SUBSTITUTE(原始公式!$B$35,"@FullType",F21&amp;","&amp;$B$2),"@Description",D21),"@Type",F21),"@Field",LOWER(LEFT(E21,1))&amp;RIGHT(E21,LEN(E21)-1)),"@Property",UPPER(LEFT(E21,1))&amp;RIGHT(E21,LEN(E21)-1)))))</f>
        <v/>
      </c>
      <c r="O21" s="14" t="str">
        <f>(IF(OR(F21="",F21=0,F21=" "),IF(OR(E20="",E20=0,E20=" "),"",")"),SUBSTITUTE(SUBSTITUTE(SUBSTITUTE(SUBSTITUTE(原始公式!$B$52,"@Description",D21),"@Type",IF(COUNTIF(原始公式!$O:$O,F21)&gt;0,VLOOKUP(F21,原始公式!$O$2:$S$15,5,FALSE),原始公式!$Q$2)),"@Field",LOWER(LEFT(E21,1))&amp;RIGHT(E21,LEN(E21)-1)),"@Property",UPPER(LEFT(E21,1))&amp;RIGHT(E21,LEN(E21)-1)) ))</f>
        <v/>
      </c>
    </row>
    <row r="22" spans="5:15" x14ac:dyDescent="0.25">
      <c r="E22"/>
      <c r="H22" s="1">
        <f>COUNTIF(原始公式!$O:$O,F22)</f>
        <v>0</v>
      </c>
      <c r="I22" s="12" t="str">
        <f>(IF(OR(F22="",F22=0,F22=" "),"",SUBSTITUTE(SUBSTITUTE(SUBSTITUTE(SUBSTITUTE(SUBSTITUTE(原始公式!$B$1,"@Default",IF(COUNTIF(原始公式!$O:$O,F22)&gt;0,VLOOKUP(F22,原始公式!$O$2:$S$15,2,FALSE),原始公式!$P$2)),"@Description",D22),"@Type",F22),"@Field",LOWER(LEFT(TRIM(E22),1))&amp;RIGHT(TRIM(E22),LEN(TRIM(E22))-1)),"@Property",UPPER(LEFT(TRIM(E22),1))&amp;RIGHT(TRIM(E22),LEN(TRIM(E22))-1))))</f>
        <v/>
      </c>
      <c r="L22" s="13" t="str">
        <f>CLEAN(IF(OR(F22="",F22=0,F22=" "),IF(OR(E21="",E21=0,E21=" "),"",原始公式!$B$27),IF(COUNTIF(原始公式!$O:$O,F22)&gt;0,SUBSTITUTE(SUBSTITUTE(SUBSTITUTE(SUBSTITUTE(SUBSTITUTE(原始公式!$B$31,"@FullType",F22&amp;","&amp;$B$2),"@Description",D22),"@Type",F22),"@Field",LOWER(LEFT(E22,1))&amp;RIGHT(E22,LEN(E22)-1)),"@Property",UPPER(LEFT(E22,1))&amp;RIGHT(E22,LEN(E22)-1)),SUBSTITUTE(SUBSTITUTE(SUBSTITUTE(SUBSTITUTE(SUBSTITUTE(原始公式!$B$35,"@FullType",F22&amp;","&amp;$B$2),"@Description",D22),"@Type",F22),"@Field",LOWER(LEFT(E22,1))&amp;RIGHT(E22,LEN(E22)-1)),"@Property",UPPER(LEFT(E22,1))&amp;RIGHT(E22,LEN(E22)-1)))))</f>
        <v/>
      </c>
      <c r="O22" s="14" t="str">
        <f>(IF(OR(F22="",F22=0,F22=" "),IF(OR(E21="",E21=0,E21=" "),"",")"),SUBSTITUTE(SUBSTITUTE(SUBSTITUTE(SUBSTITUTE(原始公式!$B$52,"@Description",D22),"@Type",IF(COUNTIF(原始公式!$O:$O,F22)&gt;0,VLOOKUP(F22,原始公式!$O$2:$S$15,5,FALSE),原始公式!$Q$2)),"@Field",LOWER(LEFT(E22,1))&amp;RIGHT(E22,LEN(E22)-1)),"@Property",UPPER(LEFT(E22,1))&amp;RIGHT(E22,LEN(E22)-1)) ))</f>
        <v/>
      </c>
    </row>
  </sheetData>
  <phoneticPr fontId="3" type="noConversion"/>
  <pageMargins left="0.75" right="0.75" top="1" bottom="1" header="0.51180555555555596" footer="0.51180555555555596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2"/>
  <sheetViews>
    <sheetView topLeftCell="B1" workbookViewId="0">
      <selection activeCell="L1" sqref="L1:L1048576"/>
    </sheetView>
  </sheetViews>
  <sheetFormatPr defaultColWidth="9" defaultRowHeight="14.4" x14ac:dyDescent="0.25"/>
  <cols>
    <col min="2" max="2" width="15.33203125" style="21" customWidth="1"/>
    <col min="3" max="3" width="7.44140625" style="1" customWidth="1"/>
    <col min="4" max="4" width="11.109375" style="1" customWidth="1"/>
    <col min="5" max="5" width="17.109375" style="1" customWidth="1"/>
    <col min="6" max="6" width="9" style="1"/>
    <col min="7" max="7" width="5.5546875" style="1" customWidth="1"/>
    <col min="8" max="8" width="4.88671875" style="1" customWidth="1"/>
    <col min="9" max="9" width="9" style="12"/>
    <col min="10" max="10" width="8.21875" style="12" customWidth="1"/>
    <col min="11" max="11" width="5.77734375" style="12" customWidth="1"/>
    <col min="12" max="12" width="12" style="13" customWidth="1"/>
    <col min="13" max="13" width="9" style="13"/>
    <col min="15" max="15" width="13.44140625" style="14" customWidth="1"/>
    <col min="16" max="17" width="9" style="15"/>
  </cols>
  <sheetData>
    <row r="2" spans="1:17" ht="74.400000000000006" customHeight="1" x14ac:dyDescent="0.25">
      <c r="A2" s="52" t="s">
        <v>84</v>
      </c>
      <c r="B2" s="53" t="str">
        <f>总体!B2</f>
        <v>EXin.DoNet.HIS.Entities</v>
      </c>
      <c r="C2" s="2"/>
      <c r="D2" s="3" t="s">
        <v>23</v>
      </c>
      <c r="E2" s="3" t="s">
        <v>24</v>
      </c>
      <c r="F2" s="43" t="s">
        <v>25</v>
      </c>
      <c r="G2" s="64" t="s">
        <v>26</v>
      </c>
      <c r="H2" s="64" t="s">
        <v>0</v>
      </c>
      <c r="I2" s="30" t="str">
        <f>("
        // 实体类  属性设计  by  hbh , Inc.")</f>
        <v xml:space="preserve">
        // 实体类  属性设计  by  hbh , Inc.</v>
      </c>
      <c r="J2" s="28"/>
      <c r="K2" s="28"/>
      <c r="L2" s="61"/>
      <c r="M2" s="62" t="s">
        <v>100</v>
      </c>
      <c r="N2" s="29"/>
      <c r="O2" s="44" t="s">
        <v>101</v>
      </c>
      <c r="Q2" s="44" t="s">
        <v>153</v>
      </c>
    </row>
    <row r="3" spans="1:17" x14ac:dyDescent="0.25">
      <c r="A3" s="52" t="s">
        <v>85</v>
      </c>
      <c r="B3" s="53" t="str">
        <f>总体!B3</f>
        <v>EXin.DoNet.HIS.Entities</v>
      </c>
      <c r="C3" s="2"/>
      <c r="D3" s="34"/>
      <c r="E3" s="34"/>
      <c r="F3" s="34"/>
      <c r="G3" s="34"/>
      <c r="H3" s="34"/>
      <c r="I3" s="16" t="str">
        <f>("        /// 表名["&amp;B7&amp;"]模块["&amp;B4&amp;"]实体 ["&amp;B8&amp;"]程序集["&amp;B2&amp;"] 属性设计  by  hbh , Inc.")</f>
        <v xml:space="preserve">        /// 表名[CBO_Post]模块[CBO]实体 [EXin.DoNet.HIS.Entities.Post]程序集[EXin.DoNet.HIS.Entities] 属性设计  by  hbh , Inc.</v>
      </c>
      <c r="L3" s="16" t="str">
        <f>CLEAN(SUBSTITUTE(SUBSTITUTE(SUBSTITUTE(原始公式!$B$24,"@ClassFullName",B8),"@Assembly",B2),"@Table",B7))</f>
        <v xml:space="preserve">&lt;?xml version="1.0" encoding="utf-8"?&gt;&lt;!-- author by wf  --&gt;&lt;hibernate-mapping xmlns="urn:nhibernate-mapping-2.2"&gt;  &lt;class name="EXin.DoNet.HIS.Entities.Post,EXin.DoNet.HIS.Entities" table="CBO_Post"  where="SysLanguage='zh-CN'"&gt;    &lt;id name="ID" column="ID" &gt;      &lt;generator class="HBH.DoNet.DevPlatform.Base.NHibernateHelper.IDGenerator,HBH.DoNet.DevPlatform.Base"&gt;        &lt;!--class="hilo"--&gt;        &lt;param name="table"&gt;High_val&lt;/param&gt;        &lt;param name="column"&gt;Nextval&lt;/param&gt;        &lt;param name="max_lo"&gt;3&lt;/param&gt;        &lt;param name="where"&gt;&lt;![CDATA[SerialDate &gt;= date(CURRENT_TIMESTAMP,'localtime') and SerialDate &lt; date(CURRENT_TIMESTAMP,'localtime','+1 day')]]&gt;&lt;/param&gt;        &lt;param name="insert"&gt;          insert into High_val (Nextval,IDPrefix,SerialDate)          select max(Nextval),IDPrefix,date(CURRENT_TIMESTAMP,'localtime')          from          (select max(val.Nextval) + 1 as Nextval,max(client.ClientID) IDPrefix from High_val val inner join ClientInfo client          union select cast(max(client.ClientID) || '00' || substr(Replace(date  (CURRENT_TIMESTAMP,'localtime'),'-',''),3,6) || '0001' as long) as Nextval,max(client.ClientID) IDPrefix from ClientInfo client)          as cur_High_val        &lt;/param&gt;      &lt;/generator&gt;    &lt;/id&gt;    </v>
      </c>
      <c r="O3" s="14" t="str">
        <f>("create table "&amp;B7&amp;" (")</f>
        <v>create table CBO_Post (</v>
      </c>
    </row>
    <row r="4" spans="1:17" x14ac:dyDescent="0.25">
      <c r="A4" s="52" t="s">
        <v>57</v>
      </c>
      <c r="B4" s="53" t="str">
        <f>总体!B4</f>
        <v>CBO</v>
      </c>
      <c r="D4" s="35" t="s">
        <v>74</v>
      </c>
      <c r="E4" s="36"/>
      <c r="F4" s="36"/>
      <c r="G4" s="36"/>
      <c r="H4" s="36"/>
      <c r="L4" s="12" t="str">
        <f>CLEAN(原始公式!$C$76)</f>
        <v xml:space="preserve">    &lt;!--系统版本--&gt;    &lt;property name="SysVersion" column="SysVersion"/&gt;    &lt;!--创建时间--&gt;    &lt;property name="CreatedOn" column="CreatedOn"/&gt;    &lt;!--创建人--&gt;    &lt;property name="CreatedBy" column="CreatedBy"/&gt;    &lt;!--修改时间--&gt;    &lt;property name="ModifiedOn" column="ModifiedOn"/&gt;    &lt;!--修改人--&gt;    &lt;property name="ModifiedBy" column="ModifiedBy"/&gt;    &lt;!--编码--&gt;    &lt;property name="Code" column="Code"/&gt;    &lt;!--名称--&gt;    &lt;property name="Name" column="Name"/&gt;    &lt;!--状态--&gt;    &lt;many-to-one name="Status"               class="HBH.DoNet.DevPlatform.Base.DocStatusEnum,HBH.DoNet.DevPlatform.Base"               column="Status" lazy="false"  cascade ="none"/&gt;</v>
      </c>
      <c r="O4" s="14" t="str">
        <f>CLEAN(原始公式!$C$78)</f>
        <v xml:space="preserve">    -- 系统版本    SysVersion bigint ,    -- 创建时间    CreatedOn bigint ,    -- 创建人    CreatedBy bigint ,    -- 修改时间    ModifiedOn bigint ,    -- 修改人    ModifiedBy bigint ,    -- 编码    Code bigint ,    -- 名称    Name bigint ,    -- 状态    Status bigint ,</v>
      </c>
      <c r="Q4" s="15" t="str">
        <f>CLEAN(原始公式!$C$80)</f>
        <v xml:space="preserve"> delete from SysResource where Belongs1='@EntityFullName';</v>
      </c>
    </row>
    <row r="5" spans="1:17" x14ac:dyDescent="0.25">
      <c r="A5" s="26" t="s">
        <v>55</v>
      </c>
      <c r="B5" s="27" t="s">
        <v>131</v>
      </c>
      <c r="D5" s="7"/>
      <c r="F5" s="7"/>
      <c r="O5" s="14" t="str">
        <f>IF(OR(F5="",F5=0,F5=" "),IF(OR(E4="",E4=0,E4=" "),"",")"),E5&amp;" "&amp;IF(F5="","",VLOOKUP(F5,原始公式!$O$2:$S$15,4,FALSE))&amp;" "&amp;IF(LOWER(E5)="id","not null identity(1,1)","")&amp;",")</f>
        <v/>
      </c>
    </row>
    <row r="6" spans="1:17" x14ac:dyDescent="0.25">
      <c r="A6" s="26" t="s">
        <v>56</v>
      </c>
      <c r="B6" s="23" t="s">
        <v>130</v>
      </c>
      <c r="D6" s="37" t="s">
        <v>102</v>
      </c>
      <c r="E6" s="7" t="s">
        <v>103</v>
      </c>
      <c r="F6" s="7" t="s">
        <v>104</v>
      </c>
      <c r="H6" s="1">
        <f>COUNTIF(原始公式!$O:$O,F6)</f>
        <v>1</v>
      </c>
      <c r="I6" s="12" t="str">
        <f>(IF(OR(F6="",F6=0,F6=" "),"",SUBSTITUTE(SUBSTITUTE(SUBSTITUTE(SUBSTITUTE(SUBSTITUTE(原始公式!$B$1,"@Default",IF(COUNTIF(原始公式!$O:$O,F6)&gt;0,VLOOKUP(F6,原始公式!$O$2:$S$15,2,FALSE),原始公式!$P$2)),"@Description",D6),"@Type",F6),"@Field",LOWER(LEFT(TRIM(E6),1))&amp;RIGHT(TRIM(E6),LEN(TRIM(E6))-1)),"@Property",UPPER(LEFT(TRIM(E6),1))&amp;RIGHT(TRIM(E6),LEN(TRIM(E6))-1))))</f>
        <v xml:space="preserve">
        // 描述
        private string description = String.Empty;
        /// &lt;summary&gt;
        /// 描述
        /// &lt;/summary&gt;
        [HBH.DoNet.DevPlatform.Base.EntityFeature(Description='描述')]
        public virtual string Description
        {
            get
            {
                return description;
            }
            set
            {
                if (description != value)
                {
                    description = value;
                    OnPropertyChanged('Description');
                }
            }
        }</v>
      </c>
      <c r="L6" s="13" t="str">
        <f>CLEAN(IF(OR(F6="",F6=0,F6=" "),IF(OR(E5="",E5=0,E5=" "),"",原始公式!$B$27),IF(COUNTIF(原始公式!$O:$O,F6)&gt;0,SUBSTITUTE(SUBSTITUTE(SUBSTITUTE(SUBSTITUTE(SUBSTITUTE(原始公式!$B$31,"@FullType",F6&amp;","&amp;$B$2),"@Description",D6),"@Type",F6),"@Field",LOWER(LEFT(E6,1))&amp;RIGHT(E6,LEN(E6)-1)),"@Property",UPPER(LEFT(E6,1))&amp;RIGHT(E6,LEN(E6)-1)),SUBSTITUTE(SUBSTITUTE(SUBSTITUTE(SUBSTITUTE(SUBSTITUTE(原始公式!$B$35,"@FullType",F6&amp;","&amp;$B$2),"@Description",D6),"@Type",F6),"@Field",LOWER(LEFT(E6,1))&amp;RIGHT(E6,LEN(E6)-1)),"@Property",UPPER(LEFT(E6,1))&amp;RIGHT(E6,LEN(E6)-1)))))</f>
        <v xml:space="preserve">    &lt;!--描述--&gt;    &lt;property name="Description" column="Description"/&gt;</v>
      </c>
      <c r="O6" s="14" t="str">
        <f>(IF(OR(F6="",F6=0,F6=" "),IF(OR(E5="",E5=0,E5=" "),"",")"),SUBSTITUTE(SUBSTITUTE(SUBSTITUTE(SUBSTITUTE(原始公式!$B$52,"@Description",D6),"@Type",IF(COUNTIF(原始公式!$O:$O,F6)&gt;0,VLOOKUP(F6,原始公式!$O$2:$S$15,5,FALSE),原始公式!$Q$2)),"@Field",LOWER(LEFT(E6,1))&amp;RIGHT(E6,LEN(E6)-1)),"@Property",UPPER(LEFT(E6,1))&amp;RIGHT(E6,LEN(E6)-1)) ))</f>
        <v xml:space="preserve">    -- 描述
    Description varchar(100) ,</v>
      </c>
      <c r="Q6" s="15" t="str">
        <f>CLEAN(IF(OR(F6="",F6=0,F6=" "),"",SUBSTITUTE(SUBSTITUTE(SUBSTITUTE(SUBSTITUTE(原始公式!$B$55,"@Namespace",$B$3),"@ClassName",$B$6),"@Field",E6),"@Description",D6)))</f>
        <v>insert into SysResource (ID,Code,Name,DisplayName,SysLanguage,Belongs1,Belongs2,Belongs3,Belongs4,Belongs5,Belongs6,BelongsKey,CreatedOn,CreatedBy,ModifiedOn,ModifiedBy,SysVersion) values (1,'Post_Description','描述','描述','zh-CN','EXin.DoNet.HIS.Entities','Post','Description','','','','EXin.DoNet.HIS.Entities.Post.Description',datetime('now', 'localtime'),'Admin',datetime('now', 'localtime'),'Admin',1);</v>
      </c>
    </row>
    <row r="7" spans="1:17" x14ac:dyDescent="0.25">
      <c r="A7" s="26" t="s">
        <v>58</v>
      </c>
      <c r="B7" s="25" t="str">
        <f>B4&amp;"_"&amp;B6</f>
        <v>CBO_Post</v>
      </c>
      <c r="D7" s="37" t="s">
        <v>92</v>
      </c>
      <c r="E7" s="8" t="s">
        <v>132</v>
      </c>
      <c r="F7" s="1" t="s">
        <v>17</v>
      </c>
      <c r="H7" s="1">
        <f>COUNTIF(原始公式!$O:$O,F7)</f>
        <v>1</v>
      </c>
      <c r="I7" s="12" t="str">
        <f>(IF(OR(F7="",F7=0,F7=" "),"",SUBSTITUTE(SUBSTITUTE(SUBSTITUTE(SUBSTITUTE(SUBSTITUTE(原始公式!$B$1,"@Default",IF(COUNTIF(原始公式!$O:$O,F7)&gt;0,VLOOKUP(F7,原始公式!$O$2:$S$15,2,FALSE),原始公式!$P$2)),"@Description",D7),"@Type",F7),"@Field",LOWER(LEFT(TRIM(E7),1))&amp;RIGHT(TRIM(E7),LEN(TRIM(E7))-1)),"@Property",UPPER(LEFT(TRIM(E7),1))&amp;RIGHT(TRIM(E7),LEN(TRIM(E7))-1))))</f>
        <v xml:space="preserve">
        // 是否生效
        private bool isEffective = false;
        /// &lt;summary&gt;
        /// 是否生效
        /// &lt;/summary&gt;
        [HBH.DoNet.DevPlatform.Base.EntityFeature(Description='是否生效')]
        public virtual bool IsEffective
        {
            get
            {
                return isEffective;
            }
            set
            {
                if (isEffective != value)
                {
                    isEffective = value;
                    OnPropertyChanged('IsEffective');
                }
            }
        }</v>
      </c>
      <c r="L7" s="13" t="str">
        <f>CLEAN(IF(OR(F7="",F7=0,F7=" "),IF(OR(E6="",E6=0,E6=" "),"",原始公式!$B$27),IF(COUNTIF(原始公式!$O:$O,F7)&gt;0,SUBSTITUTE(SUBSTITUTE(SUBSTITUTE(SUBSTITUTE(SUBSTITUTE(原始公式!$B$31,"@FullType",F7&amp;","&amp;$B$2),"@Description",D7),"@Type",F7),"@Field",LOWER(LEFT(E7,1))&amp;RIGHT(E7,LEN(E7)-1)),"@Property",UPPER(LEFT(E7,1))&amp;RIGHT(E7,LEN(E7)-1)),SUBSTITUTE(SUBSTITUTE(SUBSTITUTE(SUBSTITUTE(SUBSTITUTE(原始公式!$B$35,"@FullType",F7&amp;","&amp;$B$2),"@Description",D7),"@Type",F7),"@Field",LOWER(LEFT(E7,1))&amp;RIGHT(E7,LEN(E7)-1)),"@Property",UPPER(LEFT(E7,1))&amp;RIGHT(E7,LEN(E7)-1)))))</f>
        <v xml:space="preserve">    &lt;!--是否生效--&gt;    &lt;property name="IsEffective" column="IsEffective"/&gt;</v>
      </c>
      <c r="O7" s="14" t="str">
        <f>(IF(OR(F7="",F7=0,F7=" "),IF(OR(E6="",E6=0,E6=" "),"",")"),SUBSTITUTE(SUBSTITUTE(SUBSTITUTE(SUBSTITUTE(原始公式!$B$52,"@Description",D7),"@Type",IF(COUNTIF(原始公式!$O:$O,F7)&gt;0,VLOOKUP(F7,原始公式!$O$2:$S$15,5,FALSE),原始公式!$Q$2)),"@Field",LOWER(LEFT(E7,1))&amp;RIGHT(E7,LEN(E7)-1)),"@Property",UPPER(LEFT(E7,1))&amp;RIGHT(E7,LEN(E7)-1)) ))</f>
        <v xml:space="preserve">    -- 是否生效
    IsEffective bit ,</v>
      </c>
      <c r="Q7" s="15" t="str">
        <f>CLEAN(IF(OR(F7="",F7=0,F7=" "),"",SUBSTITUTE(SUBSTITUTE(SUBSTITUTE(SUBSTITUTE(原始公式!$B$55,"@Namespace",$B$3),"@ClassName",$B$6),"@Field",E7),"@Description",D7)))</f>
        <v>insert into SysResource (ID,Code,Name,DisplayName,SysLanguage,Belongs1,Belongs2,Belongs3,Belongs4,Belongs5,Belongs6,BelongsKey,CreatedOn,CreatedBy,ModifiedOn,ModifiedBy,SysVersion) values (1,'Post_IsEffective','是否生效','是否生效','zh-CN','EXin.DoNet.HIS.Entities','Post','IsEffective','','','','EXin.DoNet.HIS.Entities.Post.IsEffective',datetime('now', 'localtime'),'Admin',datetime('now', 'localtime'),'Admin',1);</v>
      </c>
    </row>
    <row r="8" spans="1:17" x14ac:dyDescent="0.25">
      <c r="A8" s="26" t="s">
        <v>86</v>
      </c>
      <c r="B8" s="25" t="str">
        <f>B3&amp;"."&amp;B6</f>
        <v>EXin.DoNet.HIS.Entities.Post</v>
      </c>
      <c r="D8" s="7" t="s">
        <v>93</v>
      </c>
      <c r="E8" s="7" t="s">
        <v>133</v>
      </c>
      <c r="F8" s="7" t="s">
        <v>113</v>
      </c>
      <c r="H8" s="1">
        <f>COUNTIF(原始公式!$O:$O,F8)</f>
        <v>1</v>
      </c>
      <c r="I8" s="12" t="str">
        <f>(IF(OR(F8="",F8=0,F8=" "),"",SUBSTITUTE(SUBSTITUTE(SUBSTITUTE(SUBSTITUTE(SUBSTITUTE(原始公式!$B$1,"@Default",IF(COUNTIF(原始公式!$O:$O,F8)&gt;0,VLOOKUP(F8,原始公式!$O$2:$S$15,2,FALSE),原始公式!$P$2)),"@Description",D8),"@Type",F8),"@Field",LOWER(LEFT(TRIM(E8),1))&amp;RIGHT(TRIM(E8),LEN(TRIM(E8))-1)),"@Property",UPPER(LEFT(TRIM(E8),1))&amp;RIGHT(TRIM(E8),LEN(TRIM(E8))-1))))</f>
        <v xml:space="preserve">
        // 生效时间
        private DateTime effectiveDate = DateTime.MinValue;
        /// &lt;summary&gt;
        /// 生效时间
        /// &lt;/summary&gt;
        [HBH.DoNet.DevPlatform.Base.EntityFeature(Description='生效时间')]
        public virtual DateTime EffectiveDate
        {
            get
            {
                return effectiveDate;
            }
            set
            {
                if (effectiveDate != value)
                {
                    effectiveDate = value;
                    OnPropertyChanged('EffectiveDate');
                }
            }
        }</v>
      </c>
      <c r="L8" s="13" t="str">
        <f>CLEAN(IF(OR(F8="",F8=0,F8=" "),IF(OR(E7="",E7=0,E7=" "),"",原始公式!$B$27),IF(COUNTIF(原始公式!$O:$O,F8)&gt;0,SUBSTITUTE(SUBSTITUTE(SUBSTITUTE(SUBSTITUTE(SUBSTITUTE(原始公式!$B$31,"@FullType",F8&amp;","&amp;$B$2),"@Description",D8),"@Type",F8),"@Field",LOWER(LEFT(E8,1))&amp;RIGHT(E8,LEN(E8)-1)),"@Property",UPPER(LEFT(E8,1))&amp;RIGHT(E8,LEN(E8)-1)),SUBSTITUTE(SUBSTITUTE(SUBSTITUTE(SUBSTITUTE(SUBSTITUTE(原始公式!$B$35,"@FullType",F8&amp;","&amp;$B$2),"@Description",D8),"@Type",F8),"@Field",LOWER(LEFT(E8,1))&amp;RIGHT(E8,LEN(E8)-1)),"@Property",UPPER(LEFT(E8,1))&amp;RIGHT(E8,LEN(E8)-1)))))</f>
        <v xml:space="preserve">    &lt;!--生效时间--&gt;    &lt;property name="EffectiveDate" column="EffectiveDate"/&gt;</v>
      </c>
      <c r="O8" s="14" t="str">
        <f>(IF(OR(F8="",F8=0,F8=" "),IF(OR(E7="",E7=0,E7=" "),"",")"),SUBSTITUTE(SUBSTITUTE(SUBSTITUTE(SUBSTITUTE(原始公式!$B$52,"@Description",D8),"@Type",IF(COUNTIF(原始公式!$O:$O,F8)&gt;0,VLOOKUP(F8,原始公式!$O$2:$S$15,5,FALSE),原始公式!$Q$2)),"@Field",LOWER(LEFT(E8,1))&amp;RIGHT(E8,LEN(E8)-1)),"@Property",UPPER(LEFT(E8,1))&amp;RIGHT(E8,LEN(E8)-1)) ))</f>
        <v xml:space="preserve">    -- 生效时间
    EffectiveDate datetime ,</v>
      </c>
      <c r="Q8" s="15" t="str">
        <f>CLEAN(IF(OR(F8="",F8=0,F8=" "),"",SUBSTITUTE(SUBSTITUTE(SUBSTITUTE(SUBSTITUTE(原始公式!$B$55,"@Namespace",$B$3),"@ClassName",$B$6),"@Field",E8),"@Description",D8)))</f>
        <v>insert into SysResource (ID,Code,Name,DisplayName,SysLanguage,Belongs1,Belongs2,Belongs3,Belongs4,Belongs5,Belongs6,BelongsKey,CreatedOn,CreatedBy,ModifiedOn,ModifiedBy,SysVersion) values (1,'Post_EffectiveDate','生效时间','生效时间','zh-CN','EXin.DoNet.HIS.Entities','Post','EffectiveDate','','','','EXin.DoNet.HIS.Entities.Post.EffectiveDate',datetime('now', 'localtime'),'Admin',datetime('now', 'localtime'),'Admin',1);</v>
      </c>
    </row>
    <row r="9" spans="1:17" x14ac:dyDescent="0.25">
      <c r="A9" s="26"/>
      <c r="B9" s="25"/>
      <c r="D9" s="7" t="s">
        <v>94</v>
      </c>
      <c r="E9" s="7" t="s">
        <v>96</v>
      </c>
      <c r="F9" s="7" t="s">
        <v>113</v>
      </c>
      <c r="H9" s="1">
        <f>COUNTIF(原始公式!$O:$O,F9)</f>
        <v>1</v>
      </c>
      <c r="I9" s="12" t="str">
        <f>(IF(OR(F9="",F9=0,F9=" "),"",SUBSTITUTE(SUBSTITUTE(SUBSTITUTE(SUBSTITUTE(SUBSTITUTE(原始公式!$B$1,"@Default",IF(COUNTIF(原始公式!$O:$O,F9)&gt;0,VLOOKUP(F9,原始公式!$O$2:$S$15,2,FALSE),原始公式!$P$2)),"@Description",D9),"@Type",F9),"@Field",LOWER(LEFT(TRIM(E9),1))&amp;RIGHT(TRIM(E9),LEN(TRIM(E9))-1)),"@Property",UPPER(LEFT(TRIM(E9),1))&amp;RIGHT(TRIM(E9),LEN(TRIM(E9))-1))))</f>
        <v xml:space="preserve">
        // 失效时间
        private DateTime disableDate = DateTime.MinValue;
        /// &lt;summary&gt;
        /// 失效时间
        /// &lt;/summary&gt;
        [HBH.DoNet.DevPlatform.Base.EntityFeature(Description='失效时间')]
        public virtual DateTime DisableDate
        {
            get
            {
                return disableDate;
            }
            set
            {
                if (disableDate != value)
                {
                    disableDate = value;
                    OnPropertyChanged('DisableDate');
                }
            }
        }</v>
      </c>
      <c r="L9" s="13" t="str">
        <f>CLEAN(IF(OR(F9="",F9=0,F9=" "),IF(OR(E8="",E8=0,E8=" "),"",原始公式!$B$27),IF(COUNTIF(原始公式!$O:$O,F9)&gt;0,SUBSTITUTE(SUBSTITUTE(SUBSTITUTE(SUBSTITUTE(SUBSTITUTE(原始公式!$B$31,"@FullType",F9&amp;","&amp;$B$2),"@Description",D9),"@Type",F9),"@Field",LOWER(LEFT(E9,1))&amp;RIGHT(E9,LEN(E9)-1)),"@Property",UPPER(LEFT(E9,1))&amp;RIGHT(E9,LEN(E9)-1)),SUBSTITUTE(SUBSTITUTE(SUBSTITUTE(SUBSTITUTE(SUBSTITUTE(原始公式!$B$35,"@FullType",F9&amp;","&amp;$B$2),"@Description",D9),"@Type",F9),"@Field",LOWER(LEFT(E9,1))&amp;RIGHT(E9,LEN(E9)-1)),"@Property",UPPER(LEFT(E9,1))&amp;RIGHT(E9,LEN(E9)-1)))))</f>
        <v xml:space="preserve">    &lt;!--失效时间--&gt;    &lt;property name="DisableDate" column="DisableDate"/&gt;</v>
      </c>
      <c r="O9" s="14" t="str">
        <f>(IF(OR(F9="",F9=0,F9=" "),IF(OR(E8="",E8=0,E8=" "),"",")"),SUBSTITUTE(SUBSTITUTE(SUBSTITUTE(SUBSTITUTE(原始公式!$B$52,"@Description",D9),"@Type",IF(COUNTIF(原始公式!$O:$O,F9)&gt;0,VLOOKUP(F9,原始公式!$O$2:$S$15,5,FALSE),原始公式!$Q$2)),"@Field",LOWER(LEFT(E9,1))&amp;RIGHT(E9,LEN(E9)-1)),"@Property",UPPER(LEFT(E9,1))&amp;RIGHT(E9,LEN(E9)-1)) ))</f>
        <v xml:space="preserve">    -- 失效时间
    DisableDate datetime ,</v>
      </c>
      <c r="Q9" s="15" t="str">
        <f>CLEAN(IF(OR(F9="",F9=0,F9=" "),"",SUBSTITUTE(SUBSTITUTE(SUBSTITUTE(SUBSTITUTE(原始公式!$B$55,"@Namespace",$B$3),"@ClassName",$B$6),"@Field",E9),"@Description",D9)))</f>
        <v>insert into SysResource (ID,Code,Name,DisplayName,SysLanguage,Belongs1,Belongs2,Belongs3,Belongs4,Belongs5,Belongs6,BelongsKey,CreatedOn,CreatedBy,ModifiedOn,ModifiedBy,SysVersion) values (1,'Post_DisableDate','失效时间','失效时间','zh-CN','EXin.DoNet.HIS.Entities','Post','DisableDate','','','','EXin.DoNet.HIS.Entities.Post.DisableDate',datetime('now', 'localtime'),'Admin',datetime('now', 'localtime'),'Admin',1);</v>
      </c>
    </row>
    <row r="10" spans="1:17" x14ac:dyDescent="0.25">
      <c r="D10" s="1" t="s">
        <v>34</v>
      </c>
      <c r="E10" t="s">
        <v>35</v>
      </c>
      <c r="F10" s="1" t="s">
        <v>5</v>
      </c>
      <c r="H10" s="1">
        <f>COUNTIF(原始公式!$O:$O,F10)</f>
        <v>1</v>
      </c>
      <c r="I10" s="12" t="str">
        <f>(IF(OR(F10="",F10=0,F10=" "),"",SUBSTITUTE(SUBSTITUTE(SUBSTITUTE(SUBSTITUTE(SUBSTITUTE(原始公式!$B$1,"@Default",IF(COUNTIF(原始公式!$O:$O,F10)&gt;0,VLOOKUP(F10,原始公式!$O$2:$S$15,2,FALSE),原始公式!$P$2)),"@Description",D10),"@Type",F10),"@Field",LOWER(LEFT(TRIM(E10),1))&amp;RIGHT(TRIM(E10),LEN(TRIM(E10))-1)),"@Property",UPPER(LEFT(TRIM(E10),1))&amp;RIGHT(TRIM(E10),LEN(TRIM(E10))-1))))</f>
        <v xml:space="preserve">
        // 备注
        private string memo = String.Empty;
        /// &lt;summary&gt;
        /// 备注
        /// &lt;/summary&gt;
        [HBH.DoNet.DevPlatform.Base.EntityFeature(Description='备注')]
        public virtual string Memo
        {
            get
            {
                return memo;
            }
            set
            {
                if (memo != value)
                {
                    memo = value;
                    OnPropertyChanged('Memo');
                }
            }
        }</v>
      </c>
      <c r="L10" s="13" t="str">
        <f>CLEAN(IF(OR(F10="",F10=0,F10=" "),IF(OR(E9="",E9=0,E9=" "),"",原始公式!$B$27),IF(COUNTIF(原始公式!$O:$O,F10)&gt;0,SUBSTITUTE(SUBSTITUTE(SUBSTITUTE(SUBSTITUTE(SUBSTITUTE(原始公式!$B$31,"@FullType",F10&amp;","&amp;$B$2),"@Description",D10),"@Type",F10),"@Field",LOWER(LEFT(E10,1))&amp;RIGHT(E10,LEN(E10)-1)),"@Property",UPPER(LEFT(E10,1))&amp;RIGHT(E10,LEN(E10)-1)),SUBSTITUTE(SUBSTITUTE(SUBSTITUTE(SUBSTITUTE(SUBSTITUTE(原始公式!$B$35,"@FullType",F10&amp;","&amp;$B$2),"@Description",D10),"@Type",F10),"@Field",LOWER(LEFT(E10,1))&amp;RIGHT(E10,LEN(E10)-1)),"@Property",UPPER(LEFT(E10,1))&amp;RIGHT(E10,LEN(E10)-1)))))</f>
        <v xml:space="preserve">    &lt;!--备注--&gt;    &lt;property name="Memo" column="Memo"/&gt;</v>
      </c>
      <c r="O10" s="14" t="str">
        <f>(IF(OR(F10="",F10=0,F10=" "),IF(OR(E9="",E9=0,E9=" "),"",")"),SUBSTITUTE(SUBSTITUTE(SUBSTITUTE(SUBSTITUTE(原始公式!$B$52,"@Description",D10),"@Type",IF(COUNTIF(原始公式!$O:$O,F10)&gt;0,VLOOKUP(F10,原始公式!$O$2:$S$15,5,FALSE),原始公式!$Q$2)),"@Field",LOWER(LEFT(E10,1))&amp;RIGHT(E10,LEN(E10)-1)),"@Property",UPPER(LEFT(E10,1))&amp;RIGHT(E10,LEN(E10)-1)) ))</f>
        <v xml:space="preserve">    -- 备注
    Memo varchar(100) ,</v>
      </c>
      <c r="Q10" s="15" t="str">
        <f>CLEAN(IF(OR(F10="",F10=0,F10=" "),"",SUBSTITUTE(SUBSTITUTE(SUBSTITUTE(SUBSTITUTE(原始公式!$B$55,"@Namespace",$B$3),"@ClassName",$B$6),"@Field",E10),"@Description",D10)))</f>
        <v>insert into SysResource (ID,Code,Name,DisplayName,SysLanguage,Belongs1,Belongs2,Belongs3,Belongs4,Belongs5,Belongs6,BelongsKey,CreatedOn,CreatedBy,ModifiedOn,ModifiedBy,SysVersion) values (1,'Post_Memo','备注','备注','zh-CN','EXin.DoNet.HIS.Entities','Post','Memo','','','','EXin.DoNet.HIS.Entities.Post.Memo',datetime('now', 'localtime'),'Admin',datetime('now', 'localtime'),'Admin',1);</v>
      </c>
    </row>
    <row r="11" spans="1:17" x14ac:dyDescent="0.25">
      <c r="D11" s="7"/>
      <c r="E11" s="7"/>
      <c r="F11" s="7"/>
      <c r="H11" s="1">
        <f>COUNTIF(原始公式!$O:$O,F11)</f>
        <v>0</v>
      </c>
      <c r="I11" s="12" t="str">
        <f>(IF(OR(F11="",F11=0,F11=" "),"",SUBSTITUTE(SUBSTITUTE(SUBSTITUTE(SUBSTITUTE(SUBSTITUTE(原始公式!$B$1,"@Default",IF(COUNTIF(原始公式!$O:$O,F11)&gt;0,VLOOKUP(F11,原始公式!$O$2:$S$15,2,FALSE),原始公式!$P$2)),"@Description",D11),"@Type",F11),"@Field",LOWER(LEFT(TRIM(E11),1))&amp;RIGHT(TRIM(E11),LEN(TRIM(E11))-1)),"@Property",UPPER(LEFT(TRIM(E11),1))&amp;RIGHT(TRIM(E11),LEN(TRIM(E11))-1))))</f>
        <v/>
      </c>
      <c r="L11" s="13" t="str">
        <f>CLEAN(IF(OR(F11="",F11=0,F11=" "),IF(OR(E10="",E10=0,E10=" "),"",原始公式!$B$27),IF(COUNTIF(原始公式!$O:$O,F11)&gt;0,SUBSTITUTE(SUBSTITUTE(SUBSTITUTE(SUBSTITUTE(SUBSTITUTE(原始公式!$B$31,"@FullType",F11&amp;","&amp;$B$2),"@Description",D11),"@Type",F11),"@Field",LOWER(LEFT(E11,1))&amp;RIGHT(E11,LEN(E11)-1)),"@Property",UPPER(LEFT(E11,1))&amp;RIGHT(E11,LEN(E11)-1)),SUBSTITUTE(SUBSTITUTE(SUBSTITUTE(SUBSTITUTE(SUBSTITUTE(原始公式!$B$35,"@FullType",F11&amp;","&amp;$B$2),"@Description",D11),"@Type",F11),"@Field",LOWER(LEFT(E11,1))&amp;RIGHT(E11,LEN(E11)-1)),"@Property",UPPER(LEFT(E11,1))&amp;RIGHT(E11,LEN(E11)-1)))))</f>
        <v xml:space="preserve">  &lt;/class&gt;&lt;/hibernate-mapping&gt;</v>
      </c>
      <c r="O11" s="14" t="str">
        <f>(IF(OR(F11="",F11=0,F11=" "),IF(OR(E10="",E10=0,E10=" "),"",")"),SUBSTITUTE(SUBSTITUTE(SUBSTITUTE(SUBSTITUTE(原始公式!$B$52,"@Description",D11),"@Type",IF(COUNTIF(原始公式!$O:$O,F11)&gt;0,VLOOKUP(F11,原始公式!$O$2:$S$15,5,FALSE),原始公式!$Q$2)),"@Field",LOWER(LEFT(E11,1))&amp;RIGHT(E11,LEN(E11)-1)),"@Property",UPPER(LEFT(E11,1))&amp;RIGHT(E11,LEN(E11)-1)) ))</f>
        <v>)</v>
      </c>
      <c r="Q11" s="15" t="str">
        <f>CLEAN(IF(OR(F11="",F11=0,F11=" "),"",SUBSTITUTE(SUBSTITUTE(SUBSTITUTE(SUBSTITUTE(原始公式!$B$55,"@Namespace",$B$3),"@ClassName",$B$6),"@Field",E11),"@Description",D11)))</f>
        <v/>
      </c>
    </row>
    <row r="12" spans="1:17" x14ac:dyDescent="0.25">
      <c r="D12" s="7"/>
      <c r="E12" s="38"/>
      <c r="F12" s="7"/>
      <c r="H12" s="1">
        <f>COUNTIF(原始公式!$O:$O,F12)</f>
        <v>0</v>
      </c>
      <c r="I12" s="12" t="str">
        <f>(IF(OR(F12="",F12=0,F12=" "),"",SUBSTITUTE(SUBSTITUTE(SUBSTITUTE(SUBSTITUTE(SUBSTITUTE(原始公式!$B$1,"@Default",IF(COUNTIF(原始公式!$O:$O,F12)&gt;0,VLOOKUP(F12,原始公式!$O$2:$S$15,2,FALSE),原始公式!$P$2)),"@Description",D12),"@Type",F12),"@Field",LOWER(LEFT(TRIM(E12),1))&amp;RIGHT(TRIM(E12),LEN(TRIM(E12))-1)),"@Property",UPPER(LEFT(TRIM(E12),1))&amp;RIGHT(TRIM(E12),LEN(TRIM(E12))-1))))</f>
        <v/>
      </c>
      <c r="L12" s="13" t="str">
        <f>CLEAN(IF(OR(F12="",F12=0,F12=" "),IF(OR(E11="",E11=0,E11=" "),"",原始公式!$B$27),IF(COUNTIF(原始公式!$O:$O,F12)&gt;0,SUBSTITUTE(SUBSTITUTE(SUBSTITUTE(SUBSTITUTE(SUBSTITUTE(原始公式!$B$31,"@FullType",F12&amp;","&amp;$B$2),"@Description",D12),"@Type",F12),"@Field",LOWER(LEFT(E12,1))&amp;RIGHT(E12,LEN(E12)-1)),"@Property",UPPER(LEFT(E12,1))&amp;RIGHT(E12,LEN(E12)-1)),SUBSTITUTE(SUBSTITUTE(SUBSTITUTE(SUBSTITUTE(SUBSTITUTE(原始公式!$B$35,"@FullType",F12&amp;","&amp;$B$2),"@Description",D12),"@Type",F12),"@Field",LOWER(LEFT(E12,1))&amp;RIGHT(E12,LEN(E12)-1)),"@Property",UPPER(LEFT(E12,1))&amp;RIGHT(E12,LEN(E12)-1)))))</f>
        <v/>
      </c>
      <c r="O12" s="14" t="str">
        <f>(IF(OR(F12="",F12=0,F12=" "),IF(OR(E11="",E11=0,E11=" "),"",")"),SUBSTITUTE(SUBSTITUTE(SUBSTITUTE(SUBSTITUTE(原始公式!$B$52,"@Description",D12),"@Type",IF(COUNTIF(原始公式!$O:$O,F12)&gt;0,VLOOKUP(F12,原始公式!$O$2:$S$15,5,FALSE),原始公式!$Q$2)),"@Field",LOWER(LEFT(E12,1))&amp;RIGHT(E12,LEN(E12)-1)),"@Property",UPPER(LEFT(E12,1))&amp;RIGHT(E12,LEN(E12)-1)) ))</f>
        <v/>
      </c>
    </row>
    <row r="13" spans="1:17" x14ac:dyDescent="0.25">
      <c r="E13"/>
      <c r="H13" s="1">
        <f>COUNTIF(原始公式!$O:$O,F13)</f>
        <v>0</v>
      </c>
      <c r="I13" s="12" t="str">
        <f>(IF(OR(F13="",F13=0,F13=" "),"",SUBSTITUTE(SUBSTITUTE(SUBSTITUTE(SUBSTITUTE(SUBSTITUTE(原始公式!$B$1,"@Default",IF(COUNTIF(原始公式!$O:$O,F13)&gt;0,VLOOKUP(F13,原始公式!$O$2:$S$15,2,FALSE),原始公式!$P$2)),"@Description",D13),"@Type",F13),"@Field",LOWER(LEFT(TRIM(E13),1))&amp;RIGHT(TRIM(E13),LEN(TRIM(E13))-1)),"@Property",UPPER(LEFT(TRIM(E13),1))&amp;RIGHT(TRIM(E13),LEN(TRIM(E13))-1))))</f>
        <v/>
      </c>
      <c r="L13" s="13" t="str">
        <f>CLEAN(IF(OR(F13="",F13=0,F13=" "),IF(OR(E12="",E12=0,E12=" "),"",原始公式!$B$27),IF(COUNTIF(原始公式!$O:$O,F13)&gt;0,SUBSTITUTE(SUBSTITUTE(SUBSTITUTE(SUBSTITUTE(SUBSTITUTE(原始公式!$B$31,"@FullType",F13&amp;","&amp;$B$2),"@Description",D13),"@Type",F13),"@Field",LOWER(LEFT(E13,1))&amp;RIGHT(E13,LEN(E13)-1)),"@Property",UPPER(LEFT(E13,1))&amp;RIGHT(E13,LEN(E13)-1)),SUBSTITUTE(SUBSTITUTE(SUBSTITUTE(SUBSTITUTE(SUBSTITUTE(原始公式!$B$35,"@FullType",F13&amp;","&amp;$B$2),"@Description",D13),"@Type",F13),"@Field",LOWER(LEFT(E13,1))&amp;RIGHT(E13,LEN(E13)-1)),"@Property",UPPER(LEFT(E13,1))&amp;RIGHT(E13,LEN(E13)-1)))))</f>
        <v/>
      </c>
      <c r="O13" s="14" t="str">
        <f>(IF(OR(F13="",F13=0,F13=" "),IF(OR(E12="",E12=0,E12=" "),"",")"),SUBSTITUTE(SUBSTITUTE(SUBSTITUTE(SUBSTITUTE(原始公式!$B$52,"@Description",D13),"@Type",IF(COUNTIF(原始公式!$O:$O,F13)&gt;0,VLOOKUP(F13,原始公式!$O$2:$S$15,5,FALSE),原始公式!$Q$2)),"@Field",LOWER(LEFT(E13,1))&amp;RIGHT(E13,LEN(E13)-1)),"@Property",UPPER(LEFT(E13,1))&amp;RIGHT(E13,LEN(E13)-1)) ))</f>
        <v/>
      </c>
    </row>
    <row r="14" spans="1:17" x14ac:dyDescent="0.25">
      <c r="D14" s="7"/>
      <c r="E14" s="38"/>
      <c r="F14" s="7"/>
      <c r="H14" s="1">
        <f>COUNTIF(原始公式!$O:$O,F14)</f>
        <v>0</v>
      </c>
      <c r="I14" s="12" t="str">
        <f>(IF(OR(F14="",F14=0,F14=" "),"",SUBSTITUTE(SUBSTITUTE(SUBSTITUTE(SUBSTITUTE(SUBSTITUTE(原始公式!$B$1,"@Default",IF(COUNTIF(原始公式!$O:$O,F14)&gt;0,VLOOKUP(F14,原始公式!$O$2:$S$15,2,FALSE),原始公式!$P$2)),"@Description",D14),"@Type",F14),"@Field",LOWER(LEFT(TRIM(E14),1))&amp;RIGHT(TRIM(E14),LEN(TRIM(E14))-1)),"@Property",UPPER(LEFT(TRIM(E14),1))&amp;RIGHT(TRIM(E14),LEN(TRIM(E14))-1))))</f>
        <v/>
      </c>
      <c r="L14" s="13" t="str">
        <f>CLEAN(IF(OR(F14="",F14=0,F14=" "),IF(OR(E13="",E13=0,E13=" "),"",原始公式!$B$27),IF(COUNTIF(原始公式!$O:$O,F14)&gt;0,SUBSTITUTE(SUBSTITUTE(SUBSTITUTE(SUBSTITUTE(SUBSTITUTE(原始公式!$B$31,"@FullType",F14&amp;","&amp;$B$2),"@Description",D14),"@Type",F14),"@Field",LOWER(LEFT(E14,1))&amp;RIGHT(E14,LEN(E14)-1)),"@Property",UPPER(LEFT(E14,1))&amp;RIGHT(E14,LEN(E14)-1)),SUBSTITUTE(SUBSTITUTE(SUBSTITUTE(SUBSTITUTE(SUBSTITUTE(原始公式!$B$35,"@FullType",F14&amp;","&amp;$B$2),"@Description",D14),"@Type",F14),"@Field",LOWER(LEFT(E14,1))&amp;RIGHT(E14,LEN(E14)-1)),"@Property",UPPER(LEFT(E14,1))&amp;RIGHT(E14,LEN(E14)-1)))))</f>
        <v/>
      </c>
      <c r="O14" s="14" t="str">
        <f>(IF(OR(F14="",F14=0,F14=" "),IF(OR(E13="",E13=0,E13=" "),"",")"),SUBSTITUTE(SUBSTITUTE(SUBSTITUTE(SUBSTITUTE(原始公式!$B$52,"@Description",D14),"@Type",IF(COUNTIF(原始公式!$O:$O,F14)&gt;0,VLOOKUP(F14,原始公式!$O$2:$S$15,5,FALSE),原始公式!$Q$2)),"@Field",LOWER(LEFT(E14,1))&amp;RIGHT(E14,LEN(E14)-1)),"@Property",UPPER(LEFT(E14,1))&amp;RIGHT(E14,LEN(E14)-1)) ))</f>
        <v/>
      </c>
    </row>
    <row r="15" spans="1:17" x14ac:dyDescent="0.25">
      <c r="E15"/>
      <c r="H15" s="1">
        <f>COUNTIF(原始公式!$O:$O,F15)</f>
        <v>0</v>
      </c>
      <c r="I15" s="12" t="str">
        <f>(IF(OR(F15="",F15=0,F15=" "),"",SUBSTITUTE(SUBSTITUTE(SUBSTITUTE(SUBSTITUTE(SUBSTITUTE(原始公式!$B$1,"@Default",IF(COUNTIF(原始公式!$O:$O,F15)&gt;0,VLOOKUP(F15,原始公式!$O$2:$S$15,2,FALSE),原始公式!$P$2)),"@Description",D15),"@Type",F15),"@Field",LOWER(LEFT(TRIM(E15),1))&amp;RIGHT(TRIM(E15),LEN(TRIM(E15))-1)),"@Property",UPPER(LEFT(TRIM(E15),1))&amp;RIGHT(TRIM(E15),LEN(TRIM(E15))-1))))</f>
        <v/>
      </c>
      <c r="L15" s="13" t="str">
        <f>CLEAN(IF(OR(F15="",F15=0,F15=" "),IF(OR(E14="",E14=0,E14=" "),"",原始公式!$B$27),IF(COUNTIF(原始公式!$O:$O,F15)&gt;0,SUBSTITUTE(SUBSTITUTE(SUBSTITUTE(SUBSTITUTE(SUBSTITUTE(原始公式!$B$31,"@FullType",F15&amp;","&amp;$B$2),"@Description",D15),"@Type",F15),"@Field",LOWER(LEFT(E15,1))&amp;RIGHT(E15,LEN(E15)-1)),"@Property",UPPER(LEFT(E15,1))&amp;RIGHT(E15,LEN(E15)-1)),SUBSTITUTE(SUBSTITUTE(SUBSTITUTE(SUBSTITUTE(SUBSTITUTE(原始公式!$B$35,"@FullType",F15&amp;","&amp;$B$2),"@Description",D15),"@Type",F15),"@Field",LOWER(LEFT(E15,1))&amp;RIGHT(E15,LEN(E15)-1)),"@Property",UPPER(LEFT(E15,1))&amp;RIGHT(E15,LEN(E15)-1)))))</f>
        <v/>
      </c>
      <c r="O15" s="14" t="str">
        <f>(IF(OR(F15="",F15=0,F15=" "),IF(OR(E14="",E14=0,E14=" "),"",")"),SUBSTITUTE(SUBSTITUTE(SUBSTITUTE(SUBSTITUTE(原始公式!$B$52,"@Description",D15),"@Type",IF(COUNTIF(原始公式!$O:$O,F15)&gt;0,VLOOKUP(F15,原始公式!$O$2:$S$15,5,FALSE),原始公式!$Q$2)),"@Field",LOWER(LEFT(E15,1))&amp;RIGHT(E15,LEN(E15)-1)),"@Property",UPPER(LEFT(E15,1))&amp;RIGHT(E15,LEN(E15)-1)) ))</f>
        <v/>
      </c>
    </row>
    <row r="16" spans="1:17" x14ac:dyDescent="0.25">
      <c r="H16" s="1">
        <f>COUNTIF(原始公式!$O:$O,F16)</f>
        <v>0</v>
      </c>
      <c r="I16" s="12" t="str">
        <f>(IF(OR(F16="",F16=0,F16=" "),"",SUBSTITUTE(SUBSTITUTE(SUBSTITUTE(SUBSTITUTE(SUBSTITUTE(原始公式!$B$1,"@Default",IF(COUNTIF(原始公式!$O:$O,F16)&gt;0,VLOOKUP(F16,原始公式!$O$2:$S$15,2,FALSE),原始公式!$P$2)),"@Description",D16),"@Type",F16),"@Field",LOWER(LEFT(TRIM(E16),1))&amp;RIGHT(TRIM(E16),LEN(TRIM(E16))-1)),"@Property",UPPER(LEFT(TRIM(E16),1))&amp;RIGHT(TRIM(E16),LEN(TRIM(E16))-1))))</f>
        <v/>
      </c>
      <c r="L16" s="13" t="str">
        <f>CLEAN(IF(OR(F16="",F16=0,F16=" "),IF(OR(E15="",E15=0,E15=" "),"",原始公式!$B$27),IF(COUNTIF(原始公式!$O:$O,F16)&gt;0,SUBSTITUTE(SUBSTITUTE(SUBSTITUTE(SUBSTITUTE(SUBSTITUTE(原始公式!$B$31,"@FullType",F16&amp;","&amp;$B$2),"@Description",D16),"@Type",F16),"@Field",LOWER(LEFT(E16,1))&amp;RIGHT(E16,LEN(E16)-1)),"@Property",UPPER(LEFT(E16,1))&amp;RIGHT(E16,LEN(E16)-1)),SUBSTITUTE(SUBSTITUTE(SUBSTITUTE(SUBSTITUTE(SUBSTITUTE(原始公式!$B$35,"@FullType",F16&amp;","&amp;$B$2),"@Description",D16),"@Type",F16),"@Field",LOWER(LEFT(E16,1))&amp;RIGHT(E16,LEN(E16)-1)),"@Property",UPPER(LEFT(E16,1))&amp;RIGHT(E16,LEN(E16)-1)))))</f>
        <v/>
      </c>
      <c r="O16" s="14" t="str">
        <f>(IF(OR(F16="",F16=0,F16=" "),IF(OR(E15="",E15=0,E15=" "),"",")"),SUBSTITUTE(SUBSTITUTE(SUBSTITUTE(SUBSTITUTE(原始公式!$B$52,"@Description",D16),"@Type",IF(COUNTIF(原始公式!$O:$O,F16)&gt;0,VLOOKUP(F16,原始公式!$O$2:$S$15,5,FALSE),原始公式!$Q$2)),"@Field",LOWER(LEFT(E16,1))&amp;RIGHT(E16,LEN(E16)-1)),"@Property",UPPER(LEFT(E16,1))&amp;RIGHT(E16,LEN(E16)-1)) ))</f>
        <v/>
      </c>
    </row>
    <row r="17" spans="5:15" x14ac:dyDescent="0.25">
      <c r="H17" s="1">
        <f>COUNTIF(原始公式!$O:$O,F17)</f>
        <v>0</v>
      </c>
      <c r="I17" s="12" t="str">
        <f>(IF(OR(F17="",F17=0,F17=" "),"",SUBSTITUTE(SUBSTITUTE(SUBSTITUTE(SUBSTITUTE(SUBSTITUTE(原始公式!$B$1,"@Default",IF(COUNTIF(原始公式!$O:$O,F17)&gt;0,VLOOKUP(F17,原始公式!$O$2:$S$15,2,FALSE),原始公式!$P$2)),"@Description",D17),"@Type",F17),"@Field",LOWER(LEFT(TRIM(E17),1))&amp;RIGHT(TRIM(E17),LEN(TRIM(E17))-1)),"@Property",UPPER(LEFT(TRIM(E17),1))&amp;RIGHT(TRIM(E17),LEN(TRIM(E17))-1))))</f>
        <v/>
      </c>
      <c r="L17" s="13" t="str">
        <f>CLEAN(IF(OR(F17="",F17=0,F17=" "),IF(OR(E16="",E16=0,E16=" "),"",原始公式!$B$27),IF(COUNTIF(原始公式!$O:$O,F17)&gt;0,SUBSTITUTE(SUBSTITUTE(SUBSTITUTE(SUBSTITUTE(SUBSTITUTE(原始公式!$B$31,"@FullType",F17&amp;","&amp;$B$2),"@Description",D17),"@Type",F17),"@Field",LOWER(LEFT(E17,1))&amp;RIGHT(E17,LEN(E17)-1)),"@Property",UPPER(LEFT(E17,1))&amp;RIGHT(E17,LEN(E17)-1)),SUBSTITUTE(SUBSTITUTE(SUBSTITUTE(SUBSTITUTE(SUBSTITUTE(原始公式!$B$35,"@FullType",F17&amp;","&amp;$B$2),"@Description",D17),"@Type",F17),"@Field",LOWER(LEFT(E17,1))&amp;RIGHT(E17,LEN(E17)-1)),"@Property",UPPER(LEFT(E17,1))&amp;RIGHT(E17,LEN(E17)-1)))))</f>
        <v/>
      </c>
      <c r="O17" s="14" t="str">
        <f>(IF(OR(F17="",F17=0,F17=" "),IF(OR(E16="",E16=0,E16=" "),"",")"),SUBSTITUTE(SUBSTITUTE(SUBSTITUTE(SUBSTITUTE(原始公式!$B$52,"@Description",D17),"@Type",IF(COUNTIF(原始公式!$O:$O,F17)&gt;0,VLOOKUP(F17,原始公式!$O$2:$S$15,5,FALSE),原始公式!$Q$2)),"@Field",LOWER(LEFT(E17,1))&amp;RIGHT(E17,LEN(E17)-1)),"@Property",UPPER(LEFT(E17,1))&amp;RIGHT(E17,LEN(E17)-1)) ))</f>
        <v/>
      </c>
    </row>
    <row r="18" spans="5:15" x14ac:dyDescent="0.25">
      <c r="H18" s="1">
        <f>COUNTIF(原始公式!$O:$O,F18)</f>
        <v>0</v>
      </c>
      <c r="I18" s="12" t="str">
        <f>(IF(OR(F18="",F18=0,F18=" "),"",SUBSTITUTE(SUBSTITUTE(SUBSTITUTE(SUBSTITUTE(SUBSTITUTE(原始公式!$B$1,"@Default",IF(COUNTIF(原始公式!$O:$O,F18)&gt;0,VLOOKUP(F18,原始公式!$O$2:$S$15,2,FALSE),原始公式!$P$2)),"@Description",D18),"@Type",F18),"@Field",LOWER(LEFT(TRIM(E18),1))&amp;RIGHT(TRIM(E18),LEN(TRIM(E18))-1)),"@Property",UPPER(LEFT(TRIM(E18),1))&amp;RIGHT(TRIM(E18),LEN(TRIM(E18))-1))))</f>
        <v/>
      </c>
      <c r="L18" s="13" t="str">
        <f>CLEAN(IF(OR(F18="",F18=0,F18=" "),IF(OR(E17="",E17=0,E17=" "),"",原始公式!$B$27),IF(COUNTIF(原始公式!$O:$O,F18)&gt;0,SUBSTITUTE(SUBSTITUTE(SUBSTITUTE(SUBSTITUTE(SUBSTITUTE(原始公式!$B$31,"@FullType",F18&amp;","&amp;$B$2),"@Description",D18),"@Type",F18),"@Field",LOWER(LEFT(E18,1))&amp;RIGHT(E18,LEN(E18)-1)),"@Property",UPPER(LEFT(E18,1))&amp;RIGHT(E18,LEN(E18)-1)),SUBSTITUTE(SUBSTITUTE(SUBSTITUTE(SUBSTITUTE(SUBSTITUTE(原始公式!$B$35,"@FullType",F18&amp;","&amp;$B$2),"@Description",D18),"@Type",F18),"@Field",LOWER(LEFT(E18,1))&amp;RIGHT(E18,LEN(E18)-1)),"@Property",UPPER(LEFT(E18,1))&amp;RIGHT(E18,LEN(E18)-1)))))</f>
        <v/>
      </c>
      <c r="O18" s="14" t="str">
        <f>(IF(OR(F18="",F18=0,F18=" "),IF(OR(E17="",E17=0,E17=" "),"",")"),SUBSTITUTE(SUBSTITUTE(SUBSTITUTE(SUBSTITUTE(原始公式!$B$52,"@Description",D18),"@Type",IF(COUNTIF(原始公式!$O:$O,F18)&gt;0,VLOOKUP(F18,原始公式!$O$2:$S$15,5,FALSE),原始公式!$Q$2)),"@Field",LOWER(LEFT(E18,1))&amp;RIGHT(E18,LEN(E18)-1)),"@Property",UPPER(LEFT(E18,1))&amp;RIGHT(E18,LEN(E18)-1)) ))</f>
        <v/>
      </c>
    </row>
    <row r="19" spans="5:15" x14ac:dyDescent="0.25">
      <c r="H19" s="1">
        <f>COUNTIF(原始公式!$O:$O,F19)</f>
        <v>0</v>
      </c>
      <c r="I19" s="12" t="str">
        <f>(IF(OR(F19="",F19=0,F19=" "),"",SUBSTITUTE(SUBSTITUTE(SUBSTITUTE(SUBSTITUTE(SUBSTITUTE(原始公式!$B$1,"@Default",IF(COUNTIF(原始公式!$O:$O,F19)&gt;0,VLOOKUP(F19,原始公式!$O$2:$S$15,2,FALSE),原始公式!$P$2)),"@Description",D19),"@Type",F19),"@Field",LOWER(LEFT(TRIM(E19),1))&amp;RIGHT(TRIM(E19),LEN(TRIM(E19))-1)),"@Property",UPPER(LEFT(TRIM(E19),1))&amp;RIGHT(TRIM(E19),LEN(TRIM(E19))-1))))</f>
        <v/>
      </c>
      <c r="L19" s="13" t="str">
        <f>CLEAN(IF(OR(F19="",F19=0,F19=" "),IF(OR(E18="",E18=0,E18=" "),"",原始公式!$B$27),IF(COUNTIF(原始公式!$O:$O,F19)&gt;0,SUBSTITUTE(SUBSTITUTE(SUBSTITUTE(SUBSTITUTE(SUBSTITUTE(原始公式!$B$31,"@FullType",F19&amp;","&amp;$B$2),"@Description",D19),"@Type",F19),"@Field",LOWER(LEFT(E19,1))&amp;RIGHT(E19,LEN(E19)-1)),"@Property",UPPER(LEFT(E19,1))&amp;RIGHT(E19,LEN(E19)-1)),SUBSTITUTE(SUBSTITUTE(SUBSTITUTE(SUBSTITUTE(SUBSTITUTE(原始公式!$B$35,"@FullType",F19&amp;","&amp;$B$2),"@Description",D19),"@Type",F19),"@Field",LOWER(LEFT(E19,1))&amp;RIGHT(E19,LEN(E19)-1)),"@Property",UPPER(LEFT(E19,1))&amp;RIGHT(E19,LEN(E19)-1)))))</f>
        <v/>
      </c>
      <c r="O19" s="14" t="str">
        <f>(IF(OR(F19="",F19=0,F19=" "),IF(OR(E18="",E18=0,E18=" "),"",")"),SUBSTITUTE(SUBSTITUTE(SUBSTITUTE(SUBSTITUTE(原始公式!$B$52,"@Description",D19),"@Type",IF(COUNTIF(原始公式!$O:$O,F19)&gt;0,VLOOKUP(F19,原始公式!$O$2:$S$15,5,FALSE),原始公式!$Q$2)),"@Field",LOWER(LEFT(E19,1))&amp;RIGHT(E19,LEN(E19)-1)),"@Property",UPPER(LEFT(E19,1))&amp;RIGHT(E19,LEN(E19)-1)) ))</f>
        <v/>
      </c>
    </row>
    <row r="20" spans="5:15" x14ac:dyDescent="0.25">
      <c r="H20" s="1">
        <f>COUNTIF(原始公式!$O:$O,F20)</f>
        <v>0</v>
      </c>
      <c r="I20" s="12" t="str">
        <f>(IF(OR(F20="",F20=0,F20=" "),"",SUBSTITUTE(SUBSTITUTE(SUBSTITUTE(SUBSTITUTE(SUBSTITUTE(原始公式!$B$1,"@Default",IF(COUNTIF(原始公式!$O:$O,F20)&gt;0,VLOOKUP(F20,原始公式!$O$2:$S$15,2,FALSE),原始公式!$P$2)),"@Description",D20),"@Type",F20),"@Field",LOWER(LEFT(TRIM(E20),1))&amp;RIGHT(TRIM(E20),LEN(TRIM(E20))-1)),"@Property",UPPER(LEFT(TRIM(E20),1))&amp;RIGHT(TRIM(E20),LEN(TRIM(E20))-1))))</f>
        <v/>
      </c>
      <c r="L20" s="13" t="str">
        <f>CLEAN(IF(OR(F20="",F20=0,F20=" "),IF(OR(E19="",E19=0,E19=" "),"",原始公式!$B$27),IF(COUNTIF(原始公式!$O:$O,F20)&gt;0,SUBSTITUTE(SUBSTITUTE(SUBSTITUTE(SUBSTITUTE(SUBSTITUTE(原始公式!$B$31,"@FullType",F20&amp;","&amp;$B$2),"@Description",D20),"@Type",F20),"@Field",LOWER(LEFT(E20,1))&amp;RIGHT(E20,LEN(E20)-1)),"@Property",UPPER(LEFT(E20,1))&amp;RIGHT(E20,LEN(E20)-1)),SUBSTITUTE(SUBSTITUTE(SUBSTITUTE(SUBSTITUTE(SUBSTITUTE(原始公式!$B$35,"@FullType",F20&amp;","&amp;$B$2),"@Description",D20),"@Type",F20),"@Field",LOWER(LEFT(E20,1))&amp;RIGHT(E20,LEN(E20)-1)),"@Property",UPPER(LEFT(E20,1))&amp;RIGHT(E20,LEN(E20)-1)))))</f>
        <v/>
      </c>
      <c r="O20" s="14" t="str">
        <f>(IF(OR(F20="",F20=0,F20=" "),IF(OR(E19="",E19=0,E19=" "),"",")"),SUBSTITUTE(SUBSTITUTE(SUBSTITUTE(SUBSTITUTE(原始公式!$B$52,"@Description",D20),"@Type",IF(COUNTIF(原始公式!$O:$O,F20)&gt;0,VLOOKUP(F20,原始公式!$O$2:$S$15,5,FALSE),原始公式!$Q$2)),"@Field",LOWER(LEFT(E20,1))&amp;RIGHT(E20,LEN(E20)-1)),"@Property",UPPER(LEFT(E20,1))&amp;RIGHT(E20,LEN(E20)-1)) ))</f>
        <v/>
      </c>
    </row>
    <row r="21" spans="5:15" x14ac:dyDescent="0.25">
      <c r="H21" s="1">
        <f>COUNTIF(原始公式!$O:$O,F21)</f>
        <v>0</v>
      </c>
      <c r="I21" s="12" t="str">
        <f>(IF(OR(F21="",F21=0,F21=" "),"",SUBSTITUTE(SUBSTITUTE(SUBSTITUTE(SUBSTITUTE(SUBSTITUTE(原始公式!$B$1,"@Default",IF(COUNTIF(原始公式!$O:$O,F21)&gt;0,VLOOKUP(F21,原始公式!$O$2:$S$15,2,FALSE),原始公式!$P$2)),"@Description",D21),"@Type",F21),"@Field",LOWER(LEFT(TRIM(E21),1))&amp;RIGHT(TRIM(E21),LEN(TRIM(E21))-1)),"@Property",UPPER(LEFT(TRIM(E21),1))&amp;RIGHT(TRIM(E21),LEN(TRIM(E21))-1))))</f>
        <v/>
      </c>
      <c r="L21" s="13" t="str">
        <f>CLEAN(IF(OR(F21="",F21=0,F21=" "),IF(OR(E20="",E20=0,E20=" "),"",原始公式!$B$27),IF(COUNTIF(原始公式!$O:$O,F21)&gt;0,SUBSTITUTE(SUBSTITUTE(SUBSTITUTE(SUBSTITUTE(SUBSTITUTE(原始公式!$B$31,"@FullType",F21&amp;","&amp;$B$2),"@Description",D21),"@Type",F21),"@Field",LOWER(LEFT(E21,1))&amp;RIGHT(E21,LEN(E21)-1)),"@Property",UPPER(LEFT(E21,1))&amp;RIGHT(E21,LEN(E21)-1)),SUBSTITUTE(SUBSTITUTE(SUBSTITUTE(SUBSTITUTE(SUBSTITUTE(原始公式!$B$35,"@FullType",F21&amp;","&amp;$B$2),"@Description",D21),"@Type",F21),"@Field",LOWER(LEFT(E21,1))&amp;RIGHT(E21,LEN(E21)-1)),"@Property",UPPER(LEFT(E21,1))&amp;RIGHT(E21,LEN(E21)-1)))))</f>
        <v/>
      </c>
      <c r="O21" s="14" t="str">
        <f>(IF(OR(F21="",F21=0,F21=" "),IF(OR(E20="",E20=0,E20=" "),"",")"),SUBSTITUTE(SUBSTITUTE(SUBSTITUTE(SUBSTITUTE(原始公式!$B$52,"@Description",D21),"@Type",IF(COUNTIF(原始公式!$O:$O,F21)&gt;0,VLOOKUP(F21,原始公式!$O$2:$S$15,5,FALSE),原始公式!$Q$2)),"@Field",LOWER(LEFT(E21,1))&amp;RIGHT(E21,LEN(E21)-1)),"@Property",UPPER(LEFT(E21,1))&amp;RIGHT(E21,LEN(E21)-1)) ))</f>
        <v/>
      </c>
    </row>
    <row r="22" spans="5:15" x14ac:dyDescent="0.25">
      <c r="E22"/>
      <c r="H22" s="1">
        <f>COUNTIF(原始公式!$O:$O,F22)</f>
        <v>0</v>
      </c>
      <c r="I22" s="12" t="str">
        <f>(IF(OR(F22="",F22=0,F22=" "),"",SUBSTITUTE(SUBSTITUTE(SUBSTITUTE(SUBSTITUTE(SUBSTITUTE(原始公式!$B$1,"@Default",IF(COUNTIF(原始公式!$O:$O,F22)&gt;0,VLOOKUP(F22,原始公式!$O$2:$S$15,2,FALSE),原始公式!$P$2)),"@Description",D22),"@Type",F22),"@Field",LOWER(LEFT(TRIM(E22),1))&amp;RIGHT(TRIM(E22),LEN(TRIM(E22))-1)),"@Property",UPPER(LEFT(TRIM(E22),1))&amp;RIGHT(TRIM(E22),LEN(TRIM(E22))-1))))</f>
        <v/>
      </c>
      <c r="L22" s="13" t="str">
        <f>CLEAN(IF(OR(F22="",F22=0,F22=" "),IF(OR(E21="",E21=0,E21=" "),"",原始公式!$B$27),IF(COUNTIF(原始公式!$O:$O,F22)&gt;0,SUBSTITUTE(SUBSTITUTE(SUBSTITUTE(SUBSTITUTE(SUBSTITUTE(原始公式!$B$31,"@FullType",F22&amp;","&amp;$B$2),"@Description",D22),"@Type",F22),"@Field",LOWER(LEFT(E22,1))&amp;RIGHT(E22,LEN(E22)-1)),"@Property",UPPER(LEFT(E22,1))&amp;RIGHT(E22,LEN(E22)-1)),SUBSTITUTE(SUBSTITUTE(SUBSTITUTE(SUBSTITUTE(SUBSTITUTE(原始公式!$B$35,"@FullType",F22&amp;","&amp;$B$2),"@Description",D22),"@Type",F22),"@Field",LOWER(LEFT(E22,1))&amp;RIGHT(E22,LEN(E22)-1)),"@Property",UPPER(LEFT(E22,1))&amp;RIGHT(E22,LEN(E22)-1)))))</f>
        <v/>
      </c>
      <c r="O22" s="14" t="str">
        <f>(IF(OR(F22="",F22=0,F22=" "),IF(OR(E21="",E21=0,E21=" "),"",")"),SUBSTITUTE(SUBSTITUTE(SUBSTITUTE(SUBSTITUTE(原始公式!$B$52,"@Description",D22),"@Type",IF(COUNTIF(原始公式!$O:$O,F22)&gt;0,VLOOKUP(F22,原始公式!$O$2:$S$15,5,FALSE),原始公式!$Q$2)),"@Field",LOWER(LEFT(E22,1))&amp;RIGHT(E22,LEN(E22)-1)),"@Property",UPPER(LEFT(E22,1))&amp;RIGHT(E22,LEN(E22)-1)) ))</f>
        <v/>
      </c>
    </row>
  </sheetData>
  <phoneticPr fontId="3" type="noConversion"/>
  <pageMargins left="0.75" right="0.75" top="1" bottom="1" header="0.51180555555555596" footer="0.51180555555555596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2"/>
  <sheetViews>
    <sheetView workbookViewId="0">
      <selection activeCell="L1" sqref="L1:L1048576"/>
    </sheetView>
  </sheetViews>
  <sheetFormatPr defaultColWidth="9" defaultRowHeight="14.4" x14ac:dyDescent="0.25"/>
  <cols>
    <col min="2" max="2" width="15.33203125" style="21" customWidth="1"/>
    <col min="3" max="3" width="7.44140625" style="1" customWidth="1"/>
    <col min="4" max="4" width="15.109375" style="1" customWidth="1"/>
    <col min="5" max="5" width="20" style="1" customWidth="1"/>
    <col min="6" max="6" width="16.109375" style="21" customWidth="1"/>
    <col min="7" max="8" width="9" style="1"/>
    <col min="9" max="9" width="9" style="12"/>
    <col min="10" max="10" width="8.21875" style="12" customWidth="1"/>
    <col min="11" max="11" width="5.77734375" style="12" customWidth="1"/>
    <col min="12" max="12" width="12" style="13" customWidth="1"/>
    <col min="13" max="13" width="9" style="13"/>
    <col min="15" max="15" width="13.44140625" style="14" customWidth="1"/>
    <col min="16" max="17" width="9" style="15"/>
  </cols>
  <sheetData>
    <row r="2" spans="1:15" ht="74.400000000000006" customHeight="1" x14ac:dyDescent="0.25">
      <c r="A2" s="52" t="s">
        <v>84</v>
      </c>
      <c r="B2" s="53" t="str">
        <f>总体!B2</f>
        <v>EXin.DoNet.HIS.Entities</v>
      </c>
      <c r="C2" s="2"/>
      <c r="D2" s="3" t="s">
        <v>23</v>
      </c>
      <c r="E2" s="3" t="s">
        <v>24</v>
      </c>
      <c r="F2" s="56" t="s">
        <v>25</v>
      </c>
      <c r="G2" s="3" t="s">
        <v>26</v>
      </c>
      <c r="H2" s="3" t="s">
        <v>0</v>
      </c>
      <c r="I2" s="30" t="str">
        <f>("
        // 实体类  属性设计  by  hbh , Inc.")</f>
        <v xml:space="preserve">
        // 实体类  属性设计  by  hbh , Inc.</v>
      </c>
      <c r="J2" s="28"/>
      <c r="K2" s="28"/>
      <c r="L2" s="61"/>
      <c r="M2" s="62" t="s">
        <v>100</v>
      </c>
      <c r="N2" s="29"/>
      <c r="O2" s="44" t="s">
        <v>101</v>
      </c>
    </row>
    <row r="3" spans="1:15" x14ac:dyDescent="0.25">
      <c r="A3" s="52" t="s">
        <v>85</v>
      </c>
      <c r="B3" s="53" t="str">
        <f>总体!B3</f>
        <v>EXin.DoNet.HIS.Entities</v>
      </c>
      <c r="C3" s="2"/>
      <c r="D3" s="34"/>
      <c r="E3" s="34"/>
      <c r="F3" s="54"/>
      <c r="G3" s="34"/>
      <c r="H3" s="34"/>
      <c r="I3" s="16" t="str">
        <f>("        /// 表名["&amp;B7&amp;"]模块["&amp;B4&amp;"]实体 ["&amp;B8&amp;"]程序集["&amp;B2&amp;"] 属性设计  by  hbh , Inc.")</f>
        <v xml:space="preserve">        /// 表名[CBO_Department]模块[CBO]实体 [EXin.DoNet.HIS.Entities.Department]程序集[EXin.DoNet.HIS.Entities] 属性设计  by  hbh , Inc.</v>
      </c>
      <c r="L3" s="16" t="str">
        <f>CLEAN(SUBSTITUTE(SUBSTITUTE(SUBSTITUTE(原始公式!$B$24,"@ClassFullName",B8),"@Assembly",B2),"@Table",B7))</f>
        <v xml:space="preserve">&lt;?xml version="1.0" encoding="utf-8"?&gt;&lt;!-- author by wf  --&gt;&lt;hibernate-mapping xmlns="urn:nhibernate-mapping-2.2"&gt;  &lt;class name="EXin.DoNet.HIS.Entities.Department,EXin.DoNet.HIS.Entities" table="CBO_Department"  where="SysLanguage='zh-CN'"&gt;    &lt;id name="ID" column="ID" &gt;      &lt;generator class="HBH.DoNet.DevPlatform.Base.NHibernateHelper.IDGenerator,HBH.DoNet.DevPlatform.Base"&gt;        &lt;!--class="hilo"--&gt;        &lt;param name="table"&gt;High_val&lt;/param&gt;        &lt;param name="column"&gt;Nextval&lt;/param&gt;        &lt;param name="max_lo"&gt;3&lt;/param&gt;        &lt;param name="where"&gt;&lt;![CDATA[SerialDate &gt;= date(CURRENT_TIMESTAMP,'localtime') and SerialDate &lt; date(CURRENT_TIMESTAMP,'localtime','+1 day')]]&gt;&lt;/param&gt;        &lt;param name="insert"&gt;          insert into High_val (Nextval,IDPrefix,SerialDate)          select max(Nextval),IDPrefix,date(CURRENT_TIMESTAMP,'localtime')          from          (select max(val.Nextval) + 1 as Nextval,max(client.ClientID) IDPrefix from High_val val inner join ClientInfo client          union select cast(max(client.ClientID) || '00' || substr(Replace(date  (CURRENT_TIMESTAMP,'localtime'),'-',''),3,6) || '0001' as long) as Nextval,max(client.ClientID) IDPrefix from ClientInfo client)          as cur_High_val        &lt;/param&gt;      &lt;/generator&gt;    &lt;/id&gt;    </v>
      </c>
      <c r="O3" s="14" t="str">
        <f>("create table "&amp;B7&amp;" (")</f>
        <v>create table CBO_Department (</v>
      </c>
    </row>
    <row r="4" spans="1:15" x14ac:dyDescent="0.25">
      <c r="A4" s="52" t="s">
        <v>57</v>
      </c>
      <c r="B4" s="53" t="str">
        <f>总体!B4</f>
        <v>CBO</v>
      </c>
      <c r="D4" s="35" t="s">
        <v>74</v>
      </c>
      <c r="E4" s="36"/>
      <c r="F4" s="55"/>
      <c r="G4" s="36"/>
      <c r="H4" s="36"/>
      <c r="L4" s="12" t="str">
        <f>CLEAN(原始公式!$C$76)</f>
        <v xml:space="preserve">    &lt;!--系统版本--&gt;    &lt;property name="SysVersion" column="SysVersion"/&gt;    &lt;!--创建时间--&gt;    &lt;property name="CreatedOn" column="CreatedOn"/&gt;    &lt;!--创建人--&gt;    &lt;property name="CreatedBy" column="CreatedBy"/&gt;    &lt;!--修改时间--&gt;    &lt;property name="ModifiedOn" column="ModifiedOn"/&gt;    &lt;!--修改人--&gt;    &lt;property name="ModifiedBy" column="ModifiedBy"/&gt;    &lt;!--编码--&gt;    &lt;property name="Code" column="Code"/&gt;    &lt;!--名称--&gt;    &lt;property name="Name" column="Name"/&gt;    &lt;!--状态--&gt;    &lt;many-to-one name="Status"               class="HBH.DoNet.DevPlatform.Base.DocStatusEnum,HBH.DoNet.DevPlatform.Base"               column="Status" lazy="false"  cascade ="none"/&gt;</v>
      </c>
      <c r="O4" s="14" t="str">
        <f>CLEAN(原始公式!$C$78)</f>
        <v xml:space="preserve">    -- 系统版本    SysVersion bigint ,    -- 创建时间    CreatedOn bigint ,    -- 创建人    CreatedBy bigint ,    -- 修改时间    ModifiedOn bigint ,    -- 修改人    ModifiedBy bigint ,    -- 编码    Code bigint ,    -- 名称    Name bigint ,    -- 状态    Status bigint ,</v>
      </c>
    </row>
    <row r="5" spans="1:15" x14ac:dyDescent="0.25">
      <c r="A5" s="26" t="s">
        <v>55</v>
      </c>
      <c r="B5" s="27" t="s">
        <v>135</v>
      </c>
      <c r="D5" s="7"/>
      <c r="F5" s="22"/>
      <c r="O5" s="14" t="str">
        <f>IF(OR(F5="",F5=0,F5=" "),IF(OR(E4="",E4=0,E4=" "),"",")"),E5&amp;" "&amp;IF(F5="","",VLOOKUP(F5,原始公式!$O$2:$S$15,4,FALSE))&amp;" "&amp;IF(LOWER(E5)="id","not null identity(1,1)","")&amp;",")</f>
        <v/>
      </c>
    </row>
    <row r="6" spans="1:15" x14ac:dyDescent="0.25">
      <c r="A6" s="26" t="s">
        <v>56</v>
      </c>
      <c r="B6" s="23" t="s">
        <v>134</v>
      </c>
      <c r="D6" s="37" t="s">
        <v>92</v>
      </c>
      <c r="E6" s="8" t="s">
        <v>91</v>
      </c>
      <c r="F6" s="21" t="s">
        <v>17</v>
      </c>
      <c r="H6" s="1">
        <f>COUNTIF(原始公式!$O:$O,F6)</f>
        <v>1</v>
      </c>
      <c r="I6" s="12" t="str">
        <f>(IF(OR(F6="",F6=0,F6=" "),"",SUBSTITUTE(SUBSTITUTE(SUBSTITUTE(SUBSTITUTE(SUBSTITUTE(原始公式!$B$1,"@Default",IF(COUNTIF(原始公式!$O:$O,F6)&gt;0,VLOOKUP(F6,原始公式!$O$2:$S$15,2,FALSE),原始公式!$P$2)),"@Description",D6),"@Type",F6),"@Field",LOWER(LEFT(TRIM(E6),1))&amp;RIGHT(TRIM(E6),LEN(TRIM(E6))-1)),"@Property",UPPER(LEFT(TRIM(E6),1))&amp;RIGHT(TRIM(E6),LEN(TRIM(E6))-1))))</f>
        <v xml:space="preserve">
        // 是否生效
        private bool isEffective = false;
        /// &lt;summary&gt;
        /// 是否生效
        /// &lt;/summary&gt;
        [HBH.DoNet.DevPlatform.Base.EntityFeature(Description='是否生效')]
        public virtual bool IsEffective
        {
            get
            {
                return isEffective;
            }
            set
            {
                if (isEffective != value)
                {
                    isEffective = value;
                    OnPropertyChanged('IsEffective');
                }
            }
        }</v>
      </c>
      <c r="L6" s="13" t="str">
        <f>CLEAN(IF(OR(F6="",F6=0,F6=" "),IF(OR(E5="",E5=0,E5=" "),"",原始公式!$B$27),IF(COUNTIF(原始公式!$O:$O,F6)&gt;0,SUBSTITUTE(SUBSTITUTE(SUBSTITUTE(SUBSTITUTE(SUBSTITUTE(原始公式!$B$31,"@FullType",F6&amp;","&amp;$B$2),"@Description",D6),"@Type",F6),"@Field",LOWER(LEFT(E6,1))&amp;RIGHT(E6,LEN(E6)-1)),"@Property",UPPER(LEFT(E6,1))&amp;RIGHT(E6,LEN(E6)-1)),SUBSTITUTE(SUBSTITUTE(SUBSTITUTE(SUBSTITUTE(SUBSTITUTE(原始公式!$B$35,"@FullType",F6&amp;","&amp;$B$2),"@Description",D6),"@Type",F6),"@Field",LOWER(LEFT(E6,1))&amp;RIGHT(E6,LEN(E6)-1)),"@Property",UPPER(LEFT(E6,1))&amp;RIGHT(E6,LEN(E6)-1)))))</f>
        <v xml:space="preserve">    &lt;!--是否生效--&gt;    &lt;property name="IsEffective" column="IsEffective"/&gt;</v>
      </c>
      <c r="O6" s="14" t="str">
        <f>(IF(OR(F6="",F6=0,F6=" "),IF(OR(E5="",E5=0,E5=" "),"",")"),SUBSTITUTE(SUBSTITUTE(SUBSTITUTE(SUBSTITUTE(原始公式!$B$52,"@Description",D6),"@Type",IF(COUNTIF(原始公式!$O:$O,F6)&gt;0,VLOOKUP(F6,原始公式!$O$2:$S$15,5,FALSE),原始公式!$Q$2)),"@Field",LOWER(LEFT(E6,1))&amp;RIGHT(E6,LEN(E6)-1)),"@Property",UPPER(LEFT(E6,1))&amp;RIGHT(E6,LEN(E6)-1)) ))</f>
        <v xml:space="preserve">    -- 是否生效
    IsEffective bit ,</v>
      </c>
    </row>
    <row r="7" spans="1:15" x14ac:dyDescent="0.25">
      <c r="A7" s="26" t="s">
        <v>58</v>
      </c>
      <c r="B7" s="25" t="str">
        <f>B4&amp;"_"&amp;B6</f>
        <v>CBO_Department</v>
      </c>
      <c r="D7" s="7" t="s">
        <v>93</v>
      </c>
      <c r="E7" s="7" t="s">
        <v>95</v>
      </c>
      <c r="F7" s="7" t="s">
        <v>113</v>
      </c>
      <c r="H7" s="1">
        <f>COUNTIF(原始公式!$O:$O,F7)</f>
        <v>1</v>
      </c>
      <c r="I7" s="12" t="str">
        <f>(IF(OR(F7="",F7=0,F7=" "),"",SUBSTITUTE(SUBSTITUTE(SUBSTITUTE(SUBSTITUTE(SUBSTITUTE(原始公式!$B$1,"@Default",IF(COUNTIF(原始公式!$O:$O,F7)&gt;0,VLOOKUP(F7,原始公式!$O$2:$S$15,2,FALSE),原始公式!$P$2)),"@Description",D7),"@Type",F7),"@Field",LOWER(LEFT(TRIM(E7),1))&amp;RIGHT(TRIM(E7),LEN(TRIM(E7))-1)),"@Property",UPPER(LEFT(TRIM(E7),1))&amp;RIGHT(TRIM(E7),LEN(TRIM(E7))-1))))</f>
        <v xml:space="preserve">
        // 生效时间
        private DateTime effectiveDate = DateTime.MinValue;
        /// &lt;summary&gt;
        /// 生效时间
        /// &lt;/summary&gt;
        [HBH.DoNet.DevPlatform.Base.EntityFeature(Description='生效时间')]
        public virtual DateTime EffectiveDate
        {
            get
            {
                return effectiveDate;
            }
            set
            {
                if (effectiveDate != value)
                {
                    effectiveDate = value;
                    OnPropertyChanged('EffectiveDate');
                }
            }
        }</v>
      </c>
      <c r="L7" s="13" t="str">
        <f>CLEAN(IF(OR(F7="",F7=0,F7=" "),IF(OR(E6="",E6=0,E6=" "),"",原始公式!$B$27),IF(COUNTIF(原始公式!$O:$O,F7)&gt;0,SUBSTITUTE(SUBSTITUTE(SUBSTITUTE(SUBSTITUTE(SUBSTITUTE(原始公式!$B$31,"@FullType",F7&amp;","&amp;$B$2),"@Description",D7),"@Type",F7),"@Field",LOWER(LEFT(E7,1))&amp;RIGHT(E7,LEN(E7)-1)),"@Property",UPPER(LEFT(E7,1))&amp;RIGHT(E7,LEN(E7)-1)),SUBSTITUTE(SUBSTITUTE(SUBSTITUTE(SUBSTITUTE(SUBSTITUTE(原始公式!$B$35,"@FullType",F7&amp;","&amp;$B$2),"@Description",D7),"@Type",F7),"@Field",LOWER(LEFT(E7,1))&amp;RIGHT(E7,LEN(E7)-1)),"@Property",UPPER(LEFT(E7,1))&amp;RIGHT(E7,LEN(E7)-1)))))</f>
        <v xml:space="preserve">    &lt;!--生效时间--&gt;    &lt;property name="EffectiveDate" column="EffectiveDate"/&gt;</v>
      </c>
      <c r="O7" s="14" t="str">
        <f>(IF(OR(F7="",F7=0,F7=" "),IF(OR(E6="",E6=0,E6=" "),"",")"),SUBSTITUTE(SUBSTITUTE(SUBSTITUTE(SUBSTITUTE(原始公式!$B$52,"@Description",D7),"@Type",IF(COUNTIF(原始公式!$O:$O,F7)&gt;0,VLOOKUP(F7,原始公式!$O$2:$S$15,5,FALSE),原始公式!$Q$2)),"@Field",LOWER(LEFT(E7,1))&amp;RIGHT(E7,LEN(E7)-1)),"@Property",UPPER(LEFT(E7,1))&amp;RIGHT(E7,LEN(E7)-1)) ))</f>
        <v xml:space="preserve">    -- 生效时间
    EffectiveDate datetime ,</v>
      </c>
    </row>
    <row r="8" spans="1:15" x14ac:dyDescent="0.25">
      <c r="A8" s="26" t="s">
        <v>86</v>
      </c>
      <c r="B8" s="25" t="str">
        <f>B3&amp;"."&amp;B6</f>
        <v>EXin.DoNet.HIS.Entities.Department</v>
      </c>
      <c r="D8" s="7" t="s">
        <v>94</v>
      </c>
      <c r="E8" s="7" t="s">
        <v>96</v>
      </c>
      <c r="F8" s="7" t="s">
        <v>113</v>
      </c>
      <c r="H8" s="1">
        <f>COUNTIF(原始公式!$O:$O,F8)</f>
        <v>1</v>
      </c>
      <c r="I8" s="12" t="str">
        <f>(IF(OR(F8="",F8=0,F8=" "),"",SUBSTITUTE(SUBSTITUTE(SUBSTITUTE(SUBSTITUTE(SUBSTITUTE(原始公式!$B$1,"@Default",IF(COUNTIF(原始公式!$O:$O,F8)&gt;0,VLOOKUP(F8,原始公式!$O$2:$S$15,2,FALSE),原始公式!$P$2)),"@Description",D8),"@Type",F8),"@Field",LOWER(LEFT(TRIM(E8),1))&amp;RIGHT(TRIM(E8),LEN(TRIM(E8))-1)),"@Property",UPPER(LEFT(TRIM(E8),1))&amp;RIGHT(TRIM(E8),LEN(TRIM(E8))-1))))</f>
        <v xml:space="preserve">
        // 失效时间
        private DateTime disableDate = DateTime.MinValue;
        /// &lt;summary&gt;
        /// 失效时间
        /// &lt;/summary&gt;
        [HBH.DoNet.DevPlatform.Base.EntityFeature(Description='失效时间')]
        public virtual DateTime DisableDate
        {
            get
            {
                return disableDate;
            }
            set
            {
                if (disableDate != value)
                {
                    disableDate = value;
                    OnPropertyChanged('DisableDate');
                }
            }
        }</v>
      </c>
      <c r="L8" s="13" t="str">
        <f>CLEAN(IF(OR(F8="",F8=0,F8=" "),IF(OR(E7="",E7=0,E7=" "),"",原始公式!$B$27),IF(COUNTIF(原始公式!$O:$O,F8)&gt;0,SUBSTITUTE(SUBSTITUTE(SUBSTITUTE(SUBSTITUTE(SUBSTITUTE(原始公式!$B$31,"@FullType",F8&amp;","&amp;$B$2),"@Description",D8),"@Type",F8),"@Field",LOWER(LEFT(E8,1))&amp;RIGHT(E8,LEN(E8)-1)),"@Property",UPPER(LEFT(E8,1))&amp;RIGHT(E8,LEN(E8)-1)),SUBSTITUTE(SUBSTITUTE(SUBSTITUTE(SUBSTITUTE(SUBSTITUTE(原始公式!$B$35,"@FullType",F8&amp;","&amp;$B$2),"@Description",D8),"@Type",F8),"@Field",LOWER(LEFT(E8,1))&amp;RIGHT(E8,LEN(E8)-1)),"@Property",UPPER(LEFT(E8,1))&amp;RIGHT(E8,LEN(E8)-1)))))</f>
        <v xml:space="preserve">    &lt;!--失效时间--&gt;    &lt;property name="DisableDate" column="DisableDate"/&gt;</v>
      </c>
      <c r="O8" s="14" t="str">
        <f>(IF(OR(F8="",F8=0,F8=" "),IF(OR(E7="",E7=0,E7=" "),"",")"),SUBSTITUTE(SUBSTITUTE(SUBSTITUTE(SUBSTITUTE(原始公式!$B$52,"@Description",D8),"@Type",IF(COUNTIF(原始公式!$O:$O,F8)&gt;0,VLOOKUP(F8,原始公式!$O$2:$S$15,5,FALSE),原始公式!$Q$2)),"@Field",LOWER(LEFT(E8,1))&amp;RIGHT(E8,LEN(E8)-1)),"@Property",UPPER(LEFT(E8,1))&amp;RIGHT(E8,LEN(E8)-1)) ))</f>
        <v xml:space="preserve">    -- 失效时间
    DisableDate datetime ,</v>
      </c>
    </row>
    <row r="9" spans="1:15" x14ac:dyDescent="0.25">
      <c r="A9" s="26"/>
      <c r="B9" s="25"/>
      <c r="D9" s="1" t="s">
        <v>34</v>
      </c>
      <c r="E9" t="s">
        <v>35</v>
      </c>
      <c r="F9" s="21" t="s">
        <v>5</v>
      </c>
      <c r="H9" s="1">
        <f>COUNTIF(原始公式!$O:$O,F9)</f>
        <v>1</v>
      </c>
      <c r="I9" s="12" t="str">
        <f>(IF(OR(F9="",F9=0,F9=" "),"",SUBSTITUTE(SUBSTITUTE(SUBSTITUTE(SUBSTITUTE(SUBSTITUTE(原始公式!$B$1,"@Default",IF(COUNTIF(原始公式!$O:$O,F9)&gt;0,VLOOKUP(F9,原始公式!$O$2:$S$15,2,FALSE),原始公式!$P$2)),"@Description",D9),"@Type",F9),"@Field",LOWER(LEFT(TRIM(E9),1))&amp;RIGHT(TRIM(E9),LEN(TRIM(E9))-1)),"@Property",UPPER(LEFT(TRIM(E9),1))&amp;RIGHT(TRIM(E9),LEN(TRIM(E9))-1))))</f>
        <v xml:space="preserve">
        // 备注
        private string memo = String.Empty;
        /// &lt;summary&gt;
        /// 备注
        /// &lt;/summary&gt;
        [HBH.DoNet.DevPlatform.Base.EntityFeature(Description='备注')]
        public virtual string Memo
        {
            get
            {
                return memo;
            }
            set
            {
                if (memo != value)
                {
                    memo = value;
                    OnPropertyChanged('Memo');
                }
            }
        }</v>
      </c>
      <c r="L9" s="13" t="str">
        <f>CLEAN(IF(OR(F9="",F9=0,F9=" "),IF(OR(E8="",E8=0,E8=" "),"",原始公式!$B$27),IF(COUNTIF(原始公式!$O:$O,F9)&gt;0,SUBSTITUTE(SUBSTITUTE(SUBSTITUTE(SUBSTITUTE(SUBSTITUTE(原始公式!$B$31,"@FullType",F9&amp;","&amp;$B$2),"@Description",D9),"@Type",F9),"@Field",LOWER(LEFT(E9,1))&amp;RIGHT(E9,LEN(E9)-1)),"@Property",UPPER(LEFT(E9,1))&amp;RIGHT(E9,LEN(E9)-1)),SUBSTITUTE(SUBSTITUTE(SUBSTITUTE(SUBSTITUTE(SUBSTITUTE(原始公式!$B$35,"@FullType",F9&amp;","&amp;$B$2),"@Description",D9),"@Type",F9),"@Field",LOWER(LEFT(E9,1))&amp;RIGHT(E9,LEN(E9)-1)),"@Property",UPPER(LEFT(E9,1))&amp;RIGHT(E9,LEN(E9)-1)))))</f>
        <v xml:space="preserve">    &lt;!--备注--&gt;    &lt;property name="Memo" column="Memo"/&gt;</v>
      </c>
      <c r="O9" s="14" t="str">
        <f>(IF(OR(F9="",F9=0,F9=" "),IF(OR(E8="",E8=0,E8=" "),"",")"),SUBSTITUTE(SUBSTITUTE(SUBSTITUTE(SUBSTITUTE(原始公式!$B$52,"@Description",D9),"@Type",IF(COUNTIF(原始公式!$O:$O,F9)&gt;0,VLOOKUP(F9,原始公式!$O$2:$S$15,5,FALSE),原始公式!$Q$2)),"@Field",LOWER(LEFT(E9,1))&amp;RIGHT(E9,LEN(E9)-1)),"@Property",UPPER(LEFT(E9,1))&amp;RIGHT(E9,LEN(E9)-1)) ))</f>
        <v xml:space="preserve">    -- 备注
    Memo varchar(100) ,</v>
      </c>
    </row>
    <row r="10" spans="1:15" x14ac:dyDescent="0.25">
      <c r="D10" s="7" t="s">
        <v>136</v>
      </c>
      <c r="E10" s="7" t="s">
        <v>137</v>
      </c>
      <c r="F10" s="22" t="str">
        <f>B8</f>
        <v>EXin.DoNet.HIS.Entities.Department</v>
      </c>
      <c r="H10" s="1">
        <f>COUNTIF(原始公式!$O:$O,F10)</f>
        <v>0</v>
      </c>
      <c r="I10" s="12" t="str">
        <f>(IF(OR(F10="",F10=0,F10=" "),"",SUBSTITUTE(SUBSTITUTE(SUBSTITUTE(SUBSTITUTE(SUBSTITUTE(原始公式!$B$1,"@Default",IF(COUNTIF(原始公式!$O:$O,F10)&gt;0,VLOOKUP(F10,原始公式!$O$2:$S$15,2,FALSE),原始公式!$P$2)),"@Description",D10),"@Type",F10),"@Field",LOWER(LEFT(TRIM(E10),1))&amp;RIGHT(TRIM(E10),LEN(TRIM(E10))-1)),"@Property",UPPER(LEFT(TRIM(E10),1))&amp;RIGHT(TRIM(E10),LEN(TRIM(E10))-1))))</f>
        <v xml:space="preserve">
        // 上级部门
        private EXin.DoNet.HIS.Entities.Department higherLevel = null;
        /// &lt;summary&gt;
        /// 上级部门
        /// &lt;/summary&gt;
        [HBH.DoNet.DevPlatform.Base.EntityFeature(Description='上级部门')]
        public virtual EXin.DoNet.HIS.Entities.Department HigherLevel
        {
            get
            {
                return higherLevel;
            }
            set
            {
                if (higherLevel != value)
                {
                    higherLevel = value;
                    OnPropertyChanged('HigherLevel');
                }
            }
        }</v>
      </c>
      <c r="L10" s="13" t="str">
        <f>CLEAN(IF(OR(F10="",F10=0,F10=" "),IF(OR(E9="",E9=0,E9=" "),"",原始公式!$B$27),IF(COUNTIF(原始公式!$O:$O,F10)&gt;0,SUBSTITUTE(SUBSTITUTE(SUBSTITUTE(SUBSTITUTE(SUBSTITUTE(原始公式!$B$31,"@FullType",F10&amp;","&amp;$B$2),"@Description",D10),"@Type",F10),"@Field",LOWER(LEFT(E10,1))&amp;RIGHT(E10,LEN(E10)-1)),"@Property",UPPER(LEFT(E10,1))&amp;RIGHT(E10,LEN(E10)-1)),SUBSTITUTE(SUBSTITUTE(SUBSTITUTE(SUBSTITUTE(SUBSTITUTE(原始公式!$B$35,"@FullType",F10&amp;","&amp;$B$2),"@Description",D10),"@Type",F10),"@Field",LOWER(LEFT(E10,1))&amp;RIGHT(E10,LEN(E10)-1)),"@Property",UPPER(LEFT(E10,1))&amp;RIGHT(E10,LEN(E10)-1)))))</f>
        <v xml:space="preserve">    &lt;!--上级部门--&gt;    &lt;many-to-one name="HigherLevel"               class="EXin.DoNet.HIS.Entities.Department,EXin.DoNet.HIS.Entities"               column="HigherLevel" lazy="false"  cascade ="none"/&gt;</v>
      </c>
      <c r="O10" s="14" t="str">
        <f>(IF(OR(F10="",F10=0,F10=" "),IF(OR(E9="",E9=0,E9=" "),"",")"),SUBSTITUTE(SUBSTITUTE(SUBSTITUTE(SUBSTITUTE(原始公式!$B$52,"@Description",D10),"@Type",IF(COUNTIF(原始公式!$O:$O,F10)&gt;0,VLOOKUP(F10,原始公式!$O$2:$S$15,5,FALSE),原始公式!$Q$2)),"@Field",LOWER(LEFT(E10,1))&amp;RIGHT(E10,LEN(E10)-1)),"@Property",UPPER(LEFT(E10,1))&amp;RIGHT(E10,LEN(E10)-1)) ))</f>
        <v xml:space="preserve">    -- 上级部门
    HigherLevel bigint ,</v>
      </c>
    </row>
    <row r="11" spans="1:15" x14ac:dyDescent="0.25">
      <c r="D11" s="7" t="s">
        <v>105</v>
      </c>
      <c r="E11" s="7" t="s">
        <v>128</v>
      </c>
      <c r="F11" s="22" t="s">
        <v>106</v>
      </c>
      <c r="H11" s="1">
        <f>COUNTIF(原始公式!$O:$O,F11)</f>
        <v>1</v>
      </c>
      <c r="I11" s="12" t="str">
        <f>(IF(OR(F11="",F11=0,F11=" "),"",SUBSTITUTE(SUBSTITUTE(SUBSTITUTE(SUBSTITUTE(SUBSTITUTE(原始公式!$B$1,"@Default",IF(COUNTIF(原始公式!$O:$O,F11)&gt;0,VLOOKUP(F11,原始公式!$O$2:$S$15,2,FALSE),原始公式!$P$2)),"@Description",D11),"@Type",F11),"@Field",LOWER(LEFT(TRIM(E11),1))&amp;RIGHT(TRIM(E11),LEN(TRIM(E11))-1)),"@Property",UPPER(LEFT(TRIM(E11),1))&amp;RIGHT(TRIM(E11),LEN(TRIM(E11))-1))))</f>
        <v xml:space="preserve">
        // 顺序
        private int sequence = 0;
        /// &lt;summary&gt;
        /// 顺序
        /// &lt;/summary&gt;
        [HBH.DoNet.DevPlatform.Base.EntityFeature(Description='顺序')]
        public virtual int Sequence
        {
            get
            {
                return sequence;
            }
            set
            {
                if (sequence != value)
                {
                    sequence = value;
                    OnPropertyChanged('Sequence');
                }
            }
        }</v>
      </c>
      <c r="L11" s="13" t="str">
        <f>CLEAN(IF(OR(F11="",F11=0,F11=" "),IF(OR(E10="",E10=0,E10=" "),"",原始公式!$B$27),IF(COUNTIF(原始公式!$O:$O,F11)&gt;0,SUBSTITUTE(SUBSTITUTE(SUBSTITUTE(SUBSTITUTE(SUBSTITUTE(原始公式!$B$31,"@FullType",F11&amp;","&amp;$B$2),"@Description",D11),"@Type",F11),"@Field",LOWER(LEFT(E11,1))&amp;RIGHT(E11,LEN(E11)-1)),"@Property",UPPER(LEFT(E11,1))&amp;RIGHT(E11,LEN(E11)-1)),SUBSTITUTE(SUBSTITUTE(SUBSTITUTE(SUBSTITUTE(SUBSTITUTE(原始公式!$B$35,"@FullType",F11&amp;","&amp;$B$2),"@Description",D11),"@Type",F11),"@Field",LOWER(LEFT(E11,1))&amp;RIGHT(E11,LEN(E11)-1)),"@Property",UPPER(LEFT(E11,1))&amp;RIGHT(E11,LEN(E11)-1)))))</f>
        <v xml:space="preserve">    &lt;!--顺序--&gt;    &lt;property name="Sequence" column="Sequence"/&gt;</v>
      </c>
      <c r="O11" s="14" t="str">
        <f>(IF(OR(F11="",F11=0,F11=" "),IF(OR(E10="",E10=0,E10=" "),"",")"),SUBSTITUTE(SUBSTITUTE(SUBSTITUTE(SUBSTITUTE(原始公式!$B$52,"@Description",D11),"@Type",IF(COUNTIF(原始公式!$O:$O,F11)&gt;0,VLOOKUP(F11,原始公式!$O$2:$S$15,5,FALSE),原始公式!$Q$2)),"@Field",LOWER(LEFT(E11,1))&amp;RIGHT(E11,LEN(E11)-1)),"@Property",UPPER(LEFT(E11,1))&amp;RIGHT(E11,LEN(E11)-1)) ))</f>
        <v xml:space="preserve">    -- 顺序
    Sequence int ,</v>
      </c>
    </row>
    <row r="12" spans="1:15" x14ac:dyDescent="0.25">
      <c r="D12" s="7" t="s">
        <v>138</v>
      </c>
      <c r="E12" s="7" t="s">
        <v>139</v>
      </c>
      <c r="F12" s="21" t="str">
        <f>临床性质!B8</f>
        <v>EXin.DoNet.HIS.Entities.ClinicalCharacter</v>
      </c>
      <c r="H12" s="1">
        <f>COUNTIF(原始公式!$O:$O,F12)</f>
        <v>0</v>
      </c>
      <c r="I12" s="12" t="str">
        <f>(IF(OR(F12="",F12=0,F12=" "),"",SUBSTITUTE(SUBSTITUTE(SUBSTITUTE(SUBSTITUTE(SUBSTITUTE(原始公式!$B$1,"@Default",IF(COUNTIF(原始公式!$O:$O,F12)&gt;0,VLOOKUP(F12,原始公式!$O$2:$S$15,2,FALSE),原始公式!$P$2)),"@Description",D12),"@Type",F12),"@Field",LOWER(LEFT(TRIM(E12),1))&amp;RIGHT(TRIM(E12),LEN(TRIM(E12))-1)),"@Property",UPPER(LEFT(TRIM(E12),1))&amp;RIGHT(TRIM(E12),LEN(TRIM(E12))-1))))</f>
        <v xml:space="preserve">
        // 临床性质
        private EXin.DoNet.HIS.Entities.ClinicalCharacter clinicalCharacter = null;
        /// &lt;summary&gt;
        /// 临床性质
        /// &lt;/summary&gt;
        [HBH.DoNet.DevPlatform.Base.EntityFeature(Description='临床性质')]
        public virtual EXin.DoNet.HIS.Entities.ClinicalCharacter ClinicalCharacter
        {
            get
            {
                return clinicalCharacter;
            }
            set
            {
                if (clinicalCharacter != value)
                {
                    clinicalCharacter = value;
                    OnPropertyChanged('ClinicalCharacter');
                }
            }
        }</v>
      </c>
      <c r="L12" s="13" t="str">
        <f>CLEAN(IF(OR(F12="",F12=0,F12=" "),IF(OR(E11="",E11=0,E11=" "),"",原始公式!$B$27),IF(COUNTIF(原始公式!$O:$O,F12)&gt;0,SUBSTITUTE(SUBSTITUTE(SUBSTITUTE(SUBSTITUTE(SUBSTITUTE(原始公式!$B$31,"@FullType",F12&amp;","&amp;$B$2),"@Description",D12),"@Type",F12),"@Field",LOWER(LEFT(E12,1))&amp;RIGHT(E12,LEN(E12)-1)),"@Property",UPPER(LEFT(E12,1))&amp;RIGHT(E12,LEN(E12)-1)),SUBSTITUTE(SUBSTITUTE(SUBSTITUTE(SUBSTITUTE(SUBSTITUTE(原始公式!$B$35,"@FullType",F12&amp;","&amp;$B$2),"@Description",D12),"@Type",F12),"@Field",LOWER(LEFT(E12,1))&amp;RIGHT(E12,LEN(E12)-1)),"@Property",UPPER(LEFT(E12,1))&amp;RIGHT(E12,LEN(E12)-1)))))</f>
        <v xml:space="preserve">    &lt;!--临床性质--&gt;    &lt;many-to-one name="ClinicalCharacter"               class="EXin.DoNet.HIS.Entities.ClinicalCharacter,EXin.DoNet.HIS.Entities"               column="ClinicalCharacter" lazy="false"  cascade ="none"/&gt;</v>
      </c>
      <c r="O12" s="14" t="str">
        <f>(IF(OR(F12="",F12=0,F12=" "),IF(OR(E11="",E11=0,E11=" "),"",")"),SUBSTITUTE(SUBSTITUTE(SUBSTITUTE(SUBSTITUTE(原始公式!$B$52,"@Description",D12),"@Type",IF(COUNTIF(原始公式!$O:$O,F12)&gt;0,VLOOKUP(F12,原始公式!$O$2:$S$15,5,FALSE),原始公式!$Q$2)),"@Field",LOWER(LEFT(E12,1))&amp;RIGHT(E12,LEN(E12)-1)),"@Property",UPPER(LEFT(E12,1))&amp;RIGHT(E12,LEN(E12)-1)) ))</f>
        <v xml:space="preserve">    -- 临床性质
    ClinicalCharacter bigint ,</v>
      </c>
    </row>
    <row r="13" spans="1:15" x14ac:dyDescent="0.25">
      <c r="D13" s="7"/>
      <c r="E13" s="7"/>
      <c r="F13" s="22"/>
      <c r="H13" s="1">
        <f>COUNTIF(原始公式!$O:$O,F13)</f>
        <v>0</v>
      </c>
      <c r="I13" s="12" t="str">
        <f>(IF(OR(F13="",F13=0,F13=" "),"",SUBSTITUTE(SUBSTITUTE(SUBSTITUTE(SUBSTITUTE(SUBSTITUTE(原始公式!$B$1,"@Default",IF(COUNTIF(原始公式!$O:$O,F13)&gt;0,VLOOKUP(F13,原始公式!$O$2:$S$15,2,FALSE),原始公式!$P$2)),"@Description",D13),"@Type",F13),"@Field",LOWER(LEFT(TRIM(E13),1))&amp;RIGHT(TRIM(E13),LEN(TRIM(E13))-1)),"@Property",UPPER(LEFT(TRIM(E13),1))&amp;RIGHT(TRIM(E13),LEN(TRIM(E13))-1))))</f>
        <v/>
      </c>
      <c r="L13" s="13" t="str">
        <f>CLEAN(IF(OR(F13="",F13=0,F13=" "),IF(OR(E12="",E12=0,E12=" "),"",原始公式!$B$27),IF(COUNTIF(原始公式!$O:$O,F13)&gt;0,SUBSTITUTE(SUBSTITUTE(SUBSTITUTE(SUBSTITUTE(SUBSTITUTE(原始公式!$B$31,"@FullType",F13&amp;","&amp;$B$2),"@Description",D13),"@Type",F13),"@Field",LOWER(LEFT(E13,1))&amp;RIGHT(E13,LEN(E13)-1)),"@Property",UPPER(LEFT(E13,1))&amp;RIGHT(E13,LEN(E13)-1)),SUBSTITUTE(SUBSTITUTE(SUBSTITUTE(SUBSTITUTE(SUBSTITUTE(原始公式!$B$35,"@FullType",F13&amp;","&amp;$B$2),"@Description",D13),"@Type",F13),"@Field",LOWER(LEFT(E13,1))&amp;RIGHT(E13,LEN(E13)-1)),"@Property",UPPER(LEFT(E13,1))&amp;RIGHT(E13,LEN(E13)-1)))))</f>
        <v xml:space="preserve">  &lt;/class&gt;&lt;/hibernate-mapping&gt;</v>
      </c>
      <c r="O13" s="14" t="str">
        <f>(IF(OR(F13="",F13=0,F13=" "),IF(OR(E12="",E12=0,E12=" "),"",")"),SUBSTITUTE(SUBSTITUTE(SUBSTITUTE(SUBSTITUTE(原始公式!$B$52,"@Description",D13),"@Type",IF(COUNTIF(原始公式!$O:$O,F13)&gt;0,VLOOKUP(F13,原始公式!$O$2:$S$15,5,FALSE),原始公式!$Q$2)),"@Field",LOWER(LEFT(E13,1))&amp;RIGHT(E13,LEN(E13)-1)),"@Property",UPPER(LEFT(E13,1))&amp;RIGHT(E13,LEN(E13)-1)) ))</f>
        <v>)</v>
      </c>
    </row>
    <row r="14" spans="1:15" x14ac:dyDescent="0.25">
      <c r="D14" s="7"/>
      <c r="E14" s="7"/>
      <c r="F14" s="22"/>
      <c r="H14" s="1">
        <f>COUNTIF(原始公式!$O:$O,F14)</f>
        <v>0</v>
      </c>
      <c r="I14" s="12" t="str">
        <f>(IF(OR(F14="",F14=0,F14=" "),"",SUBSTITUTE(SUBSTITUTE(SUBSTITUTE(SUBSTITUTE(SUBSTITUTE(原始公式!$B$1,"@Default",IF(COUNTIF(原始公式!$O:$O,F14)&gt;0,VLOOKUP(F14,原始公式!$O$2:$S$15,2,FALSE),原始公式!$P$2)),"@Description",D14),"@Type",F14),"@Field",LOWER(LEFT(TRIM(E14),1))&amp;RIGHT(TRIM(E14),LEN(TRIM(E14))-1)),"@Property",UPPER(LEFT(TRIM(E14),1))&amp;RIGHT(TRIM(E14),LEN(TRIM(E14))-1))))</f>
        <v/>
      </c>
      <c r="L14" s="13" t="str">
        <f>CLEAN(IF(OR(F14="",F14=0,F14=" "),IF(OR(E13="",E13=0,E13=" "),"",原始公式!$B$27),IF(COUNTIF(原始公式!$O:$O,F14)&gt;0,SUBSTITUTE(SUBSTITUTE(SUBSTITUTE(SUBSTITUTE(SUBSTITUTE(原始公式!$B$31,"@FullType",F14&amp;","&amp;$B$2),"@Description",D14),"@Type",F14),"@Field",LOWER(LEFT(E14,1))&amp;RIGHT(E14,LEN(E14)-1)),"@Property",UPPER(LEFT(E14,1))&amp;RIGHT(E14,LEN(E14)-1)),SUBSTITUTE(SUBSTITUTE(SUBSTITUTE(SUBSTITUTE(SUBSTITUTE(原始公式!$B$35,"@FullType",F14&amp;","&amp;$B$2),"@Description",D14),"@Type",F14),"@Field",LOWER(LEFT(E14,1))&amp;RIGHT(E14,LEN(E14)-1)),"@Property",UPPER(LEFT(E14,1))&amp;RIGHT(E14,LEN(E14)-1)))))</f>
        <v/>
      </c>
      <c r="O14" s="14" t="str">
        <f>(IF(OR(F14="",F14=0,F14=" "),IF(OR(E13="",E13=0,E13=" "),"",")"),SUBSTITUTE(SUBSTITUTE(SUBSTITUTE(SUBSTITUTE(原始公式!$B$52,"@Description",D14),"@Type",IF(COUNTIF(原始公式!$O:$O,F14)&gt;0,VLOOKUP(F14,原始公式!$O$2:$S$15,5,FALSE),原始公式!$Q$2)),"@Field",LOWER(LEFT(E14,1))&amp;RIGHT(E14,LEN(E14)-1)),"@Property",UPPER(LEFT(E14,1))&amp;RIGHT(E14,LEN(E14)-1)) ))</f>
        <v/>
      </c>
    </row>
    <row r="15" spans="1:15" x14ac:dyDescent="0.25">
      <c r="D15" s="7"/>
      <c r="E15" s="7"/>
      <c r="H15" s="1">
        <f>COUNTIF(原始公式!$O:$O,F15)</f>
        <v>0</v>
      </c>
      <c r="I15" s="12" t="str">
        <f>(IF(OR(F15="",F15=0,F15=" "),"",SUBSTITUTE(SUBSTITUTE(SUBSTITUTE(SUBSTITUTE(SUBSTITUTE(原始公式!$B$1,"@Default",IF(COUNTIF(原始公式!$O:$O,F15)&gt;0,VLOOKUP(F15,原始公式!$O$2:$S$15,2,FALSE),原始公式!$P$2)),"@Description",D15),"@Type",F15),"@Field",LOWER(LEFT(TRIM(E15),1))&amp;RIGHT(TRIM(E15),LEN(TRIM(E15))-1)),"@Property",UPPER(LEFT(TRIM(E15),1))&amp;RIGHT(TRIM(E15),LEN(TRIM(E15))-1))))</f>
        <v/>
      </c>
      <c r="L15" s="13" t="str">
        <f>CLEAN(IF(OR(F15="",F15=0,F15=" "),IF(OR(E14="",E14=0,E14=" "),"",原始公式!$B$27),IF(COUNTIF(原始公式!$O:$O,F15)&gt;0,SUBSTITUTE(SUBSTITUTE(SUBSTITUTE(SUBSTITUTE(SUBSTITUTE(原始公式!$B$31,"@FullType",F15&amp;","&amp;$B$2),"@Description",D15),"@Type",F15),"@Field",LOWER(LEFT(E15,1))&amp;RIGHT(E15,LEN(E15)-1)),"@Property",UPPER(LEFT(E15,1))&amp;RIGHT(E15,LEN(E15)-1)),SUBSTITUTE(SUBSTITUTE(SUBSTITUTE(SUBSTITUTE(SUBSTITUTE(原始公式!$B$35,"@FullType",F15&amp;","&amp;$B$2),"@Description",D15),"@Type",F15),"@Field",LOWER(LEFT(E15,1))&amp;RIGHT(E15,LEN(E15)-1)),"@Property",UPPER(LEFT(E15,1))&amp;RIGHT(E15,LEN(E15)-1)))))</f>
        <v/>
      </c>
      <c r="O15" s="14" t="str">
        <f>(IF(OR(F15="",F15=0,F15=" "),IF(OR(E14="",E14=0,E14=" "),"",")"),SUBSTITUTE(SUBSTITUTE(SUBSTITUTE(SUBSTITUTE(原始公式!$B$52,"@Description",D15),"@Type",IF(COUNTIF(原始公式!$O:$O,F15)&gt;0,VLOOKUP(F15,原始公式!$O$2:$S$15,5,FALSE),原始公式!$Q$2)),"@Field",LOWER(LEFT(E15,1))&amp;RIGHT(E15,LEN(E15)-1)),"@Property",UPPER(LEFT(E15,1))&amp;RIGHT(E15,LEN(E15)-1)) ))</f>
        <v/>
      </c>
    </row>
    <row r="16" spans="1:15" x14ac:dyDescent="0.25">
      <c r="H16" s="1">
        <f>COUNTIF(原始公式!$O:$O,F16)</f>
        <v>0</v>
      </c>
      <c r="I16" s="12" t="str">
        <f>(IF(OR(F16="",F16=0,F16=" "),"",SUBSTITUTE(SUBSTITUTE(SUBSTITUTE(SUBSTITUTE(SUBSTITUTE(原始公式!$B$1,"@Default",IF(COUNTIF(原始公式!$O:$O,F16)&gt;0,VLOOKUP(F16,原始公式!$O$2:$S$15,2,FALSE),原始公式!$P$2)),"@Description",D16),"@Type",F16),"@Field",LOWER(LEFT(TRIM(E16),1))&amp;RIGHT(TRIM(E16),LEN(TRIM(E16))-1)),"@Property",UPPER(LEFT(TRIM(E16),1))&amp;RIGHT(TRIM(E16),LEN(TRIM(E16))-1))))</f>
        <v/>
      </c>
      <c r="L16" s="13" t="str">
        <f>CLEAN(IF(OR(F16="",F16=0,F16=" "),IF(OR(E15="",E15=0,E15=" "),"",原始公式!$B$27),IF(COUNTIF(原始公式!$O:$O,F16)&gt;0,SUBSTITUTE(SUBSTITUTE(SUBSTITUTE(SUBSTITUTE(SUBSTITUTE(原始公式!$B$31,"@FullType",F16&amp;","&amp;$B$2),"@Description",D16),"@Type",F16),"@Field",LOWER(LEFT(E16,1))&amp;RIGHT(E16,LEN(E16)-1)),"@Property",UPPER(LEFT(E16,1))&amp;RIGHT(E16,LEN(E16)-1)),SUBSTITUTE(SUBSTITUTE(SUBSTITUTE(SUBSTITUTE(SUBSTITUTE(原始公式!$B$35,"@FullType",F16&amp;","&amp;$B$2),"@Description",D16),"@Type",F16),"@Field",LOWER(LEFT(E16,1))&amp;RIGHT(E16,LEN(E16)-1)),"@Property",UPPER(LEFT(E16,1))&amp;RIGHT(E16,LEN(E16)-1)))))</f>
        <v/>
      </c>
      <c r="O16" s="14" t="str">
        <f>(IF(OR(F16="",F16=0,F16=" "),IF(OR(E15="",E15=0,E15=" "),"",")"),SUBSTITUTE(SUBSTITUTE(SUBSTITUTE(SUBSTITUTE(原始公式!$B$52,"@Description",D16),"@Type",IF(COUNTIF(原始公式!$O:$O,F16)&gt;0,VLOOKUP(F16,原始公式!$O$2:$S$15,5,FALSE),原始公式!$Q$2)),"@Field",LOWER(LEFT(E16,1))&amp;RIGHT(E16,LEN(E16)-1)),"@Property",UPPER(LEFT(E16,1))&amp;RIGHT(E16,LEN(E16)-1)) ))</f>
        <v/>
      </c>
    </row>
    <row r="17" spans="5:15" x14ac:dyDescent="0.25">
      <c r="H17" s="1">
        <f>COUNTIF(原始公式!$O:$O,F17)</f>
        <v>0</v>
      </c>
      <c r="I17" s="12" t="str">
        <f>(IF(OR(F17="",F17=0,F17=" "),"",SUBSTITUTE(SUBSTITUTE(SUBSTITUTE(SUBSTITUTE(SUBSTITUTE(原始公式!$B$1,"@Default",IF(COUNTIF(原始公式!$O:$O,F17)&gt;0,VLOOKUP(F17,原始公式!$O$2:$S$15,2,FALSE),原始公式!$P$2)),"@Description",D17),"@Type",F17),"@Field",LOWER(LEFT(TRIM(E17),1))&amp;RIGHT(TRIM(E17),LEN(TRIM(E17))-1)),"@Property",UPPER(LEFT(TRIM(E17),1))&amp;RIGHT(TRIM(E17),LEN(TRIM(E17))-1))))</f>
        <v/>
      </c>
      <c r="L17" s="13" t="str">
        <f>CLEAN(IF(OR(F17="",F17=0,F17=" "),IF(OR(E16="",E16=0,E16=" "),"",原始公式!$B$27),IF(COUNTIF(原始公式!$O:$O,F17)&gt;0,SUBSTITUTE(SUBSTITUTE(SUBSTITUTE(SUBSTITUTE(SUBSTITUTE(原始公式!$B$31,"@FullType",F17&amp;","&amp;$B$2),"@Description",D17),"@Type",F17),"@Field",LOWER(LEFT(E17,1))&amp;RIGHT(E17,LEN(E17)-1)),"@Property",UPPER(LEFT(E17,1))&amp;RIGHT(E17,LEN(E17)-1)),SUBSTITUTE(SUBSTITUTE(SUBSTITUTE(SUBSTITUTE(SUBSTITUTE(原始公式!$B$35,"@FullType",F17&amp;","&amp;$B$2),"@Description",D17),"@Type",F17),"@Field",LOWER(LEFT(E17,1))&amp;RIGHT(E17,LEN(E17)-1)),"@Property",UPPER(LEFT(E17,1))&amp;RIGHT(E17,LEN(E17)-1)))))</f>
        <v/>
      </c>
      <c r="O17" s="14" t="str">
        <f>(IF(OR(F17="",F17=0,F17=" "),IF(OR(E16="",E16=0,E16=" "),"",")"),SUBSTITUTE(SUBSTITUTE(SUBSTITUTE(SUBSTITUTE(原始公式!$B$52,"@Description",D17),"@Type",IF(COUNTIF(原始公式!$O:$O,F17)&gt;0,VLOOKUP(F17,原始公式!$O$2:$S$15,5,FALSE),原始公式!$Q$2)),"@Field",LOWER(LEFT(E17,1))&amp;RIGHT(E17,LEN(E17)-1)),"@Property",UPPER(LEFT(E17,1))&amp;RIGHT(E17,LEN(E17)-1)) ))</f>
        <v/>
      </c>
    </row>
    <row r="18" spans="5:15" x14ac:dyDescent="0.25">
      <c r="H18" s="1">
        <f>COUNTIF(原始公式!$O:$O,F18)</f>
        <v>0</v>
      </c>
      <c r="I18" s="12" t="str">
        <f>(IF(OR(F18="",F18=0,F18=" "),"",SUBSTITUTE(SUBSTITUTE(SUBSTITUTE(SUBSTITUTE(SUBSTITUTE(原始公式!$B$1,"@Default",IF(COUNTIF(原始公式!$O:$O,F18)&gt;0,VLOOKUP(F18,原始公式!$O$2:$S$15,2,FALSE),原始公式!$P$2)),"@Description",D18),"@Type",F18),"@Field",LOWER(LEFT(TRIM(E18),1))&amp;RIGHT(TRIM(E18),LEN(TRIM(E18))-1)),"@Property",UPPER(LEFT(TRIM(E18),1))&amp;RIGHT(TRIM(E18),LEN(TRIM(E18))-1))))</f>
        <v/>
      </c>
      <c r="L18" s="13" t="str">
        <f>CLEAN(IF(OR(F18="",F18=0,F18=" "),IF(OR(E17="",E17=0,E17=" "),"",原始公式!$B$27),IF(COUNTIF(原始公式!$O:$O,F18)&gt;0,SUBSTITUTE(SUBSTITUTE(SUBSTITUTE(SUBSTITUTE(SUBSTITUTE(原始公式!$B$31,"@FullType",F18&amp;","&amp;$B$2),"@Description",D18),"@Type",F18),"@Field",LOWER(LEFT(E18,1))&amp;RIGHT(E18,LEN(E18)-1)),"@Property",UPPER(LEFT(E18,1))&amp;RIGHT(E18,LEN(E18)-1)),SUBSTITUTE(SUBSTITUTE(SUBSTITUTE(SUBSTITUTE(SUBSTITUTE(原始公式!$B$35,"@FullType",F18&amp;","&amp;$B$2),"@Description",D18),"@Type",F18),"@Field",LOWER(LEFT(E18,1))&amp;RIGHT(E18,LEN(E18)-1)),"@Property",UPPER(LEFT(E18,1))&amp;RIGHT(E18,LEN(E18)-1)))))</f>
        <v/>
      </c>
      <c r="O18" s="14" t="str">
        <f>(IF(OR(F18="",F18=0,F18=" "),IF(OR(E17="",E17=0,E17=" "),"",")"),SUBSTITUTE(SUBSTITUTE(SUBSTITUTE(SUBSTITUTE(原始公式!$B$52,"@Description",D18),"@Type",IF(COUNTIF(原始公式!$O:$O,F18)&gt;0,VLOOKUP(F18,原始公式!$O$2:$S$15,5,FALSE),原始公式!$Q$2)),"@Field",LOWER(LEFT(E18,1))&amp;RIGHT(E18,LEN(E18)-1)),"@Property",UPPER(LEFT(E18,1))&amp;RIGHT(E18,LEN(E18)-1)) ))</f>
        <v/>
      </c>
    </row>
    <row r="19" spans="5:15" x14ac:dyDescent="0.25">
      <c r="H19" s="1">
        <f>COUNTIF(原始公式!$O:$O,F19)</f>
        <v>0</v>
      </c>
      <c r="I19" s="12" t="str">
        <f>(IF(OR(F19="",F19=0,F19=" "),"",SUBSTITUTE(SUBSTITUTE(SUBSTITUTE(SUBSTITUTE(SUBSTITUTE(原始公式!$B$1,"@Default",IF(COUNTIF(原始公式!$O:$O,F19)&gt;0,VLOOKUP(F19,原始公式!$O$2:$S$15,2,FALSE),原始公式!$P$2)),"@Description",D19),"@Type",F19),"@Field",LOWER(LEFT(TRIM(E19),1))&amp;RIGHT(TRIM(E19),LEN(TRIM(E19))-1)),"@Property",UPPER(LEFT(TRIM(E19),1))&amp;RIGHT(TRIM(E19),LEN(TRIM(E19))-1))))</f>
        <v/>
      </c>
      <c r="L19" s="13" t="str">
        <f>CLEAN(IF(OR(F19="",F19=0,F19=" "),IF(OR(E18="",E18=0,E18=" "),"",原始公式!$B$27),IF(COUNTIF(原始公式!$O:$O,F19)&gt;0,SUBSTITUTE(SUBSTITUTE(SUBSTITUTE(SUBSTITUTE(SUBSTITUTE(原始公式!$B$31,"@FullType",F19&amp;","&amp;$B$2),"@Description",D19),"@Type",F19),"@Field",LOWER(LEFT(E19,1))&amp;RIGHT(E19,LEN(E19)-1)),"@Property",UPPER(LEFT(E19,1))&amp;RIGHT(E19,LEN(E19)-1)),SUBSTITUTE(SUBSTITUTE(SUBSTITUTE(SUBSTITUTE(SUBSTITUTE(原始公式!$B$35,"@FullType",F19&amp;","&amp;$B$2),"@Description",D19),"@Type",F19),"@Field",LOWER(LEFT(E19,1))&amp;RIGHT(E19,LEN(E19)-1)),"@Property",UPPER(LEFT(E19,1))&amp;RIGHT(E19,LEN(E19)-1)))))</f>
        <v/>
      </c>
      <c r="O19" s="14" t="str">
        <f>(IF(OR(F19="",F19=0,F19=" "),IF(OR(E18="",E18=0,E18=" "),"",")"),SUBSTITUTE(SUBSTITUTE(SUBSTITUTE(SUBSTITUTE(原始公式!$B$52,"@Description",D19),"@Type",IF(COUNTIF(原始公式!$O:$O,F19)&gt;0,VLOOKUP(F19,原始公式!$O$2:$S$15,5,FALSE),原始公式!$Q$2)),"@Field",LOWER(LEFT(E19,1))&amp;RIGHT(E19,LEN(E19)-1)),"@Property",UPPER(LEFT(E19,1))&amp;RIGHT(E19,LEN(E19)-1)) ))</f>
        <v/>
      </c>
    </row>
    <row r="20" spans="5:15" x14ac:dyDescent="0.25">
      <c r="H20" s="1">
        <f>COUNTIF(原始公式!$O:$O,F20)</f>
        <v>0</v>
      </c>
      <c r="I20" s="12" t="str">
        <f>(IF(OR(F20="",F20=0,F20=" "),"",SUBSTITUTE(SUBSTITUTE(SUBSTITUTE(SUBSTITUTE(SUBSTITUTE(原始公式!$B$1,"@Default",IF(COUNTIF(原始公式!$O:$O,F20)&gt;0,VLOOKUP(F20,原始公式!$O$2:$S$15,2,FALSE),原始公式!$P$2)),"@Description",D20),"@Type",F20),"@Field",LOWER(LEFT(TRIM(E20),1))&amp;RIGHT(TRIM(E20),LEN(TRIM(E20))-1)),"@Property",UPPER(LEFT(TRIM(E20),1))&amp;RIGHT(TRIM(E20),LEN(TRIM(E20))-1))))</f>
        <v/>
      </c>
      <c r="L20" s="13" t="str">
        <f>CLEAN(IF(OR(F20="",F20=0,F20=" "),IF(OR(E19="",E19=0,E19=" "),"",原始公式!$B$27),IF(COUNTIF(原始公式!$O:$O,F20)&gt;0,SUBSTITUTE(SUBSTITUTE(SUBSTITUTE(SUBSTITUTE(SUBSTITUTE(原始公式!$B$31,"@FullType",F20&amp;","&amp;$B$2),"@Description",D20),"@Type",F20),"@Field",LOWER(LEFT(E20,1))&amp;RIGHT(E20,LEN(E20)-1)),"@Property",UPPER(LEFT(E20,1))&amp;RIGHT(E20,LEN(E20)-1)),SUBSTITUTE(SUBSTITUTE(SUBSTITUTE(SUBSTITUTE(SUBSTITUTE(原始公式!$B$35,"@FullType",F20&amp;","&amp;$B$2),"@Description",D20),"@Type",F20),"@Field",LOWER(LEFT(E20,1))&amp;RIGHT(E20,LEN(E20)-1)),"@Property",UPPER(LEFT(E20,1))&amp;RIGHT(E20,LEN(E20)-1)))))</f>
        <v/>
      </c>
      <c r="O20" s="14" t="str">
        <f>(IF(OR(F20="",F20=0,F20=" "),IF(OR(E19="",E19=0,E19=" "),"",")"),SUBSTITUTE(SUBSTITUTE(SUBSTITUTE(SUBSTITUTE(原始公式!$B$52,"@Description",D20),"@Type",IF(COUNTIF(原始公式!$O:$O,F20)&gt;0,VLOOKUP(F20,原始公式!$O$2:$S$15,5,FALSE),原始公式!$Q$2)),"@Field",LOWER(LEFT(E20,1))&amp;RIGHT(E20,LEN(E20)-1)),"@Property",UPPER(LEFT(E20,1))&amp;RIGHT(E20,LEN(E20)-1)) ))</f>
        <v/>
      </c>
    </row>
    <row r="21" spans="5:15" x14ac:dyDescent="0.25">
      <c r="H21" s="1">
        <f>COUNTIF(原始公式!$O:$O,F21)</f>
        <v>0</v>
      </c>
      <c r="I21" s="12" t="str">
        <f>(IF(OR(F21="",F21=0,F21=" "),"",SUBSTITUTE(SUBSTITUTE(SUBSTITUTE(SUBSTITUTE(SUBSTITUTE(原始公式!$B$1,"@Default",IF(COUNTIF(原始公式!$O:$O,F21)&gt;0,VLOOKUP(F21,原始公式!$O$2:$S$15,2,FALSE),原始公式!$P$2)),"@Description",D21),"@Type",F21),"@Field",LOWER(LEFT(TRIM(E21),1))&amp;RIGHT(TRIM(E21),LEN(TRIM(E21))-1)),"@Property",UPPER(LEFT(TRIM(E21),1))&amp;RIGHT(TRIM(E21),LEN(TRIM(E21))-1))))</f>
        <v/>
      </c>
      <c r="L21" s="13" t="str">
        <f>CLEAN(IF(OR(F21="",F21=0,F21=" "),IF(OR(E20="",E20=0,E20=" "),"",原始公式!$B$27),IF(COUNTIF(原始公式!$O:$O,F21)&gt;0,SUBSTITUTE(SUBSTITUTE(SUBSTITUTE(SUBSTITUTE(SUBSTITUTE(原始公式!$B$31,"@FullType",F21&amp;","&amp;$B$2),"@Description",D21),"@Type",F21),"@Field",LOWER(LEFT(E21,1))&amp;RIGHT(E21,LEN(E21)-1)),"@Property",UPPER(LEFT(E21,1))&amp;RIGHT(E21,LEN(E21)-1)),SUBSTITUTE(SUBSTITUTE(SUBSTITUTE(SUBSTITUTE(SUBSTITUTE(原始公式!$B$35,"@FullType",F21&amp;","&amp;$B$2),"@Description",D21),"@Type",F21),"@Field",LOWER(LEFT(E21,1))&amp;RIGHT(E21,LEN(E21)-1)),"@Property",UPPER(LEFT(E21,1))&amp;RIGHT(E21,LEN(E21)-1)))))</f>
        <v/>
      </c>
      <c r="O21" s="14" t="str">
        <f>(IF(OR(F21="",F21=0,F21=" "),IF(OR(E20="",E20=0,E20=" "),"",")"),SUBSTITUTE(SUBSTITUTE(SUBSTITUTE(SUBSTITUTE(原始公式!$B$52,"@Description",D21),"@Type",IF(COUNTIF(原始公式!$O:$O,F21)&gt;0,VLOOKUP(F21,原始公式!$O$2:$S$15,5,FALSE),原始公式!$Q$2)),"@Field",LOWER(LEFT(E21,1))&amp;RIGHT(E21,LEN(E21)-1)),"@Property",UPPER(LEFT(E21,1))&amp;RIGHT(E21,LEN(E21)-1)) ))</f>
        <v/>
      </c>
    </row>
    <row r="22" spans="5:15" x14ac:dyDescent="0.25">
      <c r="E22"/>
      <c r="H22" s="1">
        <f>COUNTIF(原始公式!$O:$O,F22)</f>
        <v>0</v>
      </c>
      <c r="I22" s="12" t="str">
        <f>(IF(OR(F22="",F22=0,F22=" "),"",SUBSTITUTE(SUBSTITUTE(SUBSTITUTE(SUBSTITUTE(SUBSTITUTE(原始公式!$B$1,"@Default",IF(COUNTIF(原始公式!$O:$O,F22)&gt;0,VLOOKUP(F22,原始公式!$O$2:$S$15,2,FALSE),原始公式!$P$2)),"@Description",D22),"@Type",F22),"@Field",LOWER(LEFT(TRIM(E22),1))&amp;RIGHT(TRIM(E22),LEN(TRIM(E22))-1)),"@Property",UPPER(LEFT(TRIM(E22),1))&amp;RIGHT(TRIM(E22),LEN(TRIM(E22))-1))))</f>
        <v/>
      </c>
      <c r="L22" s="13" t="str">
        <f>CLEAN(IF(OR(F22="",F22=0,F22=" "),IF(OR(E21="",E21=0,E21=" "),"",原始公式!$B$27),IF(COUNTIF(原始公式!$O:$O,F22)&gt;0,SUBSTITUTE(SUBSTITUTE(SUBSTITUTE(SUBSTITUTE(SUBSTITUTE(原始公式!$B$31,"@FullType",F22&amp;","&amp;$B$2),"@Description",D22),"@Type",F22),"@Field",LOWER(LEFT(E22,1))&amp;RIGHT(E22,LEN(E22)-1)),"@Property",UPPER(LEFT(E22,1))&amp;RIGHT(E22,LEN(E22)-1)),SUBSTITUTE(SUBSTITUTE(SUBSTITUTE(SUBSTITUTE(SUBSTITUTE(原始公式!$B$35,"@FullType",F22&amp;","&amp;$B$2),"@Description",D22),"@Type",F22),"@Field",LOWER(LEFT(E22,1))&amp;RIGHT(E22,LEN(E22)-1)),"@Property",UPPER(LEFT(E22,1))&amp;RIGHT(E22,LEN(E22)-1)))))</f>
        <v/>
      </c>
      <c r="O22" s="14" t="str">
        <f>(IF(OR(F22="",F22=0,F22=" "),IF(OR(E21="",E21=0,E21=" "),"",")"),SUBSTITUTE(SUBSTITUTE(SUBSTITUTE(SUBSTITUTE(原始公式!$B$52,"@Description",D22),"@Type",IF(COUNTIF(原始公式!$O:$O,F22)&gt;0,VLOOKUP(F22,原始公式!$O$2:$S$15,5,FALSE),原始公式!$Q$2)),"@Field",LOWER(LEFT(E22,1))&amp;RIGHT(E22,LEN(E22)-1)),"@Property",UPPER(LEFT(E22,1))&amp;RIGHT(E22,LEN(E22)-1)) ))</f>
        <v/>
      </c>
    </row>
  </sheetData>
  <phoneticPr fontId="3" type="noConversion"/>
  <pageMargins left="0.75" right="0.75" top="1" bottom="1" header="0.51180555555555596" footer="0.51180555555555596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2"/>
  <sheetViews>
    <sheetView workbookViewId="0">
      <selection activeCell="F8" sqref="F8"/>
    </sheetView>
  </sheetViews>
  <sheetFormatPr defaultColWidth="9" defaultRowHeight="14.4" x14ac:dyDescent="0.25"/>
  <cols>
    <col min="2" max="2" width="15.33203125" style="21" customWidth="1"/>
    <col min="3" max="3" width="7.44140625" style="1" customWidth="1"/>
    <col min="4" max="4" width="15.109375" style="1" customWidth="1"/>
    <col min="5" max="5" width="20" style="1" customWidth="1"/>
    <col min="6" max="6" width="10.44140625" style="21" customWidth="1"/>
    <col min="7" max="8" width="9" style="1"/>
    <col min="9" max="9" width="9" style="12"/>
    <col min="10" max="10" width="8.21875" style="12" customWidth="1"/>
    <col min="11" max="11" width="5.77734375" style="12" customWidth="1"/>
    <col min="12" max="12" width="12" style="13" customWidth="1"/>
    <col min="13" max="13" width="9" style="13"/>
    <col min="15" max="15" width="13.44140625" style="14" customWidth="1"/>
    <col min="16" max="17" width="9" style="15"/>
  </cols>
  <sheetData>
    <row r="2" spans="1:15" ht="74.400000000000006" customHeight="1" x14ac:dyDescent="0.25">
      <c r="A2" s="52" t="s">
        <v>84</v>
      </c>
      <c r="B2" s="53" t="str">
        <f>总体!B2</f>
        <v>EXin.DoNet.HIS.Entities</v>
      </c>
      <c r="C2" s="2"/>
      <c r="D2" s="3" t="s">
        <v>23</v>
      </c>
      <c r="E2" s="3" t="s">
        <v>24</v>
      </c>
      <c r="F2" s="56" t="s">
        <v>25</v>
      </c>
      <c r="G2" s="3" t="s">
        <v>26</v>
      </c>
      <c r="H2" s="3" t="s">
        <v>0</v>
      </c>
      <c r="I2" s="30" t="str">
        <f>("
        // 实体类  属性设计  by  hbh , Inc.")</f>
        <v xml:space="preserve">
        // 实体类  属性设计  by  hbh , Inc.</v>
      </c>
      <c r="J2" s="28"/>
      <c r="K2" s="28"/>
      <c r="L2" s="61"/>
      <c r="M2" s="62" t="s">
        <v>100</v>
      </c>
      <c r="N2" s="29"/>
      <c r="O2" s="44" t="s">
        <v>101</v>
      </c>
    </row>
    <row r="3" spans="1:15" x14ac:dyDescent="0.25">
      <c r="A3" s="52" t="s">
        <v>85</v>
      </c>
      <c r="B3" s="53" t="str">
        <f>总体!B3</f>
        <v>EXin.DoNet.HIS.Entities</v>
      </c>
      <c r="C3" s="2"/>
      <c r="D3" s="34"/>
      <c r="E3" s="34"/>
      <c r="F3" s="54"/>
      <c r="G3" s="34"/>
      <c r="H3" s="34"/>
      <c r="I3" s="16" t="str">
        <f>("        /// 表名["&amp;B7&amp;"]模块["&amp;B4&amp;"]实体 ["&amp;B8&amp;"]程序集["&amp;B2&amp;"] 属性设计  by  hbh , Inc.")</f>
        <v xml:space="preserve">        /// 表名[CBO_Staff]模块[CBO]实体 [EXin.DoNet.HIS.Entities.Staff]程序集[EXin.DoNet.HIS.Entities] 属性设计  by  hbh , Inc.</v>
      </c>
      <c r="L3" s="16" t="str">
        <f>CLEAN(SUBSTITUTE(SUBSTITUTE(SUBSTITUTE(原始公式!$B$24,"@ClassFullName",B8),"@Assembly",B2),"@Table",B7))</f>
        <v xml:space="preserve">&lt;?xml version="1.0" encoding="utf-8"?&gt;&lt;!-- author by wf  --&gt;&lt;hibernate-mapping xmlns="urn:nhibernate-mapping-2.2"&gt;  &lt;class name="EXin.DoNet.HIS.Entities.Staff,EXin.DoNet.HIS.Entities" table="CBO_Staff"  where="SysLanguage='zh-CN'"&gt;    &lt;id name="ID" column="ID" &gt;      &lt;generator class="HBH.DoNet.DevPlatform.Base.NHibernateHelper.IDGenerator,HBH.DoNet.DevPlatform.Base"&gt;        &lt;!--class="hilo"--&gt;        &lt;param name="table"&gt;High_val&lt;/param&gt;        &lt;param name="column"&gt;Nextval&lt;/param&gt;        &lt;param name="max_lo"&gt;3&lt;/param&gt;        &lt;param name="where"&gt;&lt;![CDATA[SerialDate &gt;= date(CURRENT_TIMESTAMP,'localtime') and SerialDate &lt; date(CURRENT_TIMESTAMP,'localtime','+1 day')]]&gt;&lt;/param&gt;        &lt;param name="insert"&gt;          insert into High_val (Nextval,IDPrefix,SerialDate)          select max(Nextval),IDPrefix,date(CURRENT_TIMESTAMP,'localtime')          from          (select max(val.Nextval) + 1 as Nextval,max(client.ClientID) IDPrefix from High_val val inner join ClientInfo client          union select cast(max(client.ClientID) || '00' || substr(Replace(date  (CURRENT_TIMESTAMP,'localtime'),'-',''),3,6) || '0001' as long) as Nextval,max(client.ClientID) IDPrefix from ClientInfo client)          as cur_High_val        &lt;/param&gt;      &lt;/generator&gt;    &lt;/id&gt;    </v>
      </c>
      <c r="O3" s="14" t="str">
        <f>("create table "&amp;B7&amp;" (")</f>
        <v>create table CBO_Staff (</v>
      </c>
    </row>
    <row r="4" spans="1:15" x14ac:dyDescent="0.25">
      <c r="A4" s="52" t="s">
        <v>57</v>
      </c>
      <c r="B4" s="53" t="str">
        <f>总体!B4</f>
        <v>CBO</v>
      </c>
      <c r="D4" s="35" t="s">
        <v>74</v>
      </c>
      <c r="E4" s="36"/>
      <c r="F4" s="55"/>
      <c r="G4" s="36"/>
      <c r="H4" s="36"/>
      <c r="L4" s="12" t="str">
        <f>CLEAN(原始公式!$C$76)</f>
        <v xml:space="preserve">    &lt;!--系统版本--&gt;    &lt;property name="SysVersion" column="SysVersion"/&gt;    &lt;!--创建时间--&gt;    &lt;property name="CreatedOn" column="CreatedOn"/&gt;    &lt;!--创建人--&gt;    &lt;property name="CreatedBy" column="CreatedBy"/&gt;    &lt;!--修改时间--&gt;    &lt;property name="ModifiedOn" column="ModifiedOn"/&gt;    &lt;!--修改人--&gt;    &lt;property name="ModifiedBy" column="ModifiedBy"/&gt;    &lt;!--编码--&gt;    &lt;property name="Code" column="Code"/&gt;    &lt;!--名称--&gt;    &lt;property name="Name" column="Name"/&gt;    &lt;!--状态--&gt;    &lt;many-to-one name="Status"               class="HBH.DoNet.DevPlatform.Base.DocStatusEnum,HBH.DoNet.DevPlatform.Base"               column="Status" lazy="false"  cascade ="none"/&gt;</v>
      </c>
      <c r="O4" s="14" t="str">
        <f>CLEAN(原始公式!$C$78)</f>
        <v xml:space="preserve">    -- 系统版本    SysVersion bigint ,    -- 创建时间    CreatedOn bigint ,    -- 创建人    CreatedBy bigint ,    -- 修改时间    ModifiedOn bigint ,    -- 修改人    ModifiedBy bigint ,    -- 编码    Code bigint ,    -- 名称    Name bigint ,    -- 状态    Status bigint ,</v>
      </c>
    </row>
    <row r="5" spans="1:15" x14ac:dyDescent="0.25">
      <c r="A5" s="26" t="s">
        <v>55</v>
      </c>
      <c r="B5" s="27" t="s">
        <v>54</v>
      </c>
      <c r="D5" s="7"/>
      <c r="F5" s="22"/>
      <c r="O5" s="14" t="str">
        <f>IF(OR(F5="",F5=0,F5=" "),IF(OR(E4="",E4=0,E4=" "),"",")"),E5&amp;" "&amp;IF(F5="","",VLOOKUP(F5,原始公式!$O$2:$S$15,4,FALSE))&amp;" "&amp;IF(LOWER(E5)="id","not null identity(1,1)","")&amp;",")</f>
        <v/>
      </c>
    </row>
    <row r="6" spans="1:15" x14ac:dyDescent="0.25">
      <c r="A6" s="26" t="s">
        <v>56</v>
      </c>
      <c r="B6" s="23" t="s">
        <v>140</v>
      </c>
      <c r="D6" s="1" t="s">
        <v>31</v>
      </c>
      <c r="E6" s="1" t="s">
        <v>32</v>
      </c>
      <c r="F6" s="22" t="s">
        <v>89</v>
      </c>
      <c r="H6" s="1">
        <f>COUNTIF(原始公式!$O:$O,F6)</f>
        <v>1</v>
      </c>
      <c r="I6" s="12" t="str">
        <f>(IF(OR(F6="",F6=0,F6=" "),"",SUBSTITUTE(SUBSTITUTE(SUBSTITUTE(SUBSTITUTE(SUBSTITUTE(原始公式!$B$1,"@Default",IF(COUNTIF(原始公式!$O:$O,F6)&gt;0,VLOOKUP(F6,原始公式!$O$2:$S$15,2,FALSE),原始公式!$P$2)),"@Description",D6),"@Type",F6),"@Field",LOWER(LEFT(TRIM(E6),1))&amp;RIGHT(TRIM(E6),LEN(TRIM(E6))-1)),"@Property",UPPER(LEFT(TRIM(E6),1))&amp;RIGHT(TRIM(E6),LEN(TRIM(E6))-1))))</f>
        <v xml:space="preserve">
        // 性别
        private bool sex = false;
        /// &lt;summary&gt;
        /// 性别
        /// &lt;/summary&gt;
        [HBH.DoNet.DevPlatform.Base.EntityFeature(Description='性别')]
        public virtual bool Sex
        {
            get
            {
                return sex;
            }
            set
            {
                if (sex != value)
                {
                    sex = value;
                    OnPropertyChanged('Sex');
                }
            }
        }</v>
      </c>
      <c r="L6" s="13" t="str">
        <f>CLEAN(IF(OR(F6="",F6=0,F6=" "),IF(OR(E5="",E5=0,E5=" "),"",原始公式!$B$27),IF(COUNTIF(原始公式!$O:$O,F6)&gt;0,SUBSTITUTE(SUBSTITUTE(SUBSTITUTE(SUBSTITUTE(SUBSTITUTE(原始公式!$B$31,"@FullType",F6&amp;","&amp;$B$2),"@Description",D6),"@Type",F6),"@Field",LOWER(LEFT(E6,1))&amp;RIGHT(E6,LEN(E6)-1)),"@Property",UPPER(LEFT(E6,1))&amp;RIGHT(E6,LEN(E6)-1)),SUBSTITUTE(SUBSTITUTE(SUBSTITUTE(SUBSTITUTE(SUBSTITUTE(原始公式!$B$35,"@FullType",F6&amp;","&amp;$B$2),"@Description",D6),"@Type",F6),"@Field",LOWER(LEFT(E6,1))&amp;RIGHT(E6,LEN(E6)-1)),"@Property",UPPER(LEFT(E6,1))&amp;RIGHT(E6,LEN(E6)-1)))))</f>
        <v xml:space="preserve">    &lt;!--性别--&gt;    &lt;property name="Sex" column="Sex"/&gt;</v>
      </c>
      <c r="O6" s="14" t="str">
        <f>(IF(OR(F6="",F6=0,F6=" "),IF(OR(E5="",E5=0,E5=" "),"",")"),SUBSTITUTE(SUBSTITUTE(SUBSTITUTE(SUBSTITUTE(原始公式!$B$52,"@Description",D6),"@Type",IF(COUNTIF(原始公式!$O:$O,F6)&gt;0,VLOOKUP(F6,原始公式!$O$2:$S$15,5,FALSE),原始公式!$Q$2)),"@Field",LOWER(LEFT(E6,1))&amp;RIGHT(E6,LEN(E6)-1)),"@Property",UPPER(LEFT(E6,1))&amp;RIGHT(E6,LEN(E6)-1)) ))</f>
        <v xml:space="preserve">    -- 性别
    Sex bit ,</v>
      </c>
    </row>
    <row r="7" spans="1:15" x14ac:dyDescent="0.25">
      <c r="A7" s="50" t="s">
        <v>58</v>
      </c>
      <c r="B7" s="51" t="str">
        <f>B4&amp;"_"&amp;B6</f>
        <v>CBO_Staff</v>
      </c>
      <c r="D7" s="37" t="s">
        <v>39</v>
      </c>
      <c r="E7" s="7" t="s">
        <v>90</v>
      </c>
      <c r="F7" s="21" t="s">
        <v>17</v>
      </c>
      <c r="H7" s="1">
        <f>COUNTIF(原始公式!$O:$O,F7)</f>
        <v>1</v>
      </c>
      <c r="I7" s="12" t="str">
        <f>(IF(OR(F7="",F7=0,F7=" "),"",SUBSTITUTE(SUBSTITUTE(SUBSTITUTE(SUBSTITUTE(SUBSTITUTE(原始公式!$B$1,"@Default",IF(COUNTIF(原始公式!$O:$O,F7)&gt;0,VLOOKUP(F7,原始公式!$O$2:$S$15,2,FALSE),原始公式!$P$2)),"@Description",D7),"@Type",F7),"@Field",LOWER(LEFT(TRIM(E7),1))&amp;RIGHT(TRIM(E7),LEN(TRIM(E7))-1)),"@Property",UPPER(LEFT(TRIM(E7),1))&amp;RIGHT(TRIM(E7),LEN(TRIM(E7))-1))))</f>
        <v xml:space="preserve">
        // 出生日期
        private bool birthday = false;
        /// &lt;summary&gt;
        /// 出生日期
        /// &lt;/summary&gt;
        [HBH.DoNet.DevPlatform.Base.EntityFeature(Description='出生日期')]
        public virtual bool Birthday
        {
            get
            {
                return birthday;
            }
            set
            {
                if (birthday != value)
                {
                    birthday = value;
                    OnPropertyChanged('Birthday');
                }
            }
        }</v>
      </c>
      <c r="L7" s="13" t="str">
        <f>CLEAN(IF(OR(F7="",F7=0,F7=" "),IF(OR(E6="",E6=0,E6=" "),"",原始公式!$B$27),IF(COUNTIF(原始公式!$O:$O,F7)&gt;0,SUBSTITUTE(SUBSTITUTE(SUBSTITUTE(SUBSTITUTE(SUBSTITUTE(原始公式!$B$31,"@FullType",F7&amp;","&amp;$B$2),"@Description",D7),"@Type",F7),"@Field",LOWER(LEFT(E7,1))&amp;RIGHT(E7,LEN(E7)-1)),"@Property",UPPER(LEFT(E7,1))&amp;RIGHT(E7,LEN(E7)-1)),SUBSTITUTE(SUBSTITUTE(SUBSTITUTE(SUBSTITUTE(SUBSTITUTE(原始公式!$B$35,"@FullType",F7&amp;","&amp;$B$2),"@Description",D7),"@Type",F7),"@Field",LOWER(LEFT(E7,1))&amp;RIGHT(E7,LEN(E7)-1)),"@Property",UPPER(LEFT(E7,1))&amp;RIGHT(E7,LEN(E7)-1)))))</f>
        <v xml:space="preserve">    &lt;!--出生日期--&gt;    &lt;property name="Birthday" column="Birthday"/&gt;</v>
      </c>
      <c r="O7" s="14" t="str">
        <f>(IF(OR(F7="",F7=0,F7=" "),IF(OR(E6="",E6=0,E6=" "),"",")"),SUBSTITUTE(SUBSTITUTE(SUBSTITUTE(SUBSTITUTE(原始公式!$B$52,"@Description",D7),"@Type",IF(COUNTIF(原始公式!$O:$O,F7)&gt;0,VLOOKUP(F7,原始公式!$O$2:$S$15,5,FALSE),原始公式!$Q$2)),"@Field",LOWER(LEFT(E7,1))&amp;RIGHT(E7,LEN(E7)-1)),"@Property",UPPER(LEFT(E7,1))&amp;RIGHT(E7,LEN(E7)-1)) ))</f>
        <v xml:space="preserve">    -- 出生日期
    Birthday bit ,</v>
      </c>
    </row>
    <row r="8" spans="1:15" x14ac:dyDescent="0.25">
      <c r="A8" s="50" t="s">
        <v>86</v>
      </c>
      <c r="B8" s="51" t="str">
        <f>B3&amp;"."&amp;B6</f>
        <v>EXin.DoNet.HIS.Entities.Staff</v>
      </c>
      <c r="D8" s="37" t="s">
        <v>142</v>
      </c>
      <c r="E8" s="7" t="s">
        <v>141</v>
      </c>
      <c r="F8" s="22" t="str">
        <f>行政职务!B8</f>
        <v>EXin.DoNet.HIS.Entities.Post</v>
      </c>
      <c r="H8" s="1">
        <f>COUNTIF(原始公式!$O:$O,F8)</f>
        <v>0</v>
      </c>
      <c r="I8" s="12" t="str">
        <f>(IF(OR(F8="",F8=0,F8=" "),"",SUBSTITUTE(SUBSTITUTE(SUBSTITUTE(SUBSTITUTE(SUBSTITUTE(原始公式!$B$1,"@Default",IF(COUNTIF(原始公式!$O:$O,F8)&gt;0,VLOOKUP(F8,原始公式!$O$2:$S$15,2,FALSE),原始公式!$P$2)),"@Description",D8),"@Type",F8),"@Field",LOWER(LEFT(TRIM(E8),1))&amp;RIGHT(TRIM(E8),LEN(TRIM(E8))-1)),"@Property",UPPER(LEFT(TRIM(E8),1))&amp;RIGHT(TRIM(E8),LEN(TRIM(E8))-1))))</f>
        <v xml:space="preserve">
        // 行政职务
        private EXin.DoNet.HIS.Entities.Post post = null;
        /// &lt;summary&gt;
        /// 行政职务
        /// &lt;/summary&gt;
        [HBH.DoNet.DevPlatform.Base.EntityFeature(Description='行政职务')]
        public virtual EXin.DoNet.HIS.Entities.Post Post
        {
            get
            {
                return post;
            }
            set
            {
                if (post != value)
                {
                    post = value;
                    OnPropertyChanged('Post');
                }
            }
        }</v>
      </c>
      <c r="L8" s="13" t="str">
        <f>CLEAN(IF(OR(F8="",F8=0,F8=" "),IF(OR(E7="",E7=0,E7=" "),"",原始公式!$B$27),IF(COUNTIF(原始公式!$O:$O,F8)&gt;0,SUBSTITUTE(SUBSTITUTE(SUBSTITUTE(SUBSTITUTE(SUBSTITUTE(原始公式!$B$31,"@FullType",F8&amp;","&amp;$B$2),"@Description",D8),"@Type",F8),"@Field",LOWER(LEFT(E8,1))&amp;RIGHT(E8,LEN(E8)-1)),"@Property",UPPER(LEFT(E8,1))&amp;RIGHT(E8,LEN(E8)-1)),SUBSTITUTE(SUBSTITUTE(SUBSTITUTE(SUBSTITUTE(SUBSTITUTE(原始公式!$B$35,"@FullType",F8&amp;","&amp;$B$2),"@Description",D8),"@Type",F8),"@Field",LOWER(LEFT(E8,1))&amp;RIGHT(E8,LEN(E8)-1)),"@Property",UPPER(LEFT(E8,1))&amp;RIGHT(E8,LEN(E8)-1)))))</f>
        <v xml:space="preserve">    &lt;!--行政职务--&gt;    &lt;many-to-one name="Post"               class="EXin.DoNet.HIS.Entities.Post,EXin.DoNet.HIS.Entities"               column="Post" lazy="false"  cascade ="none"/&gt;</v>
      </c>
      <c r="O8" s="14" t="str">
        <f>(IF(OR(F8="",F8=0,F8=" "),IF(OR(E7="",E7=0,E7=" "),"",")"),SUBSTITUTE(SUBSTITUTE(SUBSTITUTE(SUBSTITUTE(原始公式!$B$52,"@Description",D8),"@Type",IF(COUNTIF(原始公式!$O:$O,F8)&gt;0,VLOOKUP(F8,原始公式!$O$2:$S$15,5,FALSE),原始公式!$Q$2)),"@Field",LOWER(LEFT(E8,1))&amp;RIGHT(E8,LEN(E8)-1)),"@Property",UPPER(LEFT(E8,1))&amp;RIGHT(E8,LEN(E8)-1)) ))</f>
        <v xml:space="preserve">    -- 行政职务
    Post bigint ,</v>
      </c>
    </row>
    <row r="9" spans="1:15" x14ac:dyDescent="0.25">
      <c r="A9" s="26"/>
      <c r="B9" s="25"/>
      <c r="D9" s="37" t="s">
        <v>92</v>
      </c>
      <c r="E9" s="8" t="s">
        <v>91</v>
      </c>
      <c r="F9" s="21" t="s">
        <v>17</v>
      </c>
      <c r="H9" s="1">
        <f>COUNTIF(原始公式!$O:$O,F9)</f>
        <v>1</v>
      </c>
      <c r="I9" s="12" t="str">
        <f>(IF(OR(F9="",F9=0,F9=" "),"",SUBSTITUTE(SUBSTITUTE(SUBSTITUTE(SUBSTITUTE(SUBSTITUTE(原始公式!$B$1,"@Default",IF(COUNTIF(原始公式!$O:$O,F9)&gt;0,VLOOKUP(F9,原始公式!$O$2:$S$15,2,FALSE),原始公式!$P$2)),"@Description",D9),"@Type",F9),"@Field",LOWER(LEFT(TRIM(E9),1))&amp;RIGHT(TRIM(E9),LEN(TRIM(E9))-1)),"@Property",UPPER(LEFT(TRIM(E9),1))&amp;RIGHT(TRIM(E9),LEN(TRIM(E9))-1))))</f>
        <v xml:space="preserve">
        // 是否生效
        private bool isEffective = false;
        /// &lt;summary&gt;
        /// 是否生效
        /// &lt;/summary&gt;
        [HBH.DoNet.DevPlatform.Base.EntityFeature(Description='是否生效')]
        public virtual bool IsEffective
        {
            get
            {
                return isEffective;
            }
            set
            {
                if (isEffective != value)
                {
                    isEffective = value;
                    OnPropertyChanged('IsEffective');
                }
            }
        }</v>
      </c>
      <c r="L9" s="13" t="str">
        <f>CLEAN(IF(OR(F9="",F9=0,F9=" "),IF(OR(E8="",E8=0,E8=" "),"",原始公式!$B$27),IF(COUNTIF(原始公式!$O:$O,F9)&gt;0,SUBSTITUTE(SUBSTITUTE(SUBSTITUTE(SUBSTITUTE(SUBSTITUTE(原始公式!$B$31,"@FullType",F9&amp;","&amp;$B$2),"@Description",D9),"@Type",F9),"@Field",LOWER(LEFT(E9,1))&amp;RIGHT(E9,LEN(E9)-1)),"@Property",UPPER(LEFT(E9,1))&amp;RIGHT(E9,LEN(E9)-1)),SUBSTITUTE(SUBSTITUTE(SUBSTITUTE(SUBSTITUTE(SUBSTITUTE(原始公式!$B$35,"@FullType",F9&amp;","&amp;$B$2),"@Description",D9),"@Type",F9),"@Field",LOWER(LEFT(E9,1))&amp;RIGHT(E9,LEN(E9)-1)),"@Property",UPPER(LEFT(E9,1))&amp;RIGHT(E9,LEN(E9)-1)))))</f>
        <v xml:space="preserve">    &lt;!--是否生效--&gt;    &lt;property name="IsEffective" column="IsEffective"/&gt;</v>
      </c>
      <c r="O9" s="14" t="str">
        <f>(IF(OR(F9="",F9=0,F9=" "),IF(OR(E8="",E8=0,E8=" "),"",")"),SUBSTITUTE(SUBSTITUTE(SUBSTITUTE(SUBSTITUTE(原始公式!$B$52,"@Description",D9),"@Type",IF(COUNTIF(原始公式!$O:$O,F9)&gt;0,VLOOKUP(F9,原始公式!$O$2:$S$15,5,FALSE),原始公式!$Q$2)),"@Field",LOWER(LEFT(E9,1))&amp;RIGHT(E9,LEN(E9)-1)),"@Property",UPPER(LEFT(E9,1))&amp;RIGHT(E9,LEN(E9)-1)) ))</f>
        <v xml:space="preserve">    -- 是否生效
    IsEffective bit ,</v>
      </c>
    </row>
    <row r="10" spans="1:15" x14ac:dyDescent="0.25">
      <c r="D10" s="7" t="s">
        <v>93</v>
      </c>
      <c r="E10" s="7" t="s">
        <v>95</v>
      </c>
      <c r="F10" s="22" t="s">
        <v>113</v>
      </c>
      <c r="H10" s="1">
        <f>COUNTIF(原始公式!$O:$O,F10)</f>
        <v>1</v>
      </c>
      <c r="I10" s="12" t="str">
        <f>(IF(OR(F10="",F10=0,F10=" "),"",SUBSTITUTE(SUBSTITUTE(SUBSTITUTE(SUBSTITUTE(SUBSTITUTE(原始公式!$B$1,"@Default",IF(COUNTIF(原始公式!$O:$O,F10)&gt;0,VLOOKUP(F10,原始公式!$O$2:$S$15,2,FALSE),原始公式!$P$2)),"@Description",D10),"@Type",F10),"@Field",LOWER(LEFT(TRIM(E10),1))&amp;RIGHT(TRIM(E10),LEN(TRIM(E10))-1)),"@Property",UPPER(LEFT(TRIM(E10),1))&amp;RIGHT(TRIM(E10),LEN(TRIM(E10))-1))))</f>
        <v xml:space="preserve">
        // 生效时间
        private DateTime effectiveDate = DateTime.MinValue;
        /// &lt;summary&gt;
        /// 生效时间
        /// &lt;/summary&gt;
        [HBH.DoNet.DevPlatform.Base.EntityFeature(Description='生效时间')]
        public virtual DateTime EffectiveDate
        {
            get
            {
                return effectiveDate;
            }
            set
            {
                if (effectiveDate != value)
                {
                    effectiveDate = value;
                    OnPropertyChanged('EffectiveDate');
                }
            }
        }</v>
      </c>
      <c r="L10" s="13" t="str">
        <f>CLEAN(IF(OR(F10="",F10=0,F10=" "),IF(OR(E9="",E9=0,E9=" "),"",原始公式!$B$27),IF(COUNTIF(原始公式!$O:$O,F10)&gt;0,SUBSTITUTE(SUBSTITUTE(SUBSTITUTE(SUBSTITUTE(SUBSTITUTE(原始公式!$B$31,"@FullType",F10&amp;","&amp;$B$2),"@Description",D10),"@Type",F10),"@Field",LOWER(LEFT(E10,1))&amp;RIGHT(E10,LEN(E10)-1)),"@Property",UPPER(LEFT(E10,1))&amp;RIGHT(E10,LEN(E10)-1)),SUBSTITUTE(SUBSTITUTE(SUBSTITUTE(SUBSTITUTE(SUBSTITUTE(原始公式!$B$35,"@FullType",F10&amp;","&amp;$B$2),"@Description",D10),"@Type",F10),"@Field",LOWER(LEFT(E10,1))&amp;RIGHT(E10,LEN(E10)-1)),"@Property",UPPER(LEFT(E10,1))&amp;RIGHT(E10,LEN(E10)-1)))))</f>
        <v xml:space="preserve">    &lt;!--生效时间--&gt;    &lt;property name="EffectiveDate" column="EffectiveDate"/&gt;</v>
      </c>
      <c r="O10" s="14" t="str">
        <f>(IF(OR(F10="",F10=0,F10=" "),IF(OR(E9="",E9=0,E9=" "),"",")"),SUBSTITUTE(SUBSTITUTE(SUBSTITUTE(SUBSTITUTE(原始公式!$B$52,"@Description",D10),"@Type",IF(COUNTIF(原始公式!$O:$O,F10)&gt;0,VLOOKUP(F10,原始公式!$O$2:$S$15,5,FALSE),原始公式!$Q$2)),"@Field",LOWER(LEFT(E10,1))&amp;RIGHT(E10,LEN(E10)-1)),"@Property",UPPER(LEFT(E10,1))&amp;RIGHT(E10,LEN(E10)-1)) ))</f>
        <v xml:space="preserve">    -- 生效时间
    EffectiveDate datetime ,</v>
      </c>
    </row>
    <row r="11" spans="1:15" x14ac:dyDescent="0.25">
      <c r="D11" s="7" t="s">
        <v>94</v>
      </c>
      <c r="E11" s="7" t="s">
        <v>96</v>
      </c>
      <c r="F11" s="22" t="s">
        <v>113</v>
      </c>
      <c r="H11" s="1">
        <f>COUNTIF(原始公式!$O:$O,F11)</f>
        <v>1</v>
      </c>
      <c r="I11" s="12" t="str">
        <f>(IF(OR(F11="",F11=0,F11=" "),"",SUBSTITUTE(SUBSTITUTE(SUBSTITUTE(SUBSTITUTE(SUBSTITUTE(原始公式!$B$1,"@Default",IF(COUNTIF(原始公式!$O:$O,F11)&gt;0,VLOOKUP(F11,原始公式!$O$2:$S$15,2,FALSE),原始公式!$P$2)),"@Description",D11),"@Type",F11),"@Field",LOWER(LEFT(TRIM(E11),1))&amp;RIGHT(TRIM(E11),LEN(TRIM(E11))-1)),"@Property",UPPER(LEFT(TRIM(E11),1))&amp;RIGHT(TRIM(E11),LEN(TRIM(E11))-1))))</f>
        <v xml:space="preserve">
        // 失效时间
        private DateTime disableDate = DateTime.MinValue;
        /// &lt;summary&gt;
        /// 失效时间
        /// &lt;/summary&gt;
        [HBH.DoNet.DevPlatform.Base.EntityFeature(Description='失效时间')]
        public virtual DateTime DisableDate
        {
            get
            {
                return disableDate;
            }
            set
            {
                if (disableDate != value)
                {
                    disableDate = value;
                    OnPropertyChanged('DisableDate');
                }
            }
        }</v>
      </c>
      <c r="L11" s="13" t="str">
        <f>CLEAN(IF(OR(F11="",F11=0,F11=" "),IF(OR(E10="",E10=0,E10=" "),"",原始公式!$B$27),IF(COUNTIF(原始公式!$O:$O,F11)&gt;0,SUBSTITUTE(SUBSTITUTE(SUBSTITUTE(SUBSTITUTE(SUBSTITUTE(原始公式!$B$31,"@FullType",F11&amp;","&amp;$B$2),"@Description",D11),"@Type",F11),"@Field",LOWER(LEFT(E11,1))&amp;RIGHT(E11,LEN(E11)-1)),"@Property",UPPER(LEFT(E11,1))&amp;RIGHT(E11,LEN(E11)-1)),SUBSTITUTE(SUBSTITUTE(SUBSTITUTE(SUBSTITUTE(SUBSTITUTE(原始公式!$B$35,"@FullType",F11&amp;","&amp;$B$2),"@Description",D11),"@Type",F11),"@Field",LOWER(LEFT(E11,1))&amp;RIGHT(E11,LEN(E11)-1)),"@Property",UPPER(LEFT(E11,1))&amp;RIGHT(E11,LEN(E11)-1)))))</f>
        <v xml:space="preserve">    &lt;!--失效时间--&gt;    &lt;property name="DisableDate" column="DisableDate"/&gt;</v>
      </c>
      <c r="O11" s="14" t="str">
        <f>(IF(OR(F11="",F11=0,F11=" "),IF(OR(E10="",E10=0,E10=" "),"",")"),SUBSTITUTE(SUBSTITUTE(SUBSTITUTE(SUBSTITUTE(原始公式!$B$52,"@Description",D11),"@Type",IF(COUNTIF(原始公式!$O:$O,F11)&gt;0,VLOOKUP(F11,原始公式!$O$2:$S$15,5,FALSE),原始公式!$Q$2)),"@Field",LOWER(LEFT(E11,1))&amp;RIGHT(E11,LEN(E11)-1)),"@Property",UPPER(LEFT(E11,1))&amp;RIGHT(E11,LEN(E11)-1)) ))</f>
        <v xml:space="preserve">    -- 失效时间
    DisableDate datetime ,</v>
      </c>
    </row>
    <row r="12" spans="1:15" x14ac:dyDescent="0.25">
      <c r="D12" s="1" t="s">
        <v>34</v>
      </c>
      <c r="E12" t="s">
        <v>35</v>
      </c>
      <c r="F12" s="21" t="s">
        <v>5</v>
      </c>
      <c r="H12" s="1">
        <f>COUNTIF(原始公式!$O:$O,F12)</f>
        <v>1</v>
      </c>
      <c r="I12" s="12" t="str">
        <f>(IF(OR(F12="",F12=0,F12=" "),"",SUBSTITUTE(SUBSTITUTE(SUBSTITUTE(SUBSTITUTE(SUBSTITUTE(原始公式!$B$1,"@Default",IF(COUNTIF(原始公式!$O:$O,F12)&gt;0,VLOOKUP(F12,原始公式!$O$2:$S$15,2,FALSE),原始公式!$P$2)),"@Description",D12),"@Type",F12),"@Field",LOWER(LEFT(TRIM(E12),1))&amp;RIGHT(TRIM(E12),LEN(TRIM(E12))-1)),"@Property",UPPER(LEFT(TRIM(E12),1))&amp;RIGHT(TRIM(E12),LEN(TRIM(E12))-1))))</f>
        <v xml:space="preserve">
        // 备注
        private string memo = String.Empty;
        /// &lt;summary&gt;
        /// 备注
        /// &lt;/summary&gt;
        [HBH.DoNet.DevPlatform.Base.EntityFeature(Description='备注')]
        public virtual string Memo
        {
            get
            {
                return memo;
            }
            set
            {
                if (memo != value)
                {
                    memo = value;
                    OnPropertyChanged('Memo');
                }
            }
        }</v>
      </c>
      <c r="L12" s="13" t="str">
        <f>CLEAN(IF(OR(F12="",F12=0,F12=" "),IF(OR(E11="",E11=0,E11=" "),"",原始公式!$B$27),IF(COUNTIF(原始公式!$O:$O,F12)&gt;0,SUBSTITUTE(SUBSTITUTE(SUBSTITUTE(SUBSTITUTE(SUBSTITUTE(原始公式!$B$31,"@FullType",F12&amp;","&amp;$B$2),"@Description",D12),"@Type",F12),"@Field",LOWER(LEFT(E12,1))&amp;RIGHT(E12,LEN(E12)-1)),"@Property",UPPER(LEFT(E12,1))&amp;RIGHT(E12,LEN(E12)-1)),SUBSTITUTE(SUBSTITUTE(SUBSTITUTE(SUBSTITUTE(SUBSTITUTE(原始公式!$B$35,"@FullType",F12&amp;","&amp;$B$2),"@Description",D12),"@Type",F12),"@Field",LOWER(LEFT(E12,1))&amp;RIGHT(E12,LEN(E12)-1)),"@Property",UPPER(LEFT(E12,1))&amp;RIGHT(E12,LEN(E12)-1)))))</f>
        <v xml:space="preserve">    &lt;!--备注--&gt;    &lt;property name="Memo" column="Memo"/&gt;</v>
      </c>
      <c r="O12" s="14" t="str">
        <f>(IF(OR(F12="",F12=0,F12=" "),IF(OR(E11="",E11=0,E11=" "),"",")"),SUBSTITUTE(SUBSTITUTE(SUBSTITUTE(SUBSTITUTE(原始公式!$B$52,"@Description",D12),"@Type",IF(COUNTIF(原始公式!$O:$O,F12)&gt;0,VLOOKUP(F12,原始公式!$O$2:$S$15,5,FALSE),原始公式!$Q$2)),"@Field",LOWER(LEFT(E12,1))&amp;RIGHT(E12,LEN(E12)-1)),"@Property",UPPER(LEFT(E12,1))&amp;RIGHT(E12,LEN(E12)-1)) ))</f>
        <v xml:space="preserve">    -- 备注
    Memo varchar(100) ,</v>
      </c>
    </row>
    <row r="13" spans="1:15" x14ac:dyDescent="0.25">
      <c r="D13" s="7" t="s">
        <v>143</v>
      </c>
      <c r="E13" s="7" t="s">
        <v>134</v>
      </c>
      <c r="F13" s="22" t="str">
        <f>部门!B8</f>
        <v>EXin.DoNet.HIS.Entities.Department</v>
      </c>
      <c r="H13" s="1">
        <f>COUNTIF(原始公式!$O:$O,F13)</f>
        <v>0</v>
      </c>
      <c r="I13" s="12" t="str">
        <f>(IF(OR(F13="",F13=0,F13=" "),"",SUBSTITUTE(SUBSTITUTE(SUBSTITUTE(SUBSTITUTE(SUBSTITUTE(原始公式!$B$1,"@Default",IF(COUNTIF(原始公式!$O:$O,F13)&gt;0,VLOOKUP(F13,原始公式!$O$2:$S$15,2,FALSE),原始公式!$P$2)),"@Description",D13),"@Type",F13),"@Field",LOWER(LEFT(TRIM(E13),1))&amp;RIGHT(TRIM(E13),LEN(TRIM(E13))-1)),"@Property",UPPER(LEFT(TRIM(E13),1))&amp;RIGHT(TRIM(E13),LEN(TRIM(E13))-1))))</f>
        <v xml:space="preserve">
        // 部门
        private EXin.DoNet.HIS.Entities.Department department = null;
        /// &lt;summary&gt;
        /// 部门
        /// &lt;/summary&gt;
        [HBH.DoNet.DevPlatform.Base.EntityFeature(Description='部门')]
        public virtual EXin.DoNet.HIS.Entities.Department Department
        {
            get
            {
                return department;
            }
            set
            {
                if (department != value)
                {
                    department = value;
                    OnPropertyChanged('Department');
                }
            }
        }</v>
      </c>
      <c r="L13" s="13" t="str">
        <f>CLEAN(IF(OR(F13="",F13=0,F13=" "),IF(OR(E12="",E12=0,E12=" "),"",原始公式!$B$27),IF(COUNTIF(原始公式!$O:$O,F13)&gt;0,SUBSTITUTE(SUBSTITUTE(SUBSTITUTE(SUBSTITUTE(SUBSTITUTE(原始公式!$B$31,"@FullType",F13&amp;","&amp;$B$2),"@Description",D13),"@Type",F13),"@Field",LOWER(LEFT(E13,1))&amp;RIGHT(E13,LEN(E13)-1)),"@Property",UPPER(LEFT(E13,1))&amp;RIGHT(E13,LEN(E13)-1)),SUBSTITUTE(SUBSTITUTE(SUBSTITUTE(SUBSTITUTE(SUBSTITUTE(原始公式!$B$35,"@FullType",F13&amp;","&amp;$B$2),"@Description",D13),"@Type",F13),"@Field",LOWER(LEFT(E13,1))&amp;RIGHT(E13,LEN(E13)-1)),"@Property",UPPER(LEFT(E13,1))&amp;RIGHT(E13,LEN(E13)-1)))))</f>
        <v xml:space="preserve">    &lt;!--部门--&gt;    &lt;many-to-one name="Department"               class="EXin.DoNet.HIS.Entities.Department,EXin.DoNet.HIS.Entities"               column="Department" lazy="false"  cascade ="none"/&gt;</v>
      </c>
      <c r="O13" s="14" t="str">
        <f>(IF(OR(F13="",F13=0,F13=" "),IF(OR(E12="",E12=0,E12=" "),"",")"),SUBSTITUTE(SUBSTITUTE(SUBSTITUTE(SUBSTITUTE(原始公式!$B$52,"@Description",D13),"@Type",IF(COUNTIF(原始公式!$O:$O,F13)&gt;0,VLOOKUP(F13,原始公式!$O$2:$S$15,5,FALSE),原始公式!$Q$2)),"@Field",LOWER(LEFT(E13,1))&amp;RIGHT(E13,LEN(E13)-1)),"@Property",UPPER(LEFT(E13,1))&amp;RIGHT(E13,LEN(E13)-1)) ))</f>
        <v xml:space="preserve">    -- 部门
    Department bigint ,</v>
      </c>
    </row>
    <row r="14" spans="1:15" x14ac:dyDescent="0.25">
      <c r="D14" s="7"/>
      <c r="E14" s="38"/>
      <c r="F14" s="22"/>
      <c r="H14" s="1">
        <f>COUNTIF(原始公式!$O:$O,F14)</f>
        <v>0</v>
      </c>
      <c r="I14" s="12" t="str">
        <f>(IF(OR(F14="",F14=0,F14=" "),"",SUBSTITUTE(SUBSTITUTE(SUBSTITUTE(SUBSTITUTE(SUBSTITUTE(原始公式!$B$1,"@Default",IF(COUNTIF(原始公式!$O:$O,F14)&gt;0,VLOOKUP(F14,原始公式!$O$2:$S$15,2,FALSE),原始公式!$P$2)),"@Description",D14),"@Type",F14),"@Field",LOWER(LEFT(TRIM(E14),1))&amp;RIGHT(TRIM(E14),LEN(TRIM(E14))-1)),"@Property",UPPER(LEFT(TRIM(E14),1))&amp;RIGHT(TRIM(E14),LEN(TRIM(E14))-1))))</f>
        <v/>
      </c>
      <c r="L14" s="13" t="str">
        <f>CLEAN(IF(OR(F14="",F14=0,F14=" "),IF(OR(E13="",E13=0,E13=" "),"",原始公式!$B$27),IF(COUNTIF(原始公式!$O:$O,F14)&gt;0,SUBSTITUTE(SUBSTITUTE(SUBSTITUTE(SUBSTITUTE(SUBSTITUTE(原始公式!$B$31,"@FullType",F14&amp;","&amp;$B$2),"@Description",D14),"@Type",F14),"@Field",LOWER(LEFT(E14,1))&amp;RIGHT(E14,LEN(E14)-1)),"@Property",UPPER(LEFT(E14,1))&amp;RIGHT(E14,LEN(E14)-1)),SUBSTITUTE(SUBSTITUTE(SUBSTITUTE(SUBSTITUTE(SUBSTITUTE(原始公式!$B$35,"@FullType",F14&amp;","&amp;$B$2),"@Description",D14),"@Type",F14),"@Field",LOWER(LEFT(E14,1))&amp;RIGHT(E14,LEN(E14)-1)),"@Property",UPPER(LEFT(E14,1))&amp;RIGHT(E14,LEN(E14)-1)))))</f>
        <v xml:space="preserve">  &lt;/class&gt;&lt;/hibernate-mapping&gt;</v>
      </c>
      <c r="O14" s="14" t="str">
        <f>(IF(OR(F14="",F14=0,F14=" "),IF(OR(E13="",E13=0,E13=" "),"",")"),SUBSTITUTE(SUBSTITUTE(SUBSTITUTE(SUBSTITUTE(原始公式!$B$52,"@Description",D14),"@Type",IF(COUNTIF(原始公式!$O:$O,F14)&gt;0,VLOOKUP(F14,原始公式!$O$2:$S$15,5,FALSE),原始公式!$Q$2)),"@Field",LOWER(LEFT(E14,1))&amp;RIGHT(E14,LEN(E14)-1)),"@Property",UPPER(LEFT(E14,1))&amp;RIGHT(E14,LEN(E14)-1)) ))</f>
        <v>)</v>
      </c>
    </row>
    <row r="15" spans="1:15" x14ac:dyDescent="0.25">
      <c r="E15"/>
      <c r="H15" s="1">
        <f>COUNTIF(原始公式!$O:$O,F15)</f>
        <v>0</v>
      </c>
      <c r="I15" s="12" t="str">
        <f>(IF(OR(F15="",F15=0,F15=" "),"",SUBSTITUTE(SUBSTITUTE(SUBSTITUTE(SUBSTITUTE(SUBSTITUTE(原始公式!$B$1,"@Default",IF(COUNTIF(原始公式!$O:$O,F15)&gt;0,VLOOKUP(F15,原始公式!$O$2:$S$15,2,FALSE),原始公式!$P$2)),"@Description",D15),"@Type",F15),"@Field",LOWER(LEFT(TRIM(E15),1))&amp;RIGHT(TRIM(E15),LEN(TRIM(E15))-1)),"@Property",UPPER(LEFT(TRIM(E15),1))&amp;RIGHT(TRIM(E15),LEN(TRIM(E15))-1))))</f>
        <v/>
      </c>
      <c r="L15" s="13" t="str">
        <f>CLEAN(IF(OR(F15="",F15=0,F15=" "),IF(OR(E14="",E14=0,E14=" "),"",原始公式!$B$27),IF(COUNTIF(原始公式!$O:$O,F15)&gt;0,SUBSTITUTE(SUBSTITUTE(SUBSTITUTE(SUBSTITUTE(SUBSTITUTE(原始公式!$B$31,"@FullType",F15&amp;","&amp;$B$2),"@Description",D15),"@Type",F15),"@Field",LOWER(LEFT(E15,1))&amp;RIGHT(E15,LEN(E15)-1)),"@Property",UPPER(LEFT(E15,1))&amp;RIGHT(E15,LEN(E15)-1)),SUBSTITUTE(SUBSTITUTE(SUBSTITUTE(SUBSTITUTE(SUBSTITUTE(原始公式!$B$35,"@FullType",F15&amp;","&amp;$B$2),"@Description",D15),"@Type",F15),"@Field",LOWER(LEFT(E15,1))&amp;RIGHT(E15,LEN(E15)-1)),"@Property",UPPER(LEFT(E15,1))&amp;RIGHT(E15,LEN(E15)-1)))))</f>
        <v/>
      </c>
      <c r="O15" s="14" t="str">
        <f>(IF(OR(F15="",F15=0,F15=" "),IF(OR(E14="",E14=0,E14=" "),"",")"),SUBSTITUTE(SUBSTITUTE(SUBSTITUTE(SUBSTITUTE(原始公式!$B$52,"@Description",D15),"@Type",IF(COUNTIF(原始公式!$O:$O,F15)&gt;0,VLOOKUP(F15,原始公式!$O$2:$S$15,5,FALSE),原始公式!$Q$2)),"@Field",LOWER(LEFT(E15,1))&amp;RIGHT(E15,LEN(E15)-1)),"@Property",UPPER(LEFT(E15,1))&amp;RIGHT(E15,LEN(E15)-1)) ))</f>
        <v/>
      </c>
    </row>
    <row r="16" spans="1:15" x14ac:dyDescent="0.25">
      <c r="H16" s="1">
        <f>COUNTIF(原始公式!$O:$O,F16)</f>
        <v>0</v>
      </c>
      <c r="I16" s="12" t="str">
        <f>(IF(OR(F16="",F16=0,F16=" "),"",SUBSTITUTE(SUBSTITUTE(SUBSTITUTE(SUBSTITUTE(SUBSTITUTE(原始公式!$B$1,"@Default",IF(COUNTIF(原始公式!$O:$O,F16)&gt;0,VLOOKUP(F16,原始公式!$O$2:$S$15,2,FALSE),原始公式!$P$2)),"@Description",D16),"@Type",F16),"@Field",LOWER(LEFT(TRIM(E16),1))&amp;RIGHT(TRIM(E16),LEN(TRIM(E16))-1)),"@Property",UPPER(LEFT(TRIM(E16),1))&amp;RIGHT(TRIM(E16),LEN(TRIM(E16))-1))))</f>
        <v/>
      </c>
      <c r="L16" s="13" t="str">
        <f>CLEAN(IF(OR(F16="",F16=0,F16=" "),IF(OR(E15="",E15=0,E15=" "),"",原始公式!$B$27),IF(COUNTIF(原始公式!$O:$O,F16)&gt;0,SUBSTITUTE(SUBSTITUTE(SUBSTITUTE(SUBSTITUTE(SUBSTITUTE(原始公式!$B$31,"@FullType",F16&amp;","&amp;$B$2),"@Description",D16),"@Type",F16),"@Field",LOWER(LEFT(E16,1))&amp;RIGHT(E16,LEN(E16)-1)),"@Property",UPPER(LEFT(E16,1))&amp;RIGHT(E16,LEN(E16)-1)),SUBSTITUTE(SUBSTITUTE(SUBSTITUTE(SUBSTITUTE(SUBSTITUTE(原始公式!$B$35,"@FullType",F16&amp;","&amp;$B$2),"@Description",D16),"@Type",F16),"@Field",LOWER(LEFT(E16,1))&amp;RIGHT(E16,LEN(E16)-1)),"@Property",UPPER(LEFT(E16,1))&amp;RIGHT(E16,LEN(E16)-1)))))</f>
        <v/>
      </c>
      <c r="O16" s="14" t="str">
        <f>(IF(OR(F16="",F16=0,F16=" "),IF(OR(E15="",E15=0,E15=" "),"",")"),SUBSTITUTE(SUBSTITUTE(SUBSTITUTE(SUBSTITUTE(原始公式!$B$52,"@Description",D16),"@Type",IF(COUNTIF(原始公式!$O:$O,F16)&gt;0,VLOOKUP(F16,原始公式!$O$2:$S$15,5,FALSE),原始公式!$Q$2)),"@Field",LOWER(LEFT(E16,1))&amp;RIGHT(E16,LEN(E16)-1)),"@Property",UPPER(LEFT(E16,1))&amp;RIGHT(E16,LEN(E16)-1)) ))</f>
        <v/>
      </c>
    </row>
    <row r="17" spans="5:15" x14ac:dyDescent="0.25">
      <c r="H17" s="1">
        <f>COUNTIF(原始公式!$O:$O,F17)</f>
        <v>0</v>
      </c>
      <c r="I17" s="12" t="str">
        <f>(IF(OR(F17="",F17=0,F17=" "),"",SUBSTITUTE(SUBSTITUTE(SUBSTITUTE(SUBSTITUTE(SUBSTITUTE(原始公式!$B$1,"@Default",IF(COUNTIF(原始公式!$O:$O,F17)&gt;0,VLOOKUP(F17,原始公式!$O$2:$S$15,2,FALSE),原始公式!$P$2)),"@Description",D17),"@Type",F17),"@Field",LOWER(LEFT(TRIM(E17),1))&amp;RIGHT(TRIM(E17),LEN(TRIM(E17))-1)),"@Property",UPPER(LEFT(TRIM(E17),1))&amp;RIGHT(TRIM(E17),LEN(TRIM(E17))-1))))</f>
        <v/>
      </c>
      <c r="L17" s="13" t="str">
        <f>CLEAN(IF(OR(F17="",F17=0,F17=" "),IF(OR(E16="",E16=0,E16=" "),"",原始公式!$B$27),IF(COUNTIF(原始公式!$O:$O,F17)&gt;0,SUBSTITUTE(SUBSTITUTE(SUBSTITUTE(SUBSTITUTE(SUBSTITUTE(原始公式!$B$31,"@FullType",F17&amp;","&amp;$B$2),"@Description",D17),"@Type",F17),"@Field",LOWER(LEFT(E17,1))&amp;RIGHT(E17,LEN(E17)-1)),"@Property",UPPER(LEFT(E17,1))&amp;RIGHT(E17,LEN(E17)-1)),SUBSTITUTE(SUBSTITUTE(SUBSTITUTE(SUBSTITUTE(SUBSTITUTE(原始公式!$B$35,"@FullType",F17&amp;","&amp;$B$2),"@Description",D17),"@Type",F17),"@Field",LOWER(LEFT(E17,1))&amp;RIGHT(E17,LEN(E17)-1)),"@Property",UPPER(LEFT(E17,1))&amp;RIGHT(E17,LEN(E17)-1)))))</f>
        <v/>
      </c>
      <c r="O17" s="14" t="str">
        <f>(IF(OR(F17="",F17=0,F17=" "),IF(OR(E16="",E16=0,E16=" "),"",")"),SUBSTITUTE(SUBSTITUTE(SUBSTITUTE(SUBSTITUTE(原始公式!$B$52,"@Description",D17),"@Type",IF(COUNTIF(原始公式!$O:$O,F17)&gt;0,VLOOKUP(F17,原始公式!$O$2:$S$15,5,FALSE),原始公式!$Q$2)),"@Field",LOWER(LEFT(E17,1))&amp;RIGHT(E17,LEN(E17)-1)),"@Property",UPPER(LEFT(E17,1))&amp;RIGHT(E17,LEN(E17)-1)) ))</f>
        <v/>
      </c>
    </row>
    <row r="18" spans="5:15" x14ac:dyDescent="0.25">
      <c r="H18" s="1">
        <f>COUNTIF(原始公式!$O:$O,F18)</f>
        <v>0</v>
      </c>
      <c r="I18" s="12" t="str">
        <f>(IF(OR(F18="",F18=0,F18=" "),"",SUBSTITUTE(SUBSTITUTE(SUBSTITUTE(SUBSTITUTE(SUBSTITUTE(原始公式!$B$1,"@Default",IF(COUNTIF(原始公式!$O:$O,F18)&gt;0,VLOOKUP(F18,原始公式!$O$2:$S$15,2,FALSE),原始公式!$P$2)),"@Description",D18),"@Type",F18),"@Field",LOWER(LEFT(TRIM(E18),1))&amp;RIGHT(TRIM(E18),LEN(TRIM(E18))-1)),"@Property",UPPER(LEFT(TRIM(E18),1))&amp;RIGHT(TRIM(E18),LEN(TRIM(E18))-1))))</f>
        <v/>
      </c>
      <c r="L18" s="13" t="str">
        <f>CLEAN(IF(OR(F18="",F18=0,F18=" "),IF(OR(E17="",E17=0,E17=" "),"",原始公式!$B$27),IF(COUNTIF(原始公式!$O:$O,F18)&gt;0,SUBSTITUTE(SUBSTITUTE(SUBSTITUTE(SUBSTITUTE(SUBSTITUTE(原始公式!$B$31,"@FullType",F18&amp;","&amp;$B$2),"@Description",D18),"@Type",F18),"@Field",LOWER(LEFT(E18,1))&amp;RIGHT(E18,LEN(E18)-1)),"@Property",UPPER(LEFT(E18,1))&amp;RIGHT(E18,LEN(E18)-1)),SUBSTITUTE(SUBSTITUTE(SUBSTITUTE(SUBSTITUTE(SUBSTITUTE(原始公式!$B$35,"@FullType",F18&amp;","&amp;$B$2),"@Description",D18),"@Type",F18),"@Field",LOWER(LEFT(E18,1))&amp;RIGHT(E18,LEN(E18)-1)),"@Property",UPPER(LEFT(E18,1))&amp;RIGHT(E18,LEN(E18)-1)))))</f>
        <v/>
      </c>
      <c r="O18" s="14" t="str">
        <f>(IF(OR(F18="",F18=0,F18=" "),IF(OR(E17="",E17=0,E17=" "),"",")"),SUBSTITUTE(SUBSTITUTE(SUBSTITUTE(SUBSTITUTE(原始公式!$B$52,"@Description",D18),"@Type",IF(COUNTIF(原始公式!$O:$O,F18)&gt;0,VLOOKUP(F18,原始公式!$O$2:$S$15,5,FALSE),原始公式!$Q$2)),"@Field",LOWER(LEFT(E18,1))&amp;RIGHT(E18,LEN(E18)-1)),"@Property",UPPER(LEFT(E18,1))&amp;RIGHT(E18,LEN(E18)-1)) ))</f>
        <v/>
      </c>
    </row>
    <row r="19" spans="5:15" x14ac:dyDescent="0.25">
      <c r="H19" s="1">
        <f>COUNTIF(原始公式!$O:$O,F19)</f>
        <v>0</v>
      </c>
      <c r="I19" s="12" t="str">
        <f>(IF(OR(F19="",F19=0,F19=" "),"",SUBSTITUTE(SUBSTITUTE(SUBSTITUTE(SUBSTITUTE(SUBSTITUTE(原始公式!$B$1,"@Default",IF(COUNTIF(原始公式!$O:$O,F19)&gt;0,VLOOKUP(F19,原始公式!$O$2:$S$15,2,FALSE),原始公式!$P$2)),"@Description",D19),"@Type",F19),"@Field",LOWER(LEFT(TRIM(E19),1))&amp;RIGHT(TRIM(E19),LEN(TRIM(E19))-1)),"@Property",UPPER(LEFT(TRIM(E19),1))&amp;RIGHT(TRIM(E19),LEN(TRIM(E19))-1))))</f>
        <v/>
      </c>
      <c r="L19" s="13" t="str">
        <f>CLEAN(IF(OR(F19="",F19=0,F19=" "),IF(OR(E18="",E18=0,E18=" "),"",原始公式!$B$27),IF(COUNTIF(原始公式!$O:$O,F19)&gt;0,SUBSTITUTE(SUBSTITUTE(SUBSTITUTE(SUBSTITUTE(SUBSTITUTE(原始公式!$B$31,"@FullType",F19&amp;","&amp;$B$2),"@Description",D19),"@Type",F19),"@Field",LOWER(LEFT(E19,1))&amp;RIGHT(E19,LEN(E19)-1)),"@Property",UPPER(LEFT(E19,1))&amp;RIGHT(E19,LEN(E19)-1)),SUBSTITUTE(SUBSTITUTE(SUBSTITUTE(SUBSTITUTE(SUBSTITUTE(原始公式!$B$35,"@FullType",F19&amp;","&amp;$B$2),"@Description",D19),"@Type",F19),"@Field",LOWER(LEFT(E19,1))&amp;RIGHT(E19,LEN(E19)-1)),"@Property",UPPER(LEFT(E19,1))&amp;RIGHT(E19,LEN(E19)-1)))))</f>
        <v/>
      </c>
      <c r="O19" s="14" t="str">
        <f>(IF(OR(F19="",F19=0,F19=" "),IF(OR(E18="",E18=0,E18=" "),"",")"),SUBSTITUTE(SUBSTITUTE(SUBSTITUTE(SUBSTITUTE(原始公式!$B$52,"@Description",D19),"@Type",IF(COUNTIF(原始公式!$O:$O,F19)&gt;0,VLOOKUP(F19,原始公式!$O$2:$S$15,5,FALSE),原始公式!$Q$2)),"@Field",LOWER(LEFT(E19,1))&amp;RIGHT(E19,LEN(E19)-1)),"@Property",UPPER(LEFT(E19,1))&amp;RIGHT(E19,LEN(E19)-1)) ))</f>
        <v/>
      </c>
    </row>
    <row r="20" spans="5:15" x14ac:dyDescent="0.25">
      <c r="H20" s="1">
        <f>COUNTIF(原始公式!$O:$O,F20)</f>
        <v>0</v>
      </c>
      <c r="I20" s="12" t="str">
        <f>(IF(OR(F20="",F20=0,F20=" "),"",SUBSTITUTE(SUBSTITUTE(SUBSTITUTE(SUBSTITUTE(SUBSTITUTE(原始公式!$B$1,"@Default",IF(COUNTIF(原始公式!$O:$O,F20)&gt;0,VLOOKUP(F20,原始公式!$O$2:$S$15,2,FALSE),原始公式!$P$2)),"@Description",D20),"@Type",F20),"@Field",LOWER(LEFT(TRIM(E20),1))&amp;RIGHT(TRIM(E20),LEN(TRIM(E20))-1)),"@Property",UPPER(LEFT(TRIM(E20),1))&amp;RIGHT(TRIM(E20),LEN(TRIM(E20))-1))))</f>
        <v/>
      </c>
      <c r="L20" s="13" t="str">
        <f>CLEAN(IF(OR(F20="",F20=0,F20=" "),IF(OR(E19="",E19=0,E19=" "),"",原始公式!$B$27),IF(COUNTIF(原始公式!$O:$O,F20)&gt;0,SUBSTITUTE(SUBSTITUTE(SUBSTITUTE(SUBSTITUTE(SUBSTITUTE(原始公式!$B$31,"@FullType",F20&amp;","&amp;$B$2),"@Description",D20),"@Type",F20),"@Field",LOWER(LEFT(E20,1))&amp;RIGHT(E20,LEN(E20)-1)),"@Property",UPPER(LEFT(E20,1))&amp;RIGHT(E20,LEN(E20)-1)),SUBSTITUTE(SUBSTITUTE(SUBSTITUTE(SUBSTITUTE(SUBSTITUTE(原始公式!$B$35,"@FullType",F20&amp;","&amp;$B$2),"@Description",D20),"@Type",F20),"@Field",LOWER(LEFT(E20,1))&amp;RIGHT(E20,LEN(E20)-1)),"@Property",UPPER(LEFT(E20,1))&amp;RIGHT(E20,LEN(E20)-1)))))</f>
        <v/>
      </c>
      <c r="O20" s="14" t="str">
        <f>(IF(OR(F20="",F20=0,F20=" "),IF(OR(E19="",E19=0,E19=" "),"",")"),SUBSTITUTE(SUBSTITUTE(SUBSTITUTE(SUBSTITUTE(原始公式!$B$52,"@Description",D20),"@Type",IF(COUNTIF(原始公式!$O:$O,F20)&gt;0,VLOOKUP(F20,原始公式!$O$2:$S$15,5,FALSE),原始公式!$Q$2)),"@Field",LOWER(LEFT(E20,1))&amp;RIGHT(E20,LEN(E20)-1)),"@Property",UPPER(LEFT(E20,1))&amp;RIGHT(E20,LEN(E20)-1)) ))</f>
        <v/>
      </c>
    </row>
    <row r="21" spans="5:15" x14ac:dyDescent="0.25">
      <c r="H21" s="1">
        <f>COUNTIF(原始公式!$O:$O,F21)</f>
        <v>0</v>
      </c>
      <c r="I21" s="12" t="str">
        <f>(IF(OR(F21="",F21=0,F21=" "),"",SUBSTITUTE(SUBSTITUTE(SUBSTITUTE(SUBSTITUTE(SUBSTITUTE(原始公式!$B$1,"@Default",IF(COUNTIF(原始公式!$O:$O,F21)&gt;0,VLOOKUP(F21,原始公式!$O$2:$S$15,2,FALSE),原始公式!$P$2)),"@Description",D21),"@Type",F21),"@Field",LOWER(LEFT(TRIM(E21),1))&amp;RIGHT(TRIM(E21),LEN(TRIM(E21))-1)),"@Property",UPPER(LEFT(TRIM(E21),1))&amp;RIGHT(TRIM(E21),LEN(TRIM(E21))-1))))</f>
        <v/>
      </c>
      <c r="L21" s="13" t="str">
        <f>CLEAN(IF(OR(F21="",F21=0,F21=" "),IF(OR(E20="",E20=0,E20=" "),"",原始公式!$B$27),IF(COUNTIF(原始公式!$O:$O,F21)&gt;0,SUBSTITUTE(SUBSTITUTE(SUBSTITUTE(SUBSTITUTE(SUBSTITUTE(原始公式!$B$31,"@FullType",F21&amp;","&amp;$B$2),"@Description",D21),"@Type",F21),"@Field",LOWER(LEFT(E21,1))&amp;RIGHT(E21,LEN(E21)-1)),"@Property",UPPER(LEFT(E21,1))&amp;RIGHT(E21,LEN(E21)-1)),SUBSTITUTE(SUBSTITUTE(SUBSTITUTE(SUBSTITUTE(SUBSTITUTE(原始公式!$B$35,"@FullType",F21&amp;","&amp;$B$2),"@Description",D21),"@Type",F21),"@Field",LOWER(LEFT(E21,1))&amp;RIGHT(E21,LEN(E21)-1)),"@Property",UPPER(LEFT(E21,1))&amp;RIGHT(E21,LEN(E21)-1)))))</f>
        <v/>
      </c>
      <c r="O21" s="14" t="str">
        <f>(IF(OR(F21="",F21=0,F21=" "),IF(OR(E20="",E20=0,E20=" "),"",")"),SUBSTITUTE(SUBSTITUTE(SUBSTITUTE(SUBSTITUTE(原始公式!$B$52,"@Description",D21),"@Type",IF(COUNTIF(原始公式!$O:$O,F21)&gt;0,VLOOKUP(F21,原始公式!$O$2:$S$15,5,FALSE),原始公式!$Q$2)),"@Field",LOWER(LEFT(E21,1))&amp;RIGHT(E21,LEN(E21)-1)),"@Property",UPPER(LEFT(E21,1))&amp;RIGHT(E21,LEN(E21)-1)) ))</f>
        <v/>
      </c>
    </row>
    <row r="22" spans="5:15" x14ac:dyDescent="0.25">
      <c r="E22"/>
      <c r="H22" s="1">
        <f>COUNTIF(原始公式!$O:$O,F22)</f>
        <v>0</v>
      </c>
      <c r="I22" s="12" t="str">
        <f>(IF(OR(F22="",F22=0,F22=" "),"",SUBSTITUTE(SUBSTITUTE(SUBSTITUTE(SUBSTITUTE(SUBSTITUTE(原始公式!$B$1,"@Default",IF(COUNTIF(原始公式!$O:$O,F22)&gt;0,VLOOKUP(F22,原始公式!$O$2:$S$15,2,FALSE),原始公式!$P$2)),"@Description",D22),"@Type",F22),"@Field",LOWER(LEFT(TRIM(E22),1))&amp;RIGHT(TRIM(E22),LEN(TRIM(E22))-1)),"@Property",UPPER(LEFT(TRIM(E22),1))&amp;RIGHT(TRIM(E22),LEN(TRIM(E22))-1))))</f>
        <v/>
      </c>
      <c r="L22" s="13" t="str">
        <f>CLEAN(IF(OR(F22="",F22=0,F22=" "),IF(OR(E21="",E21=0,E21=" "),"",原始公式!$B$27),IF(COUNTIF(原始公式!$O:$O,F22)&gt;0,SUBSTITUTE(SUBSTITUTE(SUBSTITUTE(SUBSTITUTE(SUBSTITUTE(原始公式!$B$31,"@FullType",F22&amp;","&amp;$B$2),"@Description",D22),"@Type",F22),"@Field",LOWER(LEFT(E22,1))&amp;RIGHT(E22,LEN(E22)-1)),"@Property",UPPER(LEFT(E22,1))&amp;RIGHT(E22,LEN(E22)-1)),SUBSTITUTE(SUBSTITUTE(SUBSTITUTE(SUBSTITUTE(SUBSTITUTE(原始公式!$B$35,"@FullType",F22&amp;","&amp;$B$2),"@Description",D22),"@Type",F22),"@Field",LOWER(LEFT(E22,1))&amp;RIGHT(E22,LEN(E22)-1)),"@Property",UPPER(LEFT(E22,1))&amp;RIGHT(E22,LEN(E22)-1)))))</f>
        <v/>
      </c>
      <c r="O22" s="14" t="str">
        <f>(IF(OR(F22="",F22=0,F22=" "),IF(OR(E21="",E21=0,E21=" "),"",")"),SUBSTITUTE(SUBSTITUTE(SUBSTITUTE(SUBSTITUTE(原始公式!$B$52,"@Description",D22),"@Type",IF(COUNTIF(原始公式!$O:$O,F22)&gt;0,VLOOKUP(F22,原始公式!$O$2:$S$15,5,FALSE),原始公式!$Q$2)),"@Field",LOWER(LEFT(E22,1))&amp;RIGHT(E22,LEN(E22)-1)),"@Property",UPPER(LEFT(E22,1))&amp;RIGHT(E22,LEN(E22)-1)) ))</f>
        <v/>
      </c>
    </row>
  </sheetData>
  <phoneticPr fontId="3" type="noConversion"/>
  <pageMargins left="0.75" right="0.75" top="1" bottom="1" header="0.51180555555555596" footer="0.51180555555555596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4"/>
  <sheetViews>
    <sheetView workbookViewId="0">
      <selection activeCell="L8" sqref="L8"/>
    </sheetView>
  </sheetViews>
  <sheetFormatPr defaultRowHeight="14.4" x14ac:dyDescent="0.25"/>
  <sheetData>
    <row r="3" spans="2:12" x14ac:dyDescent="0.25">
      <c r="B3" t="s">
        <v>155</v>
      </c>
      <c r="F3" s="8" t="s">
        <v>158</v>
      </c>
    </row>
    <row r="8" spans="2:12" x14ac:dyDescent="0.25">
      <c r="L8" t="s">
        <v>161</v>
      </c>
    </row>
    <row r="9" spans="2:12" x14ac:dyDescent="0.25">
      <c r="K9" s="67"/>
      <c r="L9" t="s">
        <v>162</v>
      </c>
    </row>
    <row r="10" spans="2:12" x14ac:dyDescent="0.25">
      <c r="L10" t="s">
        <v>163</v>
      </c>
    </row>
    <row r="11" spans="2:12" x14ac:dyDescent="0.25">
      <c r="L11" t="s">
        <v>164</v>
      </c>
    </row>
    <row r="12" spans="2:12" x14ac:dyDescent="0.25">
      <c r="L12" t="s">
        <v>165</v>
      </c>
    </row>
    <row r="13" spans="2:12" x14ac:dyDescent="0.25">
      <c r="L13" t="s">
        <v>166</v>
      </c>
    </row>
    <row r="14" spans="2:12" x14ac:dyDescent="0.25">
      <c r="L14" t="s">
        <v>166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/>
  </sheetViews>
  <sheetFormatPr defaultRowHeight="14.4" x14ac:dyDescent="0.25"/>
  <cols>
    <col min="3" max="3" width="52" customWidth="1"/>
  </cols>
  <sheetData>
    <row r="1" spans="1:21" x14ac:dyDescent="0.25">
      <c r="A1" t="s">
        <v>161</v>
      </c>
    </row>
    <row r="4" spans="1:21" x14ac:dyDescent="0.25">
      <c r="K4" t="s">
        <v>176</v>
      </c>
      <c r="L4" t="s">
        <v>177</v>
      </c>
      <c r="M4" t="s">
        <v>178</v>
      </c>
      <c r="N4" t="s">
        <v>179</v>
      </c>
      <c r="O4" t="s">
        <v>176</v>
      </c>
      <c r="P4" t="s">
        <v>180</v>
      </c>
      <c r="Q4" t="s">
        <v>181</v>
      </c>
      <c r="R4" t="s">
        <v>182</v>
      </c>
      <c r="S4" t="s">
        <v>183</v>
      </c>
      <c r="T4" t="s">
        <v>178</v>
      </c>
      <c r="U4" t="s">
        <v>184</v>
      </c>
    </row>
    <row r="17" spans="1:9" x14ac:dyDescent="0.25">
      <c r="A17" t="s">
        <v>167</v>
      </c>
      <c r="B17" t="s">
        <v>168</v>
      </c>
      <c r="C17" t="s">
        <v>169</v>
      </c>
      <c r="D17" t="s">
        <v>170</v>
      </c>
      <c r="E17" t="s">
        <v>171</v>
      </c>
      <c r="F17" t="s">
        <v>172</v>
      </c>
      <c r="G17" t="s">
        <v>173</v>
      </c>
      <c r="H17" t="s">
        <v>174</v>
      </c>
      <c r="I17" t="s">
        <v>175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workbookViewId="0">
      <selection activeCell="E23" sqref="E23"/>
    </sheetView>
  </sheetViews>
  <sheetFormatPr defaultColWidth="9" defaultRowHeight="14.4" x14ac:dyDescent="0.25"/>
  <cols>
    <col min="2" max="2" width="23.5546875" style="21" customWidth="1"/>
    <col min="3" max="3" width="7.44140625" style="1" customWidth="1"/>
    <col min="4" max="4" width="15.109375" style="1" customWidth="1"/>
    <col min="5" max="5" width="20" style="1" customWidth="1"/>
    <col min="6" max="6" width="9" style="21"/>
    <col min="7" max="7" width="9" style="1"/>
    <col min="8" max="8" width="15.33203125" style="1" customWidth="1"/>
    <col min="9" max="9" width="9" style="12"/>
    <col min="10" max="10" width="8.21875" style="12" customWidth="1"/>
    <col min="11" max="11" width="5.77734375" style="12" customWidth="1"/>
    <col min="12" max="12" width="12" style="13" customWidth="1"/>
    <col min="13" max="13" width="9" style="13"/>
    <col min="15" max="15" width="13.44140625" style="14" customWidth="1"/>
    <col min="16" max="17" width="9" style="15"/>
  </cols>
  <sheetData>
    <row r="1" spans="1:17" x14ac:dyDescent="0.25">
      <c r="F1" s="68"/>
    </row>
    <row r="2" spans="1:17" ht="74.400000000000006" customHeight="1" x14ac:dyDescent="0.25">
      <c r="A2" s="52" t="s">
        <v>84</v>
      </c>
      <c r="B2" s="53" t="s">
        <v>146</v>
      </c>
      <c r="C2" s="2"/>
      <c r="D2" s="3" t="s">
        <v>23</v>
      </c>
      <c r="E2" s="3" t="s">
        <v>24</v>
      </c>
      <c r="F2" s="69" t="s">
        <v>25</v>
      </c>
      <c r="G2" s="3" t="s">
        <v>26</v>
      </c>
      <c r="H2" s="3" t="s">
        <v>0</v>
      </c>
      <c r="I2" s="30" t="str">
        <f>("
        // 实体类  属性设计  by  hbh , Inc.")</f>
        <v xml:space="preserve">
        // 实体类  属性设计  by  hbh , Inc.</v>
      </c>
      <c r="J2" s="65"/>
      <c r="K2" s="28"/>
      <c r="L2" s="61"/>
      <c r="M2" s="62" t="s">
        <v>100</v>
      </c>
      <c r="N2" s="29"/>
      <c r="O2" s="44" t="s">
        <v>101</v>
      </c>
      <c r="Q2" s="44" t="s">
        <v>160</v>
      </c>
    </row>
    <row r="3" spans="1:17" x14ac:dyDescent="0.25">
      <c r="A3" s="52" t="s">
        <v>85</v>
      </c>
      <c r="B3" s="53" t="s">
        <v>146</v>
      </c>
      <c r="C3" s="2"/>
      <c r="D3" s="34"/>
      <c r="E3" s="34"/>
      <c r="F3" s="54"/>
      <c r="G3" s="34"/>
      <c r="H3" s="34"/>
      <c r="I3" s="16" t="str">
        <f>("        /// 表名["&amp;B7&amp;"]模块["&amp;B4&amp;"]实体 ["&amp;B8&amp;"]程序集["&amp;B2&amp;"] 属性设计  by  hbh , Inc.")</f>
        <v xml:space="preserve">        /// 表名[CBO_SysMenu]模块[CBO]实体 [HBH.DoNet.DevPlatform.Base.SysMenu]程序集[HBH.DoNet.DevPlatform.Base] 属性设计  by  hbh , Inc.</v>
      </c>
      <c r="L3" s="16" t="str">
        <f>CLEAN(SUBSTITUTE(SUBSTITUTE(SUBSTITUTE(原始公式!$B$24,"@ClassFullName",B8),"@Assembly",B2),"@Table",B7))</f>
        <v xml:space="preserve">&lt;?xml version="1.0" encoding="utf-8"?&gt;&lt;!-- author by wf  --&gt;&lt;hibernate-mapping xmlns="urn:nhibernate-mapping-2.2"&gt;  &lt;class name="HBH.DoNet.DevPlatform.Base.SysMenu,HBH.DoNet.DevPlatform.Base" table="CBO_SysMenu"  where="SysLanguage='zh-CN'"&gt;    &lt;id name="ID" column="ID" &gt;      &lt;generator class="HBH.DoNet.DevPlatform.Base.NHibernateHelper.IDGenerator,HBH.DoNet.DevPlatform.Base"&gt;        &lt;!--class="hilo"--&gt;        &lt;param name="table"&gt;High_val&lt;/param&gt;        &lt;param name="column"&gt;Nextval&lt;/param&gt;        &lt;param name="max_lo"&gt;3&lt;/param&gt;        &lt;param name="where"&gt;&lt;![CDATA[SerialDate &gt;= date(CURRENT_TIMESTAMP,'localtime') and SerialDate &lt; date(CURRENT_TIMESTAMP,'localtime','+1 day')]]&gt;&lt;/param&gt;        &lt;param name="insert"&gt;          insert into High_val (Nextval,IDPrefix,SerialDate)          select max(Nextval),IDPrefix,date(CURRENT_TIMESTAMP,'localtime')          from          (select max(val.Nextval) + 1 as Nextval,max(client.ClientID) IDPrefix from High_val val inner join ClientInfo client          union select cast(max(client.ClientID) || '00' || substr(Replace(date  (CURRENT_TIMESTAMP,'localtime'),'-',''),3,6) || '0001' as long) as Nextval,max(client.ClientID) IDPrefix from ClientInfo client)          as cur_High_val        &lt;/param&gt;      &lt;/generator&gt;    &lt;/id&gt;    </v>
      </c>
      <c r="O3" s="14" t="str">
        <f>("create table "&amp;B7&amp;" (")</f>
        <v>create table CBO_SysMenu (</v>
      </c>
    </row>
    <row r="4" spans="1:17" x14ac:dyDescent="0.25">
      <c r="A4" s="52" t="s">
        <v>57</v>
      </c>
      <c r="B4" s="53" t="str">
        <f>总体!B4</f>
        <v>CBO</v>
      </c>
      <c r="D4" s="35" t="s">
        <v>74</v>
      </c>
      <c r="E4" s="36"/>
      <c r="F4" s="55"/>
      <c r="G4" s="36"/>
      <c r="H4" s="36"/>
      <c r="I4" s="65"/>
      <c r="L4" s="12" t="str">
        <f>CLEAN(原始公式!$C$76)</f>
        <v xml:space="preserve">    &lt;!--系统版本--&gt;    &lt;property name="SysVersion" column="SysVersion"/&gt;    &lt;!--创建时间--&gt;    &lt;property name="CreatedOn" column="CreatedOn"/&gt;    &lt;!--创建人--&gt;    &lt;property name="CreatedBy" column="CreatedBy"/&gt;    &lt;!--修改时间--&gt;    &lt;property name="ModifiedOn" column="ModifiedOn"/&gt;    &lt;!--修改人--&gt;    &lt;property name="ModifiedBy" column="ModifiedBy"/&gt;    &lt;!--编码--&gt;    &lt;property name="Code" column="Code"/&gt;    &lt;!--名称--&gt;    &lt;property name="Name" column="Name"/&gt;    &lt;!--状态--&gt;    &lt;many-to-one name="Status"               class="HBH.DoNet.DevPlatform.Base.DocStatusEnum,HBH.DoNet.DevPlatform.Base"               column="Status" lazy="false"  cascade ="none"/&gt;</v>
      </c>
      <c r="O4" s="14" t="str">
        <f>CLEAN(原始公式!$C$78)</f>
        <v xml:space="preserve">    -- 系统版本    SysVersion bigint ,    -- 创建时间    CreatedOn bigint ,    -- 创建人    CreatedBy bigint ,    -- 修改时间    ModifiedOn bigint ,    -- 修改人    ModifiedBy bigint ,    -- 编码    Code bigint ,    -- 名称    Name bigint ,    -- 状态    Status bigint ,</v>
      </c>
      <c r="Q4" s="15" t="str">
        <f>CLEAN(SUBSTITUTE(原始公式!$C$80,"@EntityFullName",$B$8))</f>
        <v xml:space="preserve"> delete from SysResource where Belongs1='HBH.DoNet.DevPlatform.Base.SysMenu';</v>
      </c>
    </row>
    <row r="5" spans="1:17" x14ac:dyDescent="0.25">
      <c r="A5" s="26" t="s">
        <v>55</v>
      </c>
      <c r="B5" s="27" t="s">
        <v>186</v>
      </c>
      <c r="D5" s="7"/>
      <c r="F5" s="22"/>
      <c r="O5" s="14" t="str">
        <f>IF(OR(F5="",F5=0,F5=" "),IF(OR(E4="",E4=0,E4=" "),"",")"),E5&amp;" "&amp;IF(F5="","",VLOOKUP(F5,原始公式!$O$2:$S$15,4,FALSE))&amp;" "&amp;IF(LOWER(E5)="id","not null identity(1,1)","")&amp;",")</f>
        <v/>
      </c>
    </row>
    <row r="6" spans="1:17" x14ac:dyDescent="0.25">
      <c r="A6" s="26" t="s">
        <v>56</v>
      </c>
      <c r="B6" s="23" t="s">
        <v>187</v>
      </c>
      <c r="D6" s="37" t="s">
        <v>198</v>
      </c>
      <c r="E6" s="7" t="s">
        <v>188</v>
      </c>
      <c r="F6" s="22" t="s">
        <v>104</v>
      </c>
      <c r="H6" s="1">
        <f>COUNTIF(原始公式!$O:$O,F6)</f>
        <v>1</v>
      </c>
      <c r="I6" s="12" t="str">
        <f>(IF(OR(F6="",F6=0,F6=" "),"",SUBSTITUTE(SUBSTITUTE(SUBSTITUTE(SUBSTITUTE(SUBSTITUTE(原始公式!$B$1,"@Default",IF(COUNTIF(原始公式!$O:$O,F6)&gt;0,VLOOKUP(F6,原始公式!$O$2:$S$15,2,FALSE),原始公式!$P$2)),"@Description",D6),"@Type",F6),"@Field",LOWER(LEFT(TRIM(E6),1))&amp;RIGHT(TRIM(E6),LEN(TRIM(E6))-1)),"@Property",UPPER(LEFT(TRIM(E6),1))&amp;RIGHT(TRIM(E6),LEN(TRIM(E6))-1))))</f>
        <v xml:space="preserve">
        // 显示名称
        private string displayName = String.Empty;
        /// &lt;summary&gt;
        /// 显示名称
        /// &lt;/summary&gt;
        [HBH.DoNet.DevPlatform.Base.EntityFeature(Description='显示名称')]
        public virtual string DisplayName
        {
            get
            {
                return displayName;
            }
            set
            {
                if (displayName != value)
                {
                    displayName = value;
                    OnPropertyChanged('DisplayName');
                }
            }
        }</v>
      </c>
      <c r="L6" s="13" t="str">
        <f>CLEAN(IF(OR(F6="",F6=0,F6=" "),IF(OR(E5="",E5=0,E5=" "),"",原始公式!$B$27),IF(COUNTIF(原始公式!$O:$O,F6)&gt;0,SUBSTITUTE(SUBSTITUTE(SUBSTITUTE(SUBSTITUTE(SUBSTITUTE(原始公式!$B$31,"@FullType",F6&amp;","&amp;$B$2),"@Description",D6),"@Type",F6),"@Field",LOWER(LEFT(E6,1))&amp;RIGHT(E6,LEN(E6)-1)),"@Property",UPPER(LEFT(E6,1))&amp;RIGHT(E6,LEN(E6)-1)),SUBSTITUTE(SUBSTITUTE(SUBSTITUTE(SUBSTITUTE(SUBSTITUTE(原始公式!$B$35,"@FullType",F6&amp;","&amp;$B$2),"@Description",D6),"@Type",F6),"@Field",LOWER(LEFT(E6,1))&amp;RIGHT(E6,LEN(E6)-1)),"@Property",UPPER(LEFT(E6,1))&amp;RIGHT(E6,LEN(E6)-1)))))</f>
        <v xml:space="preserve">    &lt;!--显示名称--&gt;    &lt;property name="DisplayName" column="DisplayName"/&gt;</v>
      </c>
      <c r="O6" s="14" t="str">
        <f>(IF(OR(F6="",F6=0,F6=" "),IF(OR(E5="",E5=0,E5=" "),"",")"),SUBSTITUTE(SUBSTITUTE(SUBSTITUTE(SUBSTITUTE(原始公式!$B$52,"@Description",D6),"@Type",IF(COUNTIF(原始公式!$O:$O,F6)&gt;0,VLOOKUP(F6,原始公式!$O$2:$S$15,5,FALSE),原始公式!$Q$2)),"@Field",LOWER(LEFT(E6,1))&amp;RIGHT(E6,LEN(E6)-1)),"@Property",UPPER(LEFT(E6,1))&amp;RIGHT(E6,LEN(E6)-1)) ))</f>
        <v xml:space="preserve">    -- 显示名称
    DisplayName varchar(100) ,</v>
      </c>
      <c r="Q6" s="15" t="str">
        <f>CLEAN(IF(OR(F6="",F6=0,F6=" "),"",SUBSTITUTE(SUBSTITUTE(SUBSTITUTE(SUBSTITUTE(原始公式!$B$55,"@Namespace",$B$3),"@ClassName",$B$6),"@Field",E6),"@Description",D6)))</f>
        <v>insert into SysResource (ID,Code,Name,DisplayName,SysLanguage,Belongs1,Belongs2,Belongs3,Belongs4,Belongs5,Belongs6,BelongsKey,CreatedOn,CreatedBy,ModifiedOn,ModifiedBy,SysVersion) values (1,'SysMenu_DisplayName','显示名称','显示名称','zh-CN','HBH.DoNet.DevPlatform.Base','SysMenu','DisplayName','','','','HBH.DoNet.DevPlatform.Base.SysMenu.DisplayName',datetime('now', 'localtime'),'Admin',datetime('now', 'localtime'),'Admin',1);</v>
      </c>
    </row>
    <row r="7" spans="1:17" x14ac:dyDescent="0.25">
      <c r="A7" s="26" t="s">
        <v>58</v>
      </c>
      <c r="B7" s="25" t="str">
        <f>B4&amp;"_"&amp;B6</f>
        <v>CBO_SysMenu</v>
      </c>
      <c r="D7" s="37" t="s">
        <v>199</v>
      </c>
      <c r="E7" s="8" t="s">
        <v>189</v>
      </c>
      <c r="F7" s="21" t="s">
        <v>8</v>
      </c>
      <c r="H7" s="1">
        <f>COUNTIF(原始公式!$O:$O,F7)</f>
        <v>1</v>
      </c>
      <c r="I7" s="12" t="str">
        <f>(IF(OR(F7="",F7=0,F7=" "),"",SUBSTITUTE(SUBSTITUTE(SUBSTITUTE(SUBSTITUTE(SUBSTITUTE(原始公式!$B$1,"@Default",IF(COUNTIF(原始公式!$O:$O,F7)&gt;0,VLOOKUP(F7,原始公式!$O$2:$S$15,2,FALSE),原始公式!$P$2)),"@Description",D7),"@Type",F7),"@Field",LOWER(LEFT(TRIM(E7),1))&amp;RIGHT(TRIM(E7),LEN(TRIM(E7))-1)),"@Property",UPPER(LEFT(TRIM(E7),1))&amp;RIGHT(TRIM(E7),LEN(TRIM(E7))-1))))</f>
        <v xml:space="preserve">
        // 应用
        private long application = 0;
        /// &lt;summary&gt;
        /// 应用
        /// &lt;/summary&gt;
        [HBH.DoNet.DevPlatform.Base.EntityFeature(Description='应用')]
        public virtual long Application
        {
            get
            {
                return application;
            }
            set
            {
                if (application != value)
                {
                    application = value;
                    OnPropertyChanged('Application');
                }
            }
        }</v>
      </c>
      <c r="L7" s="13" t="str">
        <f>CLEAN(IF(OR(F7="",F7=0,F7=" "),IF(OR(E6="",E6=0,E6=" "),"",原始公式!$B$27),IF(COUNTIF(原始公式!$O:$O,F7)&gt;0,SUBSTITUTE(SUBSTITUTE(SUBSTITUTE(SUBSTITUTE(SUBSTITUTE(原始公式!$B$31,"@FullType",F7&amp;","&amp;$B$2),"@Description",D7),"@Type",F7),"@Field",LOWER(LEFT(E7,1))&amp;RIGHT(E7,LEN(E7)-1)),"@Property",UPPER(LEFT(E7,1))&amp;RIGHT(E7,LEN(E7)-1)),SUBSTITUTE(SUBSTITUTE(SUBSTITUTE(SUBSTITUTE(SUBSTITUTE(原始公式!$B$35,"@FullType",F7&amp;","&amp;$B$2),"@Description",D7),"@Type",F7),"@Field",LOWER(LEFT(E7,1))&amp;RIGHT(E7,LEN(E7)-1)),"@Property",UPPER(LEFT(E7,1))&amp;RIGHT(E7,LEN(E7)-1)))))</f>
        <v xml:space="preserve">    &lt;!--应用--&gt;    &lt;property name="Application" column="Application"/&gt;</v>
      </c>
      <c r="O7" s="14" t="str">
        <f>(IF(OR(F7="",F7=0,F7=" "),IF(OR(E6="",E6=0,E6=" "),"",")"),SUBSTITUTE(SUBSTITUTE(SUBSTITUTE(SUBSTITUTE(原始公式!$B$52,"@Description",D7),"@Type",IF(COUNTIF(原始公式!$O:$O,F7)&gt;0,VLOOKUP(F7,原始公式!$O$2:$S$15,5,FALSE),原始公式!$Q$2)),"@Field",LOWER(LEFT(E7,1))&amp;RIGHT(E7,LEN(E7)-1)),"@Property",UPPER(LEFT(E7,1))&amp;RIGHT(E7,LEN(E7)-1)) ))</f>
        <v xml:space="preserve">    -- 应用
    Application bigint ,</v>
      </c>
      <c r="Q7" s="15" t="str">
        <f>CLEAN(IF(OR(F7="",F7=0,F7=" "),"",SUBSTITUTE(SUBSTITUTE(SUBSTITUTE(SUBSTITUTE(原始公式!$B$55,"@Namespace",$B$3),"@ClassName",$B$6),"@Field",E7),"@Description",D7)))</f>
        <v>insert into SysResource (ID,Code,Name,DisplayName,SysLanguage,Belongs1,Belongs2,Belongs3,Belongs4,Belongs5,Belongs6,BelongsKey,CreatedOn,CreatedBy,ModifiedOn,ModifiedBy,SysVersion) values (1,'SysMenu_Application','应用','应用','zh-CN','HBH.DoNet.DevPlatform.Base','SysMenu','Application','','','','HBH.DoNet.DevPlatform.Base.SysMenu.Application',datetime('now', 'localtime'),'Admin',datetime('now', 'localtime'),'Admin',1);</v>
      </c>
    </row>
    <row r="8" spans="1:17" x14ac:dyDescent="0.25">
      <c r="A8" s="26" t="s">
        <v>86</v>
      </c>
      <c r="B8" s="25" t="str">
        <f>B3&amp;"."&amp;B6</f>
        <v>HBH.DoNet.DevPlatform.Base.SysMenu</v>
      </c>
      <c r="D8" s="7" t="s">
        <v>200</v>
      </c>
      <c r="E8" s="7" t="s">
        <v>190</v>
      </c>
      <c r="F8" s="22" t="s">
        <v>104</v>
      </c>
      <c r="H8" s="1">
        <f>COUNTIF(原始公式!$O:$O,F8)</f>
        <v>1</v>
      </c>
      <c r="I8" s="12" t="str">
        <f>(IF(OR(F8="",F8=0,F8=" "),"",SUBSTITUTE(SUBSTITUTE(SUBSTITUTE(SUBSTITUTE(SUBSTITUTE(原始公式!$B$1,"@Default",IF(COUNTIF(原始公式!$O:$O,F8)&gt;0,VLOOKUP(F8,原始公式!$O$2:$S$15,2,FALSE),原始公式!$P$2)),"@Description",D8),"@Type",F8),"@Field",LOWER(LEFT(TRIM(E8),1))&amp;RIGHT(TRIM(E8),LEN(TRIM(E8))-1)),"@Property",UPPER(LEFT(TRIM(E8),1))&amp;RIGHT(TRIM(E8),LEN(TRIM(E8))-1))))</f>
        <v xml:space="preserve">
        // 装配名
        private string assembly = String.Empty;
        /// &lt;summary&gt;
        /// 装配名
        /// &lt;/summary&gt;
        [HBH.DoNet.DevPlatform.Base.EntityFeature(Description='装配名')]
        public virtual string Assembly
        {
            get
            {
                return assembly;
            }
            set
            {
                if (assembly != value)
                {
                    assembly = value;
                    OnPropertyChanged('Assembly');
                }
            }
        }</v>
      </c>
      <c r="L8" s="13" t="str">
        <f>CLEAN(IF(OR(F8="",F8=0,F8=" "),IF(OR(E7="",E7=0,E7=" "),"",原始公式!$B$27),IF(COUNTIF(原始公式!$O:$O,F8)&gt;0,SUBSTITUTE(SUBSTITUTE(SUBSTITUTE(SUBSTITUTE(SUBSTITUTE(原始公式!$B$31,"@FullType",F8&amp;","&amp;$B$2),"@Description",D8),"@Type",F8),"@Field",LOWER(LEFT(E8,1))&amp;RIGHT(E8,LEN(E8)-1)),"@Property",UPPER(LEFT(E8,1))&amp;RIGHT(E8,LEN(E8)-1)),SUBSTITUTE(SUBSTITUTE(SUBSTITUTE(SUBSTITUTE(SUBSTITUTE(原始公式!$B$35,"@FullType",F8&amp;","&amp;$B$2),"@Description",D8),"@Type",F8),"@Field",LOWER(LEFT(E8,1))&amp;RIGHT(E8,LEN(E8)-1)),"@Property",UPPER(LEFT(E8,1))&amp;RIGHT(E8,LEN(E8)-1)))))</f>
        <v xml:space="preserve">    &lt;!--装配名--&gt;    &lt;property name="Assembly" column="Assembly"/&gt;</v>
      </c>
      <c r="O8" s="14" t="str">
        <f>(IF(OR(F8="",F8=0,F8=" "),IF(OR(E7="",E7=0,E7=" "),"",")"),SUBSTITUTE(SUBSTITUTE(SUBSTITUTE(SUBSTITUTE(原始公式!$B$52,"@Description",D8),"@Type",IF(COUNTIF(原始公式!$O:$O,F8)&gt;0,VLOOKUP(F8,原始公式!$O$2:$S$15,5,FALSE),原始公式!$Q$2)),"@Field",LOWER(LEFT(E8,1))&amp;RIGHT(E8,LEN(E8)-1)),"@Property",UPPER(LEFT(E8,1))&amp;RIGHT(E8,LEN(E8)-1)) ))</f>
        <v xml:space="preserve">    -- 装配名
    Assembly varchar(100) ,</v>
      </c>
      <c r="Q8" s="15" t="str">
        <f>CLEAN(IF(OR(F8="",F8=0,F8=" "),"",SUBSTITUTE(SUBSTITUTE(SUBSTITUTE(SUBSTITUTE(原始公式!$B$55,"@Namespace",$B$3),"@ClassName",$B$6),"@Field",E8),"@Description",D8)))</f>
        <v>insert into SysResource (ID,Code,Name,DisplayName,SysLanguage,Belongs1,Belongs2,Belongs3,Belongs4,Belongs5,Belongs6,BelongsKey,CreatedOn,CreatedBy,ModifiedOn,ModifiedBy,SysVersion) values (1,'SysMenu_Assembly','装配名','装配名','zh-CN','HBH.DoNet.DevPlatform.Base','SysMenu','Assembly','','','','HBH.DoNet.DevPlatform.Base.SysMenu.Assembly',datetime('now', 'localtime'),'Admin',datetime('now', 'localtime'),'Admin',1);</v>
      </c>
    </row>
    <row r="9" spans="1:17" x14ac:dyDescent="0.25">
      <c r="A9" s="26"/>
      <c r="B9" s="25"/>
      <c r="D9" s="7" t="s">
        <v>201</v>
      </c>
      <c r="E9" s="7" t="s">
        <v>191</v>
      </c>
      <c r="F9" s="22" t="s">
        <v>104</v>
      </c>
      <c r="H9" s="1">
        <f>COUNTIF(原始公式!$O:$O,F9)</f>
        <v>1</v>
      </c>
      <c r="I9" s="12" t="str">
        <f>(IF(OR(F9="",F9=0,F9=" "),"",SUBSTITUTE(SUBSTITUTE(SUBSTITUTE(SUBSTITUTE(SUBSTITUTE(原始公式!$B$1,"@Default",IF(COUNTIF(原始公式!$O:$O,F9)&gt;0,VLOOKUP(F9,原始公式!$O$2:$S$15,2,FALSE),原始公式!$P$2)),"@Description",D9),"@Type",F9),"@Field",LOWER(LEFT(TRIM(E9),1))&amp;RIGHT(TRIM(E9),LEN(TRIM(E9))-1)),"@Property",UPPER(LEFT(TRIM(E9),1))&amp;RIGHT(TRIM(E9),LEN(TRIM(E9))-1))))</f>
        <v xml:space="preserve">
        // 页面
        private string form = String.Empty;
        /// &lt;summary&gt;
        /// 页面
        /// &lt;/summary&gt;
        [HBH.DoNet.DevPlatform.Base.EntityFeature(Description='页面')]
        public virtual string Form
        {
            get
            {
                return form;
            }
            set
            {
                if (form != value)
                {
                    form = value;
                    OnPropertyChanged('Form');
                }
            }
        }</v>
      </c>
      <c r="L9" s="13" t="str">
        <f>CLEAN(IF(OR(F9="",F9=0,F9=" "),IF(OR(E8="",E8=0,E8=" "),"",原始公式!$B$27),IF(COUNTIF(原始公式!$O:$O,F9)&gt;0,SUBSTITUTE(SUBSTITUTE(SUBSTITUTE(SUBSTITUTE(SUBSTITUTE(原始公式!$B$31,"@FullType",F9&amp;","&amp;$B$2),"@Description",D9),"@Type",F9),"@Field",LOWER(LEFT(E9,1))&amp;RIGHT(E9,LEN(E9)-1)),"@Property",UPPER(LEFT(E9,1))&amp;RIGHT(E9,LEN(E9)-1)),SUBSTITUTE(SUBSTITUTE(SUBSTITUTE(SUBSTITUTE(SUBSTITUTE(原始公式!$B$35,"@FullType",F9&amp;","&amp;$B$2),"@Description",D9),"@Type",F9),"@Field",LOWER(LEFT(E9,1))&amp;RIGHT(E9,LEN(E9)-1)),"@Property",UPPER(LEFT(E9,1))&amp;RIGHT(E9,LEN(E9)-1)))))</f>
        <v xml:space="preserve">    &lt;!--页面--&gt;    &lt;property name="Form" column="Form"/&gt;</v>
      </c>
      <c r="O9" s="14" t="str">
        <f>(IF(OR(F9="",F9=0,F9=" "),IF(OR(E8="",E8=0,E8=" "),"",")"),SUBSTITUTE(SUBSTITUTE(SUBSTITUTE(SUBSTITUTE(原始公式!$B$52,"@Description",D9),"@Type",IF(COUNTIF(原始公式!$O:$O,F9)&gt;0,VLOOKUP(F9,原始公式!$O$2:$S$15,5,FALSE),原始公式!$Q$2)),"@Field",LOWER(LEFT(E9,1))&amp;RIGHT(E9,LEN(E9)-1)),"@Property",UPPER(LEFT(E9,1))&amp;RIGHT(E9,LEN(E9)-1)) ))</f>
        <v xml:space="preserve">    -- 页面
    Form varchar(100) ,</v>
      </c>
      <c r="Q9" s="15" t="str">
        <f>CLEAN(IF(OR(F9="",F9=0,F9=" "),"",SUBSTITUTE(SUBSTITUTE(SUBSTITUTE(SUBSTITUTE(原始公式!$B$55,"@Namespace",$B$3),"@ClassName",$B$6),"@Field",E9),"@Description",D9)))</f>
        <v>insert into SysResource (ID,Code,Name,DisplayName,SysLanguage,Belongs1,Belongs2,Belongs3,Belongs4,Belongs5,Belongs6,BelongsKey,CreatedOn,CreatedBy,ModifiedOn,ModifiedBy,SysVersion) values (1,'SysMenu_Form','页面','页面','zh-CN','HBH.DoNet.DevPlatform.Base','SysMenu','Form','','','','HBH.DoNet.DevPlatform.Base.SysMenu.Form',datetime('now', 'localtime'),'Admin',datetime('now', 'localtime'),'Admin',1);</v>
      </c>
    </row>
    <row r="10" spans="1:17" x14ac:dyDescent="0.25">
      <c r="D10" s="7" t="s">
        <v>202</v>
      </c>
      <c r="E10" s="8" t="s">
        <v>192</v>
      </c>
      <c r="F10" s="22" t="s">
        <v>104</v>
      </c>
      <c r="H10" s="1">
        <f>COUNTIF(原始公式!$O:$O,F10)</f>
        <v>1</v>
      </c>
      <c r="I10" s="12" t="str">
        <f>(IF(OR(F10="",F10=0,F10=" "),"",SUBSTITUTE(SUBSTITUTE(SUBSTITUTE(SUBSTITUTE(SUBSTITUTE(原始公式!$B$1,"@Default",IF(COUNTIF(原始公式!$O:$O,F10)&gt;0,VLOOKUP(F10,原始公式!$O$2:$S$15,2,FALSE),原始公式!$P$2)),"@Description",D10),"@Type",F10),"@Field",LOWER(LEFT(TRIM(E10),1))&amp;RIGHT(TRIM(E10),LEN(TRIM(E10))-1)),"@Property",UPPER(LEFT(TRIM(E10),1))&amp;RIGHT(TRIM(E10),LEN(TRIM(E10))-1))))</f>
        <v xml:space="preserve">
        // 页面参数
        private string pageParameter = String.Empty;
        /// &lt;summary&gt;
        /// 页面参数
        /// &lt;/summary&gt;
        [HBH.DoNet.DevPlatform.Base.EntityFeature(Description='页面参数')]
        public virtual string PageParameter
        {
            get
            {
                return pageParameter;
            }
            set
            {
                if (pageParameter != value)
                {
                    pageParameter = value;
                    OnPropertyChanged('PageParameter');
                }
            }
        }</v>
      </c>
      <c r="L10" s="13" t="str">
        <f>CLEAN(IF(OR(F10="",F10=0,F10=" "),IF(OR(E9="",E9=0,E9=" "),"",原始公式!$B$27),IF(COUNTIF(原始公式!$O:$O,F10)&gt;0,SUBSTITUTE(SUBSTITUTE(SUBSTITUTE(SUBSTITUTE(SUBSTITUTE(原始公式!$B$31,"@FullType",F10&amp;","&amp;$B$2),"@Description",D10),"@Type",F10),"@Field",LOWER(LEFT(E10,1))&amp;RIGHT(E10,LEN(E10)-1)),"@Property",UPPER(LEFT(E10,1))&amp;RIGHT(E10,LEN(E10)-1)),SUBSTITUTE(SUBSTITUTE(SUBSTITUTE(SUBSTITUTE(SUBSTITUTE(原始公式!$B$35,"@FullType",F10&amp;","&amp;$B$2),"@Description",D10),"@Type",F10),"@Field",LOWER(LEFT(E10,1))&amp;RIGHT(E10,LEN(E10)-1)),"@Property",UPPER(LEFT(E10,1))&amp;RIGHT(E10,LEN(E10)-1)))))</f>
        <v xml:space="preserve">    &lt;!--页面参数--&gt;    &lt;property name="PageParameter" column="PageParameter"/&gt;</v>
      </c>
      <c r="O10" s="14" t="str">
        <f>(IF(OR(F10="",F10=0,F10=" "),IF(OR(E9="",E9=0,E9=" "),"",")"),SUBSTITUTE(SUBSTITUTE(SUBSTITUTE(SUBSTITUTE(原始公式!$B$52,"@Description",D10),"@Type",IF(COUNTIF(原始公式!$O:$O,F10)&gt;0,VLOOKUP(F10,原始公式!$O$2:$S$15,5,FALSE),原始公式!$Q$2)),"@Field",LOWER(LEFT(E10,1))&amp;RIGHT(E10,LEN(E10)-1)),"@Property",UPPER(LEFT(E10,1))&amp;RIGHT(E10,LEN(E10)-1)) ))</f>
        <v xml:space="preserve">    -- 页面参数
    PageParameter varchar(100) ,</v>
      </c>
      <c r="Q10" s="15" t="str">
        <f>CLEAN(IF(OR(F10="",F10=0,F10=" "),"",SUBSTITUTE(SUBSTITUTE(SUBSTITUTE(SUBSTITUTE(原始公式!$B$55,"@Namespace",$B$3),"@ClassName",$B$6),"@Field",E10),"@Description",D10)))</f>
        <v>insert into SysResource (ID,Code,Name,DisplayName,SysLanguage,Belongs1,Belongs2,Belongs3,Belongs4,Belongs5,Belongs6,BelongsKey,CreatedOn,CreatedBy,ModifiedOn,ModifiedBy,SysVersion) values (1,'SysMenu_PageParameter','页面参数','页面参数','zh-CN','HBH.DoNet.DevPlatform.Base','SysMenu','PageParameter','','','','HBH.DoNet.DevPlatform.Base.SysMenu.PageParameter',datetime('now', 'localtime'),'Admin',datetime('now', 'localtime'),'Admin',1);</v>
      </c>
    </row>
    <row r="11" spans="1:17" x14ac:dyDescent="0.25">
      <c r="D11" s="7" t="s">
        <v>203</v>
      </c>
      <c r="E11" s="7" t="s">
        <v>193</v>
      </c>
      <c r="F11" s="22" t="s">
        <v>104</v>
      </c>
      <c r="H11" s="1">
        <f>COUNTIF(原始公式!$O:$O,F11)</f>
        <v>1</v>
      </c>
      <c r="I11" s="12" t="str">
        <f>(IF(OR(F11="",F11=0,F11=" "),"",SUBSTITUTE(SUBSTITUTE(SUBSTITUTE(SUBSTITUTE(SUBSTITUTE(原始公式!$B$1,"@Default",IF(COUNTIF(原始公式!$O:$O,F11)&gt;0,VLOOKUP(F11,原始公式!$O$2:$S$15,2,FALSE),原始公式!$P$2)),"@Description",D11),"@Type",F11),"@Field",LOWER(LEFT(TRIM(E11),1))&amp;RIGHT(TRIM(E11),LEN(TRIM(E11))-1)),"@Property",UPPER(LEFT(TRIM(E11),1))&amp;RIGHT(TRIM(E11),LEN(TRIM(E11))-1))))</f>
        <v xml:space="preserve">
        // 顺序
        private string sequence = String.Empty;
        /// &lt;summary&gt;
        /// 顺序
        /// &lt;/summary&gt;
        [HBH.DoNet.DevPlatform.Base.EntityFeature(Description='顺序')]
        public virtual string Sequence
        {
            get
            {
                return sequence;
            }
            set
            {
                if (sequence != value)
                {
                    sequence = value;
                    OnPropertyChanged('Sequence');
                }
            }
        }</v>
      </c>
      <c r="L11" s="13" t="str">
        <f>CLEAN(IF(OR(F11="",F11=0,F11=" "),IF(OR(E10="",E10=0,E10=" "),"",原始公式!$B$27),IF(COUNTIF(原始公式!$O:$O,F11)&gt;0,SUBSTITUTE(SUBSTITUTE(SUBSTITUTE(SUBSTITUTE(SUBSTITUTE(原始公式!$B$31,"@FullType",F11&amp;","&amp;$B$2),"@Description",D11),"@Type",F11),"@Field",LOWER(LEFT(E11,1))&amp;RIGHT(E11,LEN(E11)-1)),"@Property",UPPER(LEFT(E11,1))&amp;RIGHT(E11,LEN(E11)-1)),SUBSTITUTE(SUBSTITUTE(SUBSTITUTE(SUBSTITUTE(SUBSTITUTE(原始公式!$B$35,"@FullType",F11&amp;","&amp;$B$2),"@Description",D11),"@Type",F11),"@Field",LOWER(LEFT(E11,1))&amp;RIGHT(E11,LEN(E11)-1)),"@Property",UPPER(LEFT(E11,1))&amp;RIGHT(E11,LEN(E11)-1)))))</f>
        <v xml:space="preserve">    &lt;!--顺序--&gt;    &lt;property name="Sequence" column="Sequence"/&gt;</v>
      </c>
      <c r="O11" s="14" t="str">
        <f>(IF(OR(F11="",F11=0,F11=" "),IF(OR(E10="",E10=0,E10=" "),"",")"),SUBSTITUTE(SUBSTITUTE(SUBSTITUTE(SUBSTITUTE(原始公式!$B$52,"@Description",D11),"@Type",IF(COUNTIF(原始公式!$O:$O,F11)&gt;0,VLOOKUP(F11,原始公式!$O$2:$S$15,5,FALSE),原始公式!$Q$2)),"@Field",LOWER(LEFT(E11,1))&amp;RIGHT(E11,LEN(E11)-1)),"@Property",UPPER(LEFT(E11,1))&amp;RIGHT(E11,LEN(E11)-1)) ))</f>
        <v xml:space="preserve">    -- 顺序
    Sequence varchar(100) ,</v>
      </c>
      <c r="Q11" s="15" t="str">
        <f>CLEAN(IF(OR(F11="",F11=0,F11=" "),"",SUBSTITUTE(SUBSTITUTE(SUBSTITUTE(SUBSTITUTE(原始公式!$B$55,"@Namespace",$B$3),"@ClassName",$B$6),"@Field",E11),"@Description",D11)))</f>
        <v>insert into SysResource (ID,Code,Name,DisplayName,SysLanguage,Belongs1,Belongs2,Belongs3,Belongs4,Belongs5,Belongs6,BelongsKey,CreatedOn,CreatedBy,ModifiedOn,ModifiedBy,SysVersion) values (1,'SysMenu_Sequence','顺序','顺序','zh-CN','HBH.DoNet.DevPlatform.Base','SysMenu','Sequence','','','','HBH.DoNet.DevPlatform.Base.SysMenu.Sequence',datetime('now', 'localtime'),'Admin',datetime('now', 'localtime'),'Admin',1);</v>
      </c>
    </row>
    <row r="12" spans="1:17" x14ac:dyDescent="0.25">
      <c r="D12" s="7" t="s">
        <v>204</v>
      </c>
      <c r="E12" s="38" t="s">
        <v>194</v>
      </c>
      <c r="F12" s="22" t="s">
        <v>17</v>
      </c>
      <c r="H12" s="1">
        <f>COUNTIF(原始公式!$O:$O,F12)</f>
        <v>1</v>
      </c>
      <c r="I12" s="12" t="str">
        <f>(IF(OR(F12="",F12=0,F12=" "),"",SUBSTITUTE(SUBSTITUTE(SUBSTITUTE(SUBSTITUTE(SUBSTITUTE(原始公式!$B$1,"@Default",IF(COUNTIF(原始公式!$O:$O,F12)&gt;0,VLOOKUP(F12,原始公式!$O$2:$S$15,2,FALSE),原始公式!$P$2)),"@Description",D12),"@Type",F12),"@Field",LOWER(LEFT(TRIM(E12),1))&amp;RIGHT(TRIM(E12),LEN(TRIM(E12))-1)),"@Property",UPPER(LEFT(TRIM(E12),1))&amp;RIGHT(TRIM(E12),LEN(TRIM(E12))-1))))</f>
        <v xml:space="preserve">
        // 是否末节点
        private bool isLeaf = false;
        /// &lt;summary&gt;
        /// 是否末节点
        /// &lt;/summary&gt;
        [HBH.DoNet.DevPlatform.Base.EntityFeature(Description='是否末节点')]
        public virtual bool IsLeaf
        {
            get
            {
                return isLeaf;
            }
            set
            {
                if (isLeaf != value)
                {
                    isLeaf = value;
                    OnPropertyChanged('IsLeaf');
                }
            }
        }</v>
      </c>
      <c r="L12" s="13" t="str">
        <f>CLEAN(IF(OR(F12="",F12=0,F12=" "),IF(OR(E11="",E11=0,E11=" "),"",原始公式!$B$27),IF(COUNTIF(原始公式!$O:$O,F12)&gt;0,SUBSTITUTE(SUBSTITUTE(SUBSTITUTE(SUBSTITUTE(SUBSTITUTE(原始公式!$B$31,"@FullType",F12&amp;","&amp;$B$2),"@Description",D12),"@Type",F12),"@Field",LOWER(LEFT(E12,1))&amp;RIGHT(E12,LEN(E12)-1)),"@Property",UPPER(LEFT(E12,1))&amp;RIGHT(E12,LEN(E12)-1)),SUBSTITUTE(SUBSTITUTE(SUBSTITUTE(SUBSTITUTE(SUBSTITUTE(原始公式!$B$35,"@FullType",F12&amp;","&amp;$B$2),"@Description",D12),"@Type",F12),"@Field",LOWER(LEFT(E12,1))&amp;RIGHT(E12,LEN(E12)-1)),"@Property",UPPER(LEFT(E12,1))&amp;RIGHT(E12,LEN(E12)-1)))))</f>
        <v xml:space="preserve">    &lt;!--是否末节点--&gt;    &lt;property name="IsLeaf" column="IsLeaf"/&gt;</v>
      </c>
      <c r="O12" s="14" t="str">
        <f>(IF(OR(F12="",F12=0,F12=" "),IF(OR(E11="",E11=0,E11=" "),"",")"),SUBSTITUTE(SUBSTITUTE(SUBSTITUTE(SUBSTITUTE(原始公式!$B$52,"@Description",D12),"@Type",IF(COUNTIF(原始公式!$O:$O,F12)&gt;0,VLOOKUP(F12,原始公式!$O$2:$S$15,5,FALSE),原始公式!$Q$2)),"@Field",LOWER(LEFT(E12,1))&amp;RIGHT(E12,LEN(E12)-1)),"@Property",UPPER(LEFT(E12,1))&amp;RIGHT(E12,LEN(E12)-1)) ))</f>
        <v xml:space="preserve">    -- 是否末节点
    IsLeaf bit ,</v>
      </c>
      <c r="Q12" s="15" t="str">
        <f>CLEAN(IF(OR(F12="",F12=0,F12=" "),"",SUBSTITUTE(SUBSTITUTE(SUBSTITUTE(SUBSTITUTE(原始公式!$B$55,"@Namespace",$B$3),"@ClassName",$B$6),"@Field",E12),"@Description",D12)))</f>
        <v>insert into SysResource (ID,Code,Name,DisplayName,SysLanguage,Belongs1,Belongs2,Belongs3,Belongs4,Belongs5,Belongs6,BelongsKey,CreatedOn,CreatedBy,ModifiedOn,ModifiedBy,SysVersion) values (1,'SysMenu_IsLeaf','是否末节点','是否末节点','zh-CN','HBH.DoNet.DevPlatform.Base','SysMenu','IsLeaf','','','','HBH.DoNet.DevPlatform.Base.SysMenu.IsLeaf',datetime('now', 'localtime'),'Admin',datetime('now', 'localtime'),'Admin',1);</v>
      </c>
    </row>
    <row r="13" spans="1:17" x14ac:dyDescent="0.25">
      <c r="D13" s="7" t="s">
        <v>205</v>
      </c>
      <c r="E13" t="s">
        <v>195</v>
      </c>
      <c r="F13" s="21" t="s">
        <v>7</v>
      </c>
      <c r="H13" s="1">
        <f>COUNTIF(原始公式!$O:$O,F13)</f>
        <v>1</v>
      </c>
      <c r="I13" s="12" t="str">
        <f>(IF(OR(F13="",F13=0,F13=" "),"",SUBSTITUTE(SUBSTITUTE(SUBSTITUTE(SUBSTITUTE(SUBSTITUTE(原始公式!$B$1,"@Default",IF(COUNTIF(原始公式!$O:$O,F13)&gt;0,VLOOKUP(F13,原始公式!$O$2:$S$15,2,FALSE),原始公式!$P$2)),"@Description",D13),"@Type",F13),"@Field",LOWER(LEFT(TRIM(E13),1))&amp;RIGHT(TRIM(E13),LEN(TRIM(E13))-1)),"@Property",UPPER(LEFT(TRIM(E13),1))&amp;RIGHT(TRIM(E13),LEN(TRIM(E13))-1))))</f>
        <v xml:space="preserve">
        // 级别
        private int level = 0;
        /// &lt;summary&gt;
        /// 级别
        /// &lt;/summary&gt;
        [HBH.DoNet.DevPlatform.Base.EntityFeature(Description='级别')]
        public virtual int Level
        {
            get
            {
                return level;
            }
            set
            {
                if (level != value)
                {
                    level = value;
                    OnPropertyChanged('Level');
                }
            }
        }</v>
      </c>
      <c r="L13" s="13" t="str">
        <f>CLEAN(IF(OR(F13="",F13=0,F13=" "),IF(OR(E12="",E12=0,E12=" "),"",原始公式!$B$27),IF(COUNTIF(原始公式!$O:$O,F13)&gt;0,SUBSTITUTE(SUBSTITUTE(SUBSTITUTE(SUBSTITUTE(SUBSTITUTE(原始公式!$B$31,"@FullType",F13&amp;","&amp;$B$2),"@Description",D13),"@Type",F13),"@Field",LOWER(LEFT(E13,1))&amp;RIGHT(E13,LEN(E13)-1)),"@Property",UPPER(LEFT(E13,1))&amp;RIGHT(E13,LEN(E13)-1)),SUBSTITUTE(SUBSTITUTE(SUBSTITUTE(SUBSTITUTE(SUBSTITUTE(原始公式!$B$35,"@FullType",F13&amp;","&amp;$B$2),"@Description",D13),"@Type",F13),"@Field",LOWER(LEFT(E13,1))&amp;RIGHT(E13,LEN(E13)-1)),"@Property",UPPER(LEFT(E13,1))&amp;RIGHT(E13,LEN(E13)-1)))))</f>
        <v xml:space="preserve">    &lt;!--级别--&gt;    &lt;property name="Level" column="Level"/&gt;</v>
      </c>
      <c r="O13" s="14" t="str">
        <f>(IF(OR(F13="",F13=0,F13=" "),IF(OR(E12="",E12=0,E12=" "),"",")"),SUBSTITUTE(SUBSTITUTE(SUBSTITUTE(SUBSTITUTE(原始公式!$B$52,"@Description",D13),"@Type",IF(COUNTIF(原始公式!$O:$O,F13)&gt;0,VLOOKUP(F13,原始公式!$O$2:$S$15,5,FALSE),原始公式!$Q$2)),"@Field",LOWER(LEFT(E13,1))&amp;RIGHT(E13,LEN(E13)-1)),"@Property",UPPER(LEFT(E13,1))&amp;RIGHT(E13,LEN(E13)-1)) ))</f>
        <v xml:space="preserve">    -- 级别
    Level int ,</v>
      </c>
      <c r="Q13" s="15" t="str">
        <f>CLEAN(IF(OR(F13="",F13=0,F13=" "),"",SUBSTITUTE(SUBSTITUTE(SUBSTITUTE(SUBSTITUTE(原始公式!$B$55,"@Namespace",$B$3),"@ClassName",$B$6),"@Field",E13),"@Description",D13)))</f>
        <v>insert into SysResource (ID,Code,Name,DisplayName,SysLanguage,Belongs1,Belongs2,Belongs3,Belongs4,Belongs5,Belongs6,BelongsKey,CreatedOn,CreatedBy,ModifiedOn,ModifiedBy,SysVersion) values (1,'SysMenu_Level','级别','级别','zh-CN','HBH.DoNet.DevPlatform.Base','SysMenu','Level','','','','HBH.DoNet.DevPlatform.Base.SysMenu.Level',datetime('now', 'localtime'),'Admin',datetime('now', 'localtime'),'Admin',1);</v>
      </c>
    </row>
    <row r="14" spans="1:17" x14ac:dyDescent="0.25">
      <c r="D14" s="7" t="s">
        <v>206</v>
      </c>
      <c r="E14" s="38" t="s">
        <v>196</v>
      </c>
      <c r="F14" s="22" t="s">
        <v>104</v>
      </c>
      <c r="H14" s="1">
        <f>COUNTIF(原始公式!$O:$O,F14)</f>
        <v>1</v>
      </c>
      <c r="I14" s="12" t="str">
        <f>(IF(OR(F14="",F14=0,F14=" "),"",SUBSTITUTE(SUBSTITUTE(SUBSTITUTE(SUBSTITUTE(SUBSTITUTE(原始公式!$B$1,"@Default",IF(COUNTIF(原始公式!$O:$O,F14)&gt;0,VLOOKUP(F14,原始公式!$O$2:$S$15,2,FALSE),原始公式!$P$2)),"@Description",D14),"@Type",F14),"@Field",LOWER(LEFT(TRIM(E14),1))&amp;RIGHT(TRIM(E14),LEN(TRIM(E14))-1)),"@Property",UPPER(LEFT(TRIM(E14),1))&amp;RIGHT(TRIM(E14),LEN(TRIM(E14))-1))))</f>
        <v xml:space="preserve">
        // 实体名
        private string entityFullName = String.Empty;
        /// &lt;summary&gt;
        /// 实体名
        /// &lt;/summary&gt;
        [HBH.DoNet.DevPlatform.Base.EntityFeature(Description='实体名')]
        public virtual string EntityFullName
        {
            get
            {
                return entityFullName;
            }
            set
            {
                if (entityFullName != value)
                {
                    entityFullName = value;
                    OnPropertyChanged('EntityFullName');
                }
            }
        }</v>
      </c>
      <c r="L14" s="13" t="str">
        <f>CLEAN(IF(OR(F14="",F14=0,F14=" "),IF(OR(E13="",E13=0,E13=" "),"",原始公式!$B$27),IF(COUNTIF(原始公式!$O:$O,F14)&gt;0,SUBSTITUTE(SUBSTITUTE(SUBSTITUTE(SUBSTITUTE(SUBSTITUTE(原始公式!$B$31,"@FullType",F14&amp;","&amp;$B$2),"@Description",D14),"@Type",F14),"@Field",LOWER(LEFT(E14,1))&amp;RIGHT(E14,LEN(E14)-1)),"@Property",UPPER(LEFT(E14,1))&amp;RIGHT(E14,LEN(E14)-1)),SUBSTITUTE(SUBSTITUTE(SUBSTITUTE(SUBSTITUTE(SUBSTITUTE(原始公式!$B$35,"@FullType",F14&amp;","&amp;$B$2),"@Description",D14),"@Type",F14),"@Field",LOWER(LEFT(E14,1))&amp;RIGHT(E14,LEN(E14)-1)),"@Property",UPPER(LEFT(E14,1))&amp;RIGHT(E14,LEN(E14)-1)))))</f>
        <v xml:space="preserve">    &lt;!--实体名--&gt;    &lt;property name="EntityFullName" column="EntityFullName"/&gt;</v>
      </c>
      <c r="O14" s="14" t="str">
        <f>(IF(OR(F14="",F14=0,F14=" "),IF(OR(E13="",E13=0,E13=" "),"",")"),SUBSTITUTE(SUBSTITUTE(SUBSTITUTE(SUBSTITUTE(原始公式!$B$52,"@Description",D14),"@Type",IF(COUNTIF(原始公式!$O:$O,F14)&gt;0,VLOOKUP(F14,原始公式!$O$2:$S$15,5,FALSE),原始公式!$Q$2)),"@Field",LOWER(LEFT(E14,1))&amp;RIGHT(E14,LEN(E14)-1)),"@Property",UPPER(LEFT(E14,1))&amp;RIGHT(E14,LEN(E14)-1)) ))</f>
        <v xml:space="preserve">    -- 实体名
    EntityFullName varchar(100) ,</v>
      </c>
      <c r="Q14" s="15" t="str">
        <f>CLEAN(IF(OR(F14="",F14=0,F14=" "),"",SUBSTITUTE(SUBSTITUTE(SUBSTITUTE(SUBSTITUTE(原始公式!$B$55,"@Namespace",$B$3),"@ClassName",$B$6),"@Field",E14),"@Description",D14)))</f>
        <v>insert into SysResource (ID,Code,Name,DisplayName,SysLanguage,Belongs1,Belongs2,Belongs3,Belongs4,Belongs5,Belongs6,BelongsKey,CreatedOn,CreatedBy,ModifiedOn,ModifiedBy,SysVersion) values (1,'SysMenu_EntityFullName','实体名','实体名','zh-CN','HBH.DoNet.DevPlatform.Base','SysMenu','EntityFullName','','','','HBH.DoNet.DevPlatform.Base.SysMenu.EntityFullName',datetime('now', 'localtime'),'Admin',datetime('now', 'localtime'),'Admin',1);</v>
      </c>
    </row>
    <row r="15" spans="1:17" x14ac:dyDescent="0.25">
      <c r="D15" s="7" t="s">
        <v>207</v>
      </c>
      <c r="E15" t="s">
        <v>197</v>
      </c>
      <c r="F15" s="22" t="s">
        <v>104</v>
      </c>
      <c r="H15" s="1">
        <f>COUNTIF(原始公式!$O:$O,F15)</f>
        <v>1</v>
      </c>
      <c r="I15" s="12" t="str">
        <f>(IF(OR(F15="",F15=0,F15=" "),"",SUBSTITUTE(SUBSTITUTE(SUBSTITUTE(SUBSTITUTE(SUBSTITUTE(原始公式!$B$1,"@Default",IF(COUNTIF(原始公式!$O:$O,F15)&gt;0,VLOOKUP(F15,原始公式!$O$2:$S$15,2,FALSE),原始公式!$P$2)),"@Description",D15),"@Type",F15),"@Field",LOWER(LEFT(TRIM(E15),1))&amp;RIGHT(TRIM(E15),LEN(TRIM(E15))-1)),"@Property",UPPER(LEFT(TRIM(E15),1))&amp;RIGHT(TRIM(E15),LEN(TRIM(E15))-1))))</f>
        <v xml:space="preserve">
        // 语言
        private string sysLanguage = String.Empty;
        /// &lt;summary&gt;
        /// 语言
        /// &lt;/summary&gt;
        [HBH.DoNet.DevPlatform.Base.EntityFeature(Description='语言')]
        public virtual string SysLanguage
        {
            get
            {
                return sysLanguage;
            }
            set
            {
                if (sysLanguage != value)
                {
                    sysLanguage = value;
                    OnPropertyChanged('SysLanguage');
                }
            }
        }</v>
      </c>
      <c r="L15" s="13" t="str">
        <f>CLEAN(IF(OR(F15="",F15=0,F15=" "),IF(OR(E14="",E14=0,E14=" "),"",原始公式!$B$27),IF(COUNTIF(原始公式!$O:$O,F15)&gt;0,SUBSTITUTE(SUBSTITUTE(SUBSTITUTE(SUBSTITUTE(SUBSTITUTE(原始公式!$B$31,"@FullType",F15&amp;","&amp;$B$2),"@Description",D15),"@Type",F15),"@Field",LOWER(LEFT(E15,1))&amp;RIGHT(E15,LEN(E15)-1)),"@Property",UPPER(LEFT(E15,1))&amp;RIGHT(E15,LEN(E15)-1)),SUBSTITUTE(SUBSTITUTE(SUBSTITUTE(SUBSTITUTE(SUBSTITUTE(原始公式!$B$35,"@FullType",F15&amp;","&amp;$B$2),"@Description",D15),"@Type",F15),"@Field",LOWER(LEFT(E15,1))&amp;RIGHT(E15,LEN(E15)-1)),"@Property",UPPER(LEFT(E15,1))&amp;RIGHT(E15,LEN(E15)-1)))))</f>
        <v xml:space="preserve">    &lt;!--语言--&gt;    &lt;property name="SysLanguage" column="SysLanguage"/&gt;</v>
      </c>
      <c r="O15" s="14" t="str">
        <f>(IF(OR(F15="",F15=0,F15=" "),IF(OR(E14="",E14=0,E14=" "),"",")"),SUBSTITUTE(SUBSTITUTE(SUBSTITUTE(SUBSTITUTE(原始公式!$B$52,"@Description",D15),"@Type",IF(COUNTIF(原始公式!$O:$O,F15)&gt;0,VLOOKUP(F15,原始公式!$O$2:$S$15,5,FALSE),原始公式!$Q$2)),"@Field",LOWER(LEFT(E15,1))&amp;RIGHT(E15,LEN(E15)-1)),"@Property",UPPER(LEFT(E15,1))&amp;RIGHT(E15,LEN(E15)-1)) ))</f>
        <v xml:space="preserve">    -- 语言
    SysLanguage varchar(100) ,</v>
      </c>
      <c r="Q15" s="15" t="str">
        <f>CLEAN(IF(OR(F15="",F15=0,F15=" "),"",SUBSTITUTE(SUBSTITUTE(SUBSTITUTE(SUBSTITUTE(原始公式!$B$55,"@Namespace",$B$3),"@ClassName",$B$6),"@Field",E15),"@Description",D15)))</f>
        <v>insert into SysResource (ID,Code,Name,DisplayName,SysLanguage,Belongs1,Belongs2,Belongs3,Belongs4,Belongs5,Belongs6,BelongsKey,CreatedOn,CreatedBy,ModifiedOn,ModifiedBy,SysVersion) values (1,'SysMenu_SysLanguage','语言','语言','zh-CN','HBH.DoNet.DevPlatform.Base','SysMenu','SysLanguage','','','','HBH.DoNet.DevPlatform.Base.SysMenu.SysLanguage',datetime('now', 'localtime'),'Admin',datetime('now', 'localtime'),'Admin',1);</v>
      </c>
    </row>
    <row r="16" spans="1:17" x14ac:dyDescent="0.25">
      <c r="D16" s="7" t="s">
        <v>208</v>
      </c>
      <c r="E16" s="7" t="s">
        <v>215</v>
      </c>
      <c r="F16" s="21" t="str">
        <f>B8</f>
        <v>HBH.DoNet.DevPlatform.Base.SysMenu</v>
      </c>
      <c r="H16" s="1">
        <f>COUNTIF(原始公式!$O:$O,F16)</f>
        <v>0</v>
      </c>
      <c r="I16" s="12" t="str">
        <f>(IF(OR(F16="",F16=0,F16=" "),"",SUBSTITUTE(SUBSTITUTE(SUBSTITUTE(SUBSTITUTE(SUBSTITUTE(原始公式!$B$1,"@Default",IF(COUNTIF(原始公式!$O:$O,F16)&gt;0,VLOOKUP(F16,原始公式!$O$2:$S$15,2,FALSE),原始公式!$P$2)),"@Description",D16),"@Type",F16),"@Field",LOWER(LEFT(TRIM(E16),1))&amp;RIGHT(TRIM(E16),LEN(TRIM(E16))-1)),"@Property",UPPER(LEFT(TRIM(E16),1))&amp;RIGHT(TRIM(E16),LEN(TRIM(E16))-1))))</f>
        <v xml:space="preserve">
        // 父菜单
        private HBH.DoNet.DevPlatform.Base.SysMenu parent = null;
        /// &lt;summary&gt;
        /// 父菜单
        /// &lt;/summary&gt;
        [HBH.DoNet.DevPlatform.Base.EntityFeature(Description='父菜单')]
        public virtual HBH.DoNet.DevPlatform.Base.SysMenu Parent
        {
            get
            {
                return parent;
            }
            set
            {
                if (parent != value)
                {
                    parent = value;
                    OnPropertyChanged('Parent');
                }
            }
        }</v>
      </c>
      <c r="L16" s="13" t="str">
        <f>CLEAN(IF(OR(F16="",F16=0,F16=" "),IF(OR(E15="",E15=0,E15=" "),"",原始公式!$B$27),IF(COUNTIF(原始公式!$O:$O,F16)&gt;0,SUBSTITUTE(SUBSTITUTE(SUBSTITUTE(SUBSTITUTE(SUBSTITUTE(原始公式!$B$31,"@FullType",F16&amp;","&amp;$B$2),"@Description",D16),"@Type",F16),"@Field",LOWER(LEFT(E16,1))&amp;RIGHT(E16,LEN(E16)-1)),"@Property",UPPER(LEFT(E16,1))&amp;RIGHT(E16,LEN(E16)-1)),SUBSTITUTE(SUBSTITUTE(SUBSTITUTE(SUBSTITUTE(SUBSTITUTE(原始公式!$B$35,"@FullType",F16&amp;","&amp;$B$2),"@Description",D16),"@Type",F16),"@Field",LOWER(LEFT(E16,1))&amp;RIGHT(E16,LEN(E16)-1)),"@Property",UPPER(LEFT(E16,1))&amp;RIGHT(E16,LEN(E16)-1)))))</f>
        <v xml:space="preserve">    &lt;!--父菜单--&gt;    &lt;many-to-one name="Parent"               class="HBH.DoNet.DevPlatform.Base.SysMenu,HBH.DoNet.DevPlatform.Base"               column="Parent" lazy="false"  cascade ="none"/&gt;</v>
      </c>
      <c r="O16" s="14" t="str">
        <f>(IF(OR(F16="",F16=0,F16=" "),IF(OR(E15="",E15=0,E15=" "),"",")"),SUBSTITUTE(SUBSTITUTE(SUBSTITUTE(SUBSTITUTE(原始公式!$B$52,"@Description",D16),"@Type",IF(COUNTIF(原始公式!$O:$O,F16)&gt;0,VLOOKUP(F16,原始公式!$O$2:$S$15,5,FALSE),原始公式!$Q$2)),"@Field",LOWER(LEFT(E16,1))&amp;RIGHT(E16,LEN(E16)-1)),"@Property",UPPER(LEFT(E16,1))&amp;RIGHT(E16,LEN(E16)-1)) ))</f>
        <v xml:space="preserve">    -- 父菜单
    Parent bigint ,</v>
      </c>
      <c r="Q16" s="15" t="str">
        <f>CLEAN(IF(OR(F16="",F16=0,F16=" "),"",SUBSTITUTE(SUBSTITUTE(SUBSTITUTE(SUBSTITUTE(原始公式!$B$55,"@Namespace",$B$3),"@ClassName",$B$6),"@Field",E16),"@Description",D16)))</f>
        <v>insert into SysResource (ID,Code,Name,DisplayName,SysLanguage,Belongs1,Belongs2,Belongs3,Belongs4,Belongs5,Belongs6,BelongsKey,CreatedOn,CreatedBy,ModifiedOn,ModifiedBy,SysVersion) values (1,'SysMenu_Parent','父菜单','父菜单','zh-CN','HBH.DoNet.DevPlatform.Base','SysMenu','Parent','','','','HBH.DoNet.DevPlatform.Base.SysMenu.Parent',datetime('now', 'localtime'),'Admin',datetime('now', 'localtime'),'Admin',1);</v>
      </c>
    </row>
    <row r="17" spans="4:17" x14ac:dyDescent="0.25">
      <c r="D17" s="1" t="s">
        <v>209</v>
      </c>
      <c r="E17" s="7" t="s">
        <v>214</v>
      </c>
      <c r="F17" s="22" t="s">
        <v>17</v>
      </c>
      <c r="H17" s="1">
        <f>COUNTIF(原始公式!$O:$O,F17)</f>
        <v>1</v>
      </c>
      <c r="I17" s="12" t="str">
        <f>(IF(OR(F17="",F17=0,F17=" "),"",SUBSTITUTE(SUBSTITUTE(SUBSTITUTE(SUBSTITUTE(SUBSTITUTE(原始公式!$B$1,"@Default",IF(COUNTIF(原始公式!$O:$O,F17)&gt;0,VLOOKUP(F17,原始公式!$O$2:$S$15,2,FALSE),原始公式!$P$2)),"@Description",D17),"@Type",F17),"@Field",LOWER(LEFT(TRIM(E17),1))&amp;RIGHT(TRIM(E17),LEN(TRIM(E17))-1)),"@Property",UPPER(LEFT(TRIM(E17),1))&amp;RIGHT(TRIM(E17),LEN(TRIM(E17))-1))))</f>
        <v xml:space="preserve">
        // 是否展开
        private bool isExpanded = false;
        /// &lt;summary&gt;
        /// 是否展开
        /// &lt;/summary&gt;
        [HBH.DoNet.DevPlatform.Base.EntityFeature(Description='是否展开')]
        public virtual bool IsExpanded
        {
            get
            {
                return isExpanded;
            }
            set
            {
                if (isExpanded != value)
                {
                    isExpanded = value;
                    OnPropertyChanged('IsExpanded');
                }
            }
        }</v>
      </c>
      <c r="L17" s="13" t="str">
        <f>CLEAN(IF(OR(F17="",F17=0,F17=" "),IF(OR(E16="",E16=0,E16=" "),"",原始公式!$B$27),IF(COUNTIF(原始公式!$O:$O,F17)&gt;0,SUBSTITUTE(SUBSTITUTE(SUBSTITUTE(SUBSTITUTE(SUBSTITUTE(原始公式!$B$31,"@FullType",F17&amp;","&amp;$B$2),"@Description",D17),"@Type",F17),"@Field",LOWER(LEFT(E17,1))&amp;RIGHT(E17,LEN(E17)-1)),"@Property",UPPER(LEFT(E17,1))&amp;RIGHT(E17,LEN(E17)-1)),SUBSTITUTE(SUBSTITUTE(SUBSTITUTE(SUBSTITUTE(SUBSTITUTE(原始公式!$B$35,"@FullType",F17&amp;","&amp;$B$2),"@Description",D17),"@Type",F17),"@Field",LOWER(LEFT(E17,1))&amp;RIGHT(E17,LEN(E17)-1)),"@Property",UPPER(LEFT(E17,1))&amp;RIGHT(E17,LEN(E17)-1)))))</f>
        <v xml:space="preserve">    &lt;!--是否展开--&gt;    &lt;property name="IsExpanded" column="IsExpanded"/&gt;</v>
      </c>
      <c r="O17" s="14" t="str">
        <f>(IF(OR(F17="",F17=0,F17=" "),IF(OR(E16="",E16=0,E16=" "),"",")"),SUBSTITUTE(SUBSTITUTE(SUBSTITUTE(SUBSTITUTE(原始公式!$B$52,"@Description",D17),"@Type",IF(COUNTIF(原始公式!$O:$O,F17)&gt;0,VLOOKUP(F17,原始公式!$O$2:$S$15,5,FALSE),原始公式!$Q$2)),"@Field",LOWER(LEFT(E17,1))&amp;RIGHT(E17,LEN(E17)-1)),"@Property",UPPER(LEFT(E17,1))&amp;RIGHT(E17,LEN(E17)-1)) ))</f>
        <v xml:space="preserve">    -- 是否展开
    IsExpanded bit ,</v>
      </c>
      <c r="Q17" s="15" t="str">
        <f>CLEAN(IF(OR(F17="",F17=0,F17=" "),"",SUBSTITUTE(SUBSTITUTE(SUBSTITUTE(SUBSTITUTE(原始公式!$B$55,"@Namespace",$B$3),"@ClassName",$B$6),"@Field",E17),"@Description",D17)))</f>
        <v>insert into SysResource (ID,Code,Name,DisplayName,SysLanguage,Belongs1,Belongs2,Belongs3,Belongs4,Belongs5,Belongs6,BelongsKey,CreatedOn,CreatedBy,ModifiedOn,ModifiedBy,SysVersion) values (1,'SysMenu_IsExpanded','是否展开','是否展开','zh-CN','HBH.DoNet.DevPlatform.Base','SysMenu','IsExpanded','','','','HBH.DoNet.DevPlatform.Base.SysMenu.IsExpanded',datetime('now', 'localtime'),'Admin',datetime('now', 'localtime'),'Admin',1);</v>
      </c>
    </row>
    <row r="18" spans="4:17" x14ac:dyDescent="0.25">
      <c r="D18" s="7" t="s">
        <v>212</v>
      </c>
      <c r="E18" s="7" t="s">
        <v>213</v>
      </c>
      <c r="F18" s="22" t="s">
        <v>104</v>
      </c>
      <c r="H18" s="1">
        <f>COUNTIF(原始公式!$O:$O,F18)</f>
        <v>1</v>
      </c>
      <c r="I18" s="12" t="str">
        <f>(IF(OR(F18="",F18=0,F18=" "),"",SUBSTITUTE(SUBSTITUTE(SUBSTITUTE(SUBSTITUTE(SUBSTITUTE(原始公式!$B$1,"@Default",IF(COUNTIF(原始公式!$O:$O,F18)&gt;0,VLOOKUP(F18,原始公式!$O$2:$S$15,2,FALSE),原始公式!$P$2)),"@Description",D18),"@Type",F18),"@Field",LOWER(LEFT(TRIM(E18),1))&amp;RIGHT(TRIM(E18),LEN(TRIM(E18))-1)),"@Property",UPPER(LEFT(TRIM(E18),1))&amp;RIGHT(TRIM(E18),LEN(TRIM(E18))-1))))</f>
        <v xml:space="preserve">
        // 页面配型
        private string pageType = String.Empty;
        /// &lt;summary&gt;
        /// 页面配型
        /// &lt;/summary&gt;
        [HBH.DoNet.DevPlatform.Base.EntityFeature(Description='页面配型')]
        public virtual string PageType
        {
            get
            {
                return pageType;
            }
            set
            {
                if (pageType != value)
                {
                    pageType = value;
                    OnPropertyChanged('PageType');
                }
            }
        }</v>
      </c>
      <c r="L18" s="13" t="str">
        <f>CLEAN(IF(OR(F18="",F18=0,F18=" "),IF(OR(E17="",E17=0,E17=" "),"",原始公式!$B$27),IF(COUNTIF(原始公式!$O:$O,F18)&gt;0,SUBSTITUTE(SUBSTITUTE(SUBSTITUTE(SUBSTITUTE(SUBSTITUTE(原始公式!$B$31,"@FullType",F18&amp;","&amp;$B$2),"@Description",D18),"@Type",F18),"@Field",LOWER(LEFT(E18,1))&amp;RIGHT(E18,LEN(E18)-1)),"@Property",UPPER(LEFT(E18,1))&amp;RIGHT(E18,LEN(E18)-1)),SUBSTITUTE(SUBSTITUTE(SUBSTITUTE(SUBSTITUTE(SUBSTITUTE(原始公式!$B$35,"@FullType",F18&amp;","&amp;$B$2),"@Description",D18),"@Type",F18),"@Field",LOWER(LEFT(E18,1))&amp;RIGHT(E18,LEN(E18)-1)),"@Property",UPPER(LEFT(E18,1))&amp;RIGHT(E18,LEN(E18)-1)))))</f>
        <v xml:space="preserve">    &lt;!--页面配型--&gt;    &lt;property name="PageType" column="PageType"/&gt;</v>
      </c>
      <c r="O18" s="14" t="str">
        <f>(IF(OR(F18="",F18=0,F18=" "),IF(OR(E17="",E17=0,E17=" "),"",")"),SUBSTITUTE(SUBSTITUTE(SUBSTITUTE(SUBSTITUTE(原始公式!$B$52,"@Description",D18),"@Type",IF(COUNTIF(原始公式!$O:$O,F18)&gt;0,VLOOKUP(F18,原始公式!$O$2:$S$15,5,FALSE),原始公式!$Q$2)),"@Field",LOWER(LEFT(E18,1))&amp;RIGHT(E18,LEN(E18)-1)),"@Property",UPPER(LEFT(E18,1))&amp;RIGHT(E18,LEN(E18)-1)) ))</f>
        <v xml:space="preserve">    -- 页面配型
    PageType varchar(100) ,</v>
      </c>
      <c r="Q18" s="15" t="str">
        <f>CLEAN(IF(OR(F18="",F18=0,F18=" "),"",SUBSTITUTE(SUBSTITUTE(SUBSTITUTE(SUBSTITUTE(原始公式!$B$55,"@Namespace",$B$3),"@ClassName",$B$6),"@Field",E18),"@Description",D18)))</f>
        <v>insert into SysResource (ID,Code,Name,DisplayName,SysLanguage,Belongs1,Belongs2,Belongs3,Belongs4,Belongs5,Belongs6,BelongsKey,CreatedOn,CreatedBy,ModifiedOn,ModifiedBy,SysVersion) values (1,'SysMenu_PageType','页面配型','页面配型','zh-CN','HBH.DoNet.DevPlatform.Base','SysMenu','PageType','','','','HBH.DoNet.DevPlatform.Base.SysMenu.PageType',datetime('now', 'localtime'),'Admin',datetime('now', 'localtime'),'Admin',1);</v>
      </c>
    </row>
    <row r="19" spans="4:17" x14ac:dyDescent="0.25">
      <c r="H19" s="1">
        <f>COUNTIF(原始公式!$O:$O,F19)</f>
        <v>0</v>
      </c>
      <c r="I19" s="12" t="str">
        <f>(IF(OR(F19="",F19=0,F19=" "),"",SUBSTITUTE(SUBSTITUTE(SUBSTITUTE(SUBSTITUTE(SUBSTITUTE(原始公式!$B$1,"@Default",IF(COUNTIF(原始公式!$O:$O,F19)&gt;0,VLOOKUP(F19,原始公式!$O$2:$S$15,2,FALSE),原始公式!$P$2)),"@Description",D19),"@Type",F19),"@Field",LOWER(LEFT(TRIM(E19),1))&amp;RIGHT(TRIM(E19),LEN(TRIM(E19))-1)),"@Property",UPPER(LEFT(TRIM(E19),1))&amp;RIGHT(TRIM(E19),LEN(TRIM(E19))-1))))</f>
        <v/>
      </c>
      <c r="L19" s="13" t="str">
        <f>CLEAN(IF(OR(F19="",F19=0,F19=" "),IF(OR(E18="",E18=0,E18=" "),"",原始公式!$B$27),IF(COUNTIF(原始公式!$O:$O,F19)&gt;0,SUBSTITUTE(SUBSTITUTE(SUBSTITUTE(SUBSTITUTE(SUBSTITUTE(原始公式!$B$31,"@FullType",F19&amp;","&amp;$B$2),"@Description",D19),"@Type",F19),"@Field",LOWER(LEFT(E19,1))&amp;RIGHT(E19,LEN(E19)-1)),"@Property",UPPER(LEFT(E19,1))&amp;RIGHT(E19,LEN(E19)-1)),SUBSTITUTE(SUBSTITUTE(SUBSTITUTE(SUBSTITUTE(SUBSTITUTE(原始公式!$B$35,"@FullType",F19&amp;","&amp;$B$2),"@Description",D19),"@Type",F19),"@Field",LOWER(LEFT(E19,1))&amp;RIGHT(E19,LEN(E19)-1)),"@Property",UPPER(LEFT(E19,1))&amp;RIGHT(E19,LEN(E19)-1)))))</f>
        <v xml:space="preserve">  &lt;/class&gt;&lt;/hibernate-mapping&gt;</v>
      </c>
      <c r="O19" s="14" t="str">
        <f>(IF(OR(F19="",F19=0,F19=" "),IF(OR(E18="",E18=0,E18=" "),"",")"),SUBSTITUTE(SUBSTITUTE(SUBSTITUTE(SUBSTITUTE(原始公式!$B$52,"@Description",D19),"@Type",IF(COUNTIF(原始公式!$O:$O,F19)&gt;0,VLOOKUP(F19,原始公式!$O$2:$S$15,5,FALSE),原始公式!$Q$2)),"@Field",LOWER(LEFT(E19,1))&amp;RIGHT(E19,LEN(E19)-1)),"@Property",UPPER(LEFT(E19,1))&amp;RIGHT(E19,LEN(E19)-1)) ))</f>
        <v>)</v>
      </c>
      <c r="Q19" s="15" t="str">
        <f>CLEAN(IF(OR(F19="",F19=0,F19=" "),"",SUBSTITUTE(SUBSTITUTE(SUBSTITUTE(SUBSTITUTE(原始公式!$B$55,"@Namespace",$B$3),"@ClassName",$B$6),"@Field",E19),"@Description",D19)))</f>
        <v/>
      </c>
    </row>
    <row r="20" spans="4:17" x14ac:dyDescent="0.25">
      <c r="H20" s="1">
        <f>COUNTIF(原始公式!$O:$O,F20)</f>
        <v>0</v>
      </c>
      <c r="I20" s="12" t="str">
        <f>(IF(OR(F20="",F20=0,F20=" "),"",SUBSTITUTE(SUBSTITUTE(SUBSTITUTE(SUBSTITUTE(SUBSTITUTE(原始公式!$B$1,"@Default",IF(COUNTIF(原始公式!$O:$O,F20)&gt;0,VLOOKUP(F20,原始公式!$O$2:$S$15,2,FALSE),原始公式!$P$2)),"@Description",D20),"@Type",F20),"@Field",LOWER(LEFT(TRIM(E20),1))&amp;RIGHT(TRIM(E20),LEN(TRIM(E20))-1)),"@Property",UPPER(LEFT(TRIM(E20),1))&amp;RIGHT(TRIM(E20),LEN(TRIM(E20))-1))))</f>
        <v/>
      </c>
      <c r="L20" s="13" t="str">
        <f>CLEAN(IF(OR(F20="",F20=0,F20=" "),IF(OR(E19="",E19=0,E19=" "),"",原始公式!$B$27),IF(COUNTIF(原始公式!$O:$O,F20)&gt;0,SUBSTITUTE(SUBSTITUTE(SUBSTITUTE(SUBSTITUTE(SUBSTITUTE(原始公式!$B$31,"@FullType",F20&amp;","&amp;$B$2),"@Description",D20),"@Type",F20),"@Field",LOWER(LEFT(E20,1))&amp;RIGHT(E20,LEN(E20)-1)),"@Property",UPPER(LEFT(E20,1))&amp;RIGHT(E20,LEN(E20)-1)),SUBSTITUTE(SUBSTITUTE(SUBSTITUTE(SUBSTITUTE(SUBSTITUTE(原始公式!$B$35,"@FullType",F20&amp;","&amp;$B$2),"@Description",D20),"@Type",F20),"@Field",LOWER(LEFT(E20,1))&amp;RIGHT(E20,LEN(E20)-1)),"@Property",UPPER(LEFT(E20,1))&amp;RIGHT(E20,LEN(E20)-1)))))</f>
        <v/>
      </c>
      <c r="O20" s="14" t="str">
        <f>(IF(OR(F20="",F20=0,F20=" "),IF(OR(E19="",E19=0,E19=" "),"",")"),SUBSTITUTE(SUBSTITUTE(SUBSTITUTE(SUBSTITUTE(原始公式!$B$52,"@Description",D20),"@Type",IF(COUNTIF(原始公式!$O:$O,F20)&gt;0,VLOOKUP(F20,原始公式!$O$2:$S$15,5,FALSE),原始公式!$Q$2)),"@Field",LOWER(LEFT(E20,1))&amp;RIGHT(E20,LEN(E20)-1)),"@Property",UPPER(LEFT(E20,1))&amp;RIGHT(E20,LEN(E20)-1)) ))</f>
        <v/>
      </c>
      <c r="Q20" s="15" t="str">
        <f>CLEAN(IF(OR(F20="",F20=0,F20=" "),"",SUBSTITUTE(SUBSTITUTE(SUBSTITUTE(SUBSTITUTE(原始公式!$B$55,"@Namespace",$B$3),"@ClassName",$B$6),"@Field",E20),"@Description",D20)))</f>
        <v/>
      </c>
    </row>
    <row r="21" spans="4:17" x14ac:dyDescent="0.25">
      <c r="H21" s="1">
        <f>COUNTIF(原始公式!$O:$O,F21)</f>
        <v>0</v>
      </c>
      <c r="I21" s="12" t="str">
        <f>(IF(OR(F21="",F21=0,F21=" "),"",SUBSTITUTE(SUBSTITUTE(SUBSTITUTE(SUBSTITUTE(SUBSTITUTE(原始公式!$B$1,"@Default",IF(COUNTIF(原始公式!$O:$O,F21)&gt;0,VLOOKUP(F21,原始公式!$O$2:$S$15,2,FALSE),原始公式!$P$2)),"@Description",D21),"@Type",F21),"@Field",LOWER(LEFT(TRIM(E21),1))&amp;RIGHT(TRIM(E21),LEN(TRIM(E21))-1)),"@Property",UPPER(LEFT(TRIM(E21),1))&amp;RIGHT(TRIM(E21),LEN(TRIM(E21))-1))))</f>
        <v/>
      </c>
      <c r="L21" s="13" t="str">
        <f>CLEAN(IF(OR(F21="",F21=0,F21=" "),IF(OR(E20="",E20=0,E20=" "),"",原始公式!$B$27),IF(COUNTIF(原始公式!$O:$O,F21)&gt;0,SUBSTITUTE(SUBSTITUTE(SUBSTITUTE(SUBSTITUTE(SUBSTITUTE(原始公式!$B$31,"@FullType",F21&amp;","&amp;$B$2),"@Description",D21),"@Type",F21),"@Field",LOWER(LEFT(E21,1))&amp;RIGHT(E21,LEN(E21)-1)),"@Property",UPPER(LEFT(E21,1))&amp;RIGHT(E21,LEN(E21)-1)),SUBSTITUTE(SUBSTITUTE(SUBSTITUTE(SUBSTITUTE(SUBSTITUTE(原始公式!$B$35,"@FullType",F21&amp;","&amp;$B$2),"@Description",D21),"@Type",F21),"@Field",LOWER(LEFT(E21,1))&amp;RIGHT(E21,LEN(E21)-1)),"@Property",UPPER(LEFT(E21,1))&amp;RIGHT(E21,LEN(E21)-1)))))</f>
        <v/>
      </c>
      <c r="O21" s="14" t="str">
        <f>(IF(OR(F21="",F21=0,F21=" "),IF(OR(E20="",E20=0,E20=" "),"",")"),SUBSTITUTE(SUBSTITUTE(SUBSTITUTE(SUBSTITUTE(原始公式!$B$52,"@Description",D21),"@Type",IF(COUNTIF(原始公式!$O:$O,F21)&gt;0,VLOOKUP(F21,原始公式!$O$2:$S$15,5,FALSE),原始公式!$Q$2)),"@Field",LOWER(LEFT(E21,1))&amp;RIGHT(E21,LEN(E21)-1)),"@Property",UPPER(LEFT(E21,1))&amp;RIGHT(E21,LEN(E21)-1)) ))</f>
        <v/>
      </c>
      <c r="Q21" s="15" t="str">
        <f>CLEAN(IF(OR(F21="",F21=0,F21=" "),"",SUBSTITUTE(SUBSTITUTE(SUBSTITUTE(SUBSTITUTE(原始公式!$B$55,"@Namespace",$B$3),"@ClassName",$B$6),"@Field",E21),"@Description",D21)))</f>
        <v/>
      </c>
    </row>
    <row r="22" spans="4:17" x14ac:dyDescent="0.25">
      <c r="E22"/>
      <c r="H22" s="1">
        <f>COUNTIF(原始公式!$O:$O,F22)</f>
        <v>0</v>
      </c>
      <c r="I22" s="12" t="str">
        <f>(IF(OR(F22="",F22=0,F22=" "),"",SUBSTITUTE(SUBSTITUTE(SUBSTITUTE(SUBSTITUTE(SUBSTITUTE(原始公式!$B$1,"@Default",IF(COUNTIF(原始公式!$O:$O,F22)&gt;0,VLOOKUP(F22,原始公式!$O$2:$S$15,2,FALSE),原始公式!$P$2)),"@Description",D22),"@Type",F22),"@Field",LOWER(LEFT(TRIM(E22),1))&amp;RIGHT(TRIM(E22),LEN(TRIM(E22))-1)),"@Property",UPPER(LEFT(TRIM(E22),1))&amp;RIGHT(TRIM(E22),LEN(TRIM(E22))-1))))</f>
        <v/>
      </c>
      <c r="L22" s="13" t="str">
        <f>CLEAN(IF(OR(F22="",F22=0,F22=" "),IF(OR(E21="",E21=0,E21=" "),"",原始公式!$B$27),IF(COUNTIF(原始公式!$O:$O,F22)&gt;0,SUBSTITUTE(SUBSTITUTE(SUBSTITUTE(SUBSTITUTE(SUBSTITUTE(原始公式!$B$31,"@FullType",F22&amp;","&amp;$B$2),"@Description",D22),"@Type",F22),"@Field",LOWER(LEFT(E22,1))&amp;RIGHT(E22,LEN(E22)-1)),"@Property",UPPER(LEFT(E22,1))&amp;RIGHT(E22,LEN(E22)-1)),SUBSTITUTE(SUBSTITUTE(SUBSTITUTE(SUBSTITUTE(SUBSTITUTE(原始公式!$B$35,"@FullType",F22&amp;","&amp;$B$2),"@Description",D22),"@Type",F22),"@Field",LOWER(LEFT(E22,1))&amp;RIGHT(E22,LEN(E22)-1)),"@Property",UPPER(LEFT(E22,1))&amp;RIGHT(E22,LEN(E22)-1)))))</f>
        <v/>
      </c>
      <c r="O22" s="14" t="str">
        <f>(IF(OR(F22="",F22=0,F22=" "),IF(OR(E21="",E21=0,E21=" "),"",")"),SUBSTITUTE(SUBSTITUTE(SUBSTITUTE(SUBSTITUTE(原始公式!$B$52,"@Description",D22),"@Type",IF(COUNTIF(原始公式!$O:$O,F22)&gt;0,VLOOKUP(F22,原始公式!$O$2:$S$15,5,FALSE),原始公式!$Q$2)),"@Field",LOWER(LEFT(E22,1))&amp;RIGHT(E22,LEN(E22)-1)),"@Property",UPPER(LEFT(E22,1))&amp;RIGHT(E22,LEN(E22)-1)) ))</f>
        <v/>
      </c>
      <c r="Q22" s="15" t="str">
        <f>CLEAN(IF(OR(F22="",F22=0,F22=" "),"",SUBSTITUTE(SUBSTITUTE(SUBSTITUTE(SUBSTITUTE(原始公式!$B$55,"@Namespace",$B$3),"@ClassName",$B$6),"@Field",E22),"@Description",D22)))</f>
        <v/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原始公式</vt:lpstr>
      <vt:lpstr>总体</vt:lpstr>
      <vt:lpstr>临床性质</vt:lpstr>
      <vt:lpstr>行政职务</vt:lpstr>
      <vt:lpstr>部门</vt:lpstr>
      <vt:lpstr>人员</vt:lpstr>
      <vt:lpstr>其他</vt:lpstr>
      <vt:lpstr>Sheet2</vt:lpstr>
      <vt:lpstr>菜单</vt:lpstr>
      <vt:lpstr>业务员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HBH</cp:lastModifiedBy>
  <dcterms:created xsi:type="dcterms:W3CDTF">2014-06-17T23:28:00Z</dcterms:created>
  <dcterms:modified xsi:type="dcterms:W3CDTF">2016-01-19T13:07:48Z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