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0" windowHeight="12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<sst xmlns="http://schemas.openxmlformats.org/spreadsheetml/2006/main" count="58" uniqueCount="58">
  <si>
    <t>commit</t>
  </si>
  <si>
    <t>说明</t>
  </si>
  <si>
    <t>综合频率</t>
  </si>
  <si>
    <t>综合面积</t>
  </si>
  <si>
    <t>仿真周期数</t>
  </si>
  <si>
    <t>指令数</t>
  </si>
  <si>
    <t>CPI</t>
  </si>
  <si>
    <t>IPC</t>
  </si>
  <si>
    <t>取数据计数器</t>
  </si>
  <si>
    <t>取数据平均周期</t>
  </si>
  <si>
    <t>JMP指令计数器</t>
  </si>
  <si>
    <t>JPM指令平均执行周期</t>
  </si>
  <si>
    <t>BRANCH指令计数器</t>
  </si>
  <si>
    <t>BRANCH指令平均执行周期</t>
  </si>
  <si>
    <t>LOAD指令计数器</t>
  </si>
  <si>
    <t>LOAD指令平均执行周期</t>
  </si>
  <si>
    <t>STORE指令计数器</t>
  </si>
  <si>
    <t>STORE指令平均执行周期</t>
  </si>
  <si>
    <t>AL指令计数器</t>
  </si>
  <si>
    <t>AL指令平均执行周期</t>
  </si>
  <si>
    <t>CSR指令计数器</t>
  </si>
  <si>
    <t>CSR指令平均执行周期</t>
  </si>
  <si>
    <t>ECALL/EBREAK指令计数器</t>
  </si>
  <si>
    <t>ECALL/EBREAK指令平均执行周期</t>
  </si>
  <si>
    <t>FENCE.I指令计数器</t>
  </si>
  <si>
    <t>FENCE.I指令平均执行周期</t>
  </si>
  <si>
    <t>缓存访问次数</t>
  </si>
  <si>
    <t>缓存命中次数</t>
  </si>
  <si>
    <t>缓存命中率</t>
  </si>
  <si>
    <t>平均缓存访问时间</t>
  </si>
  <si>
    <t>平均缓存惩罚时间</t>
  </si>
  <si>
    <t>AMAT</t>
  </si>
  <si>
    <t>后续为计算结果</t>
  </si>
  <si>
    <t>平均指令执行周期</t>
  </si>
  <si>
    <t>平均指令取值周期</t>
  </si>
  <si>
    <t>MIPS</t>
  </si>
  <si>
    <t>ce55f5540399bdb8a3d1741edd4e8ae37753ab7a</t>
  </si>
  <si>
    <t>添加APBDelayer</t>
  </si>
  <si>
    <t>4d9008b04cd0701e16dc66ec3f65e49cc502e84a</t>
  </si>
  <si>
    <t>添加简易缓存: Total-64B, Block:4B</t>
  </si>
  <si>
    <t>ac72db88deafb54f3437bbd375ec32bc95e1ae12</t>
  </si>
  <si>
    <t>缓存设计优化: Total-64B, Block: 32B</t>
  </si>
  <si>
    <t>70f5e4b5baef25e84f06cb2e1e2f89f57e233ec9</t>
  </si>
  <si>
    <t>评估缓存: Total-64B, Block-64B</t>
  </si>
  <si>
    <t>27b68aee619528bd05d42c2b3cd2d0fd388d6bf7</t>
  </si>
  <si>
    <t>WBU-&gt;IFU-&gt;IDU改为多周期，缓存设计改为64B, 32B</t>
  </si>
  <si>
    <t>e551b191d5e4342230310f05500170c2a50cb3aa</t>
  </si>
  <si>
    <t>实现流水线</t>
  </si>
  <si>
    <t>39232d16ae6d6ca190d24e33e1a93535af09ffe9</t>
  </si>
  <si>
    <t>提升主频,纠正访存延迟</t>
  </si>
  <si>
    <t>6370e1ded3aaf5a4a4d8a63a00dfb6e9f025adee</t>
  </si>
  <si>
    <t>继续提升延迟,纠正访存延迟</t>
  </si>
  <si>
    <t>2db15f647dbe211af0e9a9658163a976b7b83a43</t>
  </si>
  <si>
    <t>实现数据转发</t>
  </si>
  <si>
    <t>b98aa52a2e277839d15edea891114ddc35edbafa</t>
  </si>
  <si>
    <t>修复流水线</t>
  </si>
  <si>
    <t>de3843bc9dc17f26f318a55dfd088ffe0ec49d66</t>
  </si>
  <si>
    <t>优化面积,优化主频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</si>
</sst>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_ "/>
    <numFmt numFmtId="178" formatCode="#,##0.000000_ "/>
    <numFmt numFmtId="179" formatCode="#,##0.000_ \M\H\z"/>
  </numFmts>
  <fonts count="24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0"/>
      <color theme="1"/>
      <name val="宋体"/>
      <charset val="134"/>
      <scheme val="minor"/>
    </font>
    <font>
      <sz val="11"/>
      <color rgb="FF000000"/>
      <name val="文泉驿微米黑"/>
      <charset val="134"/>
    </font>
    <font>
      <sz val="11"/>
      <color rgb="FFFFFF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3" borderId="2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3">
      <alignment vertical="center"/>
    </xf>
    <xf numFmtId="0" fontId="11" fillId="0" borderId="3">
      <alignment vertical="center"/>
    </xf>
    <xf numFmtId="0" fontId="12" fillId="0" borderId="4">
      <alignment vertical="center"/>
    </xf>
    <xf numFmtId="0" fontId="12" fillId="0" borderId="0">
      <alignment vertical="center"/>
    </xf>
    <xf numFmtId="0" fontId="13" fillId="4" borderId="5">
      <alignment vertical="center"/>
    </xf>
    <xf numFmtId="0" fontId="14" fillId="5" borderId="6">
      <alignment vertical="center"/>
    </xf>
    <xf numFmtId="0" fontId="15" fillId="5" borderId="5">
      <alignment vertical="center"/>
    </xf>
    <xf numFmtId="0" fontId="16" fillId="6" borderId="7">
      <alignment vertical="center"/>
    </xf>
    <xf numFmtId="0" fontId="17" fillId="0" borderId="8">
      <alignment vertical="center"/>
    </xf>
    <xf numFmtId="0" fontId="18" fillId="0" borderId="9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3" fillId="11" borderId="0">
      <alignment vertical="center"/>
    </xf>
    <xf numFmtId="0" fontId="23" fillId="12" borderId="0">
      <alignment vertical="center"/>
    </xf>
    <xf numFmtId="0" fontId="22" fillId="13" borderId="0">
      <alignment vertical="center"/>
    </xf>
    <xf numFmtId="0" fontId="22" fillId="14" borderId="0">
      <alignment vertical="center"/>
    </xf>
    <xf numFmtId="0" fontId="23" fillId="15" borderId="0">
      <alignment vertical="center"/>
    </xf>
    <xf numFmtId="0" fontId="23" fillId="1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23" fillId="19" borderId="0">
      <alignment vertical="center"/>
    </xf>
    <xf numFmtId="0" fontId="23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23" fillId="23" borderId="0">
      <alignment vertical="center"/>
    </xf>
    <xf numFmtId="0" fontId="23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23" fillId="27" borderId="0">
      <alignment vertical="center"/>
    </xf>
    <xf numFmtId="0" fontId="23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23" fillId="31" borderId="0">
      <alignment vertical="center"/>
    </xf>
    <xf numFmtId="0" fontId="23" fillId="32" borderId="0">
      <alignment vertical="center"/>
    </xf>
    <xf numFmtId="0" fontId="22" fillId="33" borderId="0">
      <alignment vertical="center"/>
    </xf>
  </cellStyleXfs>
  <cellXfs count="23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N12"/>
  <sheetViews>
    <sheetView tabSelected="1" topLeftCell="T1" workbookViewId="0">
      <selection activeCell="AB14" sqref="AB14"/>
    </sheetView>
  </sheetViews>
  <sheetFormatPr defaultColWidth="9" defaultRowHeight="14.5"/>
  <cols>
    <col min="1" max="1" width="14.5833333333333" style="3" customWidth="1"/>
    <col min="2" max="2" width="14.5833333333333" style="4" customWidth="1"/>
    <col min="3" max="4" width="14.5833333333333" style="5" customWidth="1"/>
    <col min="5" max="6" width="14.5833333333333" style="6" customWidth="1"/>
    <col min="7" max="8" width="14.5833333333333" style="7" customWidth="1"/>
    <col min="9" max="9" width="14.5833333333333" style="6" customWidth="1"/>
    <col min="10" max="10" width="14.5833333333333" style="5" customWidth="1"/>
    <col min="11" max="11" width="14.5833333333333" style="6" customWidth="1"/>
    <col min="12" max="12" width="14.5833333333333" style="5" customWidth="1"/>
    <col min="13" max="13" width="14.5833333333333" style="6" customWidth="1"/>
    <col min="14" max="14" width="14.5833333333333" style="5" customWidth="1"/>
    <col min="15" max="15" width="14.5833333333333" style="6" customWidth="1"/>
    <col min="16" max="16" width="14.5833333333333" style="5" customWidth="1"/>
    <col min="17" max="17" width="14.5833333333333" style="6" customWidth="1"/>
    <col min="18" max="18" width="14.5833333333333" style="5" customWidth="1"/>
    <col min="19" max="19" width="14.5833333333333" style="6" customWidth="1"/>
    <col min="20" max="20" width="14.5833333333333" style="5" customWidth="1"/>
    <col min="21" max="21" width="14.5833333333333" style="6" customWidth="1"/>
    <col min="22" max="22" width="14.5833333333333" style="5" customWidth="1"/>
    <col min="23" max="23" width="14.5833333333333" style="6" customWidth="1"/>
    <col min="24" max="24" width="14.5833333333333" style="5" customWidth="1"/>
    <col min="25" max="28" width="14.5833333333333" style="6" customWidth="1"/>
    <col min="29" max="32" width="14.5833333333333" style="7" customWidth="1"/>
    <col min="33" max="35" width="14.5833333333333" style="8" customWidth="1"/>
    <col min="36" max="36" width="14.5833333333333" style="4" customWidth="1"/>
    <col min="37" max="40" width="14.5833333333333" style="9" customWidth="1"/>
  </cols>
  <sheetData>
    <row r="1" s="1" customFormat="1" ht="50" customHeight="1" spans="1:40">
      <c r="A1" s="10" t="s">
        <v>0</v>
      </c>
      <c r="B1" s="10" t="s">
        <v>1</v>
      </c>
      <c r="C1" s="11" t="s">
        <v>2</v>
      </c>
      <c r="D1" s="11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5" t="s">
        <v>8</v>
      </c>
      <c r="J1" s="11" t="s">
        <v>9</v>
      </c>
      <c r="K1" s="15" t="s">
        <v>10</v>
      </c>
      <c r="L1" s="11" t="s">
        <v>11</v>
      </c>
      <c r="M1" s="15" t="s">
        <v>12</v>
      </c>
      <c r="N1" s="11" t="s">
        <v>13</v>
      </c>
      <c r="O1" s="15" t="s">
        <v>14</v>
      </c>
      <c r="P1" s="11" t="s">
        <v>15</v>
      </c>
      <c r="Q1" s="15" t="s">
        <v>16</v>
      </c>
      <c r="R1" s="11" t="s">
        <v>17</v>
      </c>
      <c r="S1" s="15" t="s">
        <v>18</v>
      </c>
      <c r="T1" s="11" t="s">
        <v>19</v>
      </c>
      <c r="U1" s="15" t="s">
        <v>20</v>
      </c>
      <c r="V1" s="11" t="s">
        <v>21</v>
      </c>
      <c r="W1" s="15" t="s">
        <v>22</v>
      </c>
      <c r="X1" s="11" t="s">
        <v>23</v>
      </c>
      <c r="Y1" s="15" t="s">
        <v>24</v>
      </c>
      <c r="Z1" s="11" t="s">
        <v>25</v>
      </c>
      <c r="AA1" s="18" t="s">
        <v>26</v>
      </c>
      <c r="AB1" s="18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20" t="s">
        <v>32</v>
      </c>
      <c r="AH1" s="21" t="s">
        <v>33</v>
      </c>
      <c r="AI1" s="21" t="s">
        <v>34</v>
      </c>
      <c r="AJ1" s="21" t="s">
        <v>35</v>
      </c>
      <c r="AK1" s="9"/>
      <c r="AL1" s="9"/>
      <c r="AM1" s="9"/>
      <c r="AN1" s="9"/>
    </row>
    <row r="2" s="2" customFormat="1" ht="50" customHeight="1" spans="1:40">
      <c r="A2" s="3" t="s">
        <v>36</v>
      </c>
      <c r="B2" s="12" t="s">
        <v>37</v>
      </c>
      <c r="C2" s="13">
        <v>460</v>
      </c>
      <c r="D2" s="14">
        <v>19926.06</v>
      </c>
      <c r="E2" s="3">
        <v>7916089010</v>
      </c>
      <c r="F2" s="3">
        <v>196243122</v>
      </c>
      <c r="G2" s="3">
        <v>40.34</v>
      </c>
      <c r="H2" s="3">
        <v>0.024789</v>
      </c>
      <c r="I2" s="3">
        <v>15954862</v>
      </c>
      <c r="J2" s="3">
        <v>48.541034</v>
      </c>
      <c r="K2" s="3">
        <v>4071016</v>
      </c>
      <c r="L2" s="3">
        <v>2</v>
      </c>
      <c r="M2" s="3">
        <v>52759794</v>
      </c>
      <c r="N2" s="3">
        <v>2</v>
      </c>
      <c r="O2" s="3">
        <v>15954862</v>
      </c>
      <c r="P2" s="3">
        <v>52.541034</v>
      </c>
      <c r="Q2" s="3">
        <v>7241375</v>
      </c>
      <c r="R2" s="3">
        <v>28.286903</v>
      </c>
      <c r="S2" s="3">
        <v>116216072</v>
      </c>
      <c r="T2" s="3">
        <v>2</v>
      </c>
      <c r="U2" s="3">
        <v>2</v>
      </c>
      <c r="V2" s="3">
        <v>2</v>
      </c>
      <c r="W2" s="3">
        <v>1</v>
      </c>
      <c r="X2" s="3">
        <v>2</v>
      </c>
      <c r="Y2" s="3"/>
      <c r="Z2" s="3"/>
      <c r="AA2" s="3"/>
      <c r="AB2" s="3"/>
      <c r="AC2" s="3"/>
      <c r="AD2" s="3"/>
      <c r="AE2" s="3"/>
      <c r="AF2" s="3"/>
      <c r="AG2" s="3"/>
      <c r="AH2" s="22">
        <f>($K2*$L2+$M2*$N2+$O2*$P2+$Q2*$R2+$S2*$T2+$U2*$V2+$W2*$X2+$Y2*$Z2)/$F2</f>
        <v>7.07904957310521</v>
      </c>
      <c r="AI2" s="22">
        <f>$G2-$AH2</f>
        <v>33.2609504268948</v>
      </c>
      <c r="AJ2" s="4">
        <f t="shared" ref="AJ2:AJ11" si="0">$C2*$H2</f>
        <v>11.40294</v>
      </c>
      <c r="AK2" s="4"/>
      <c r="AL2" s="4"/>
      <c r="AM2" s="4"/>
      <c r="AN2" s="4"/>
    </row>
    <row r="3" s="2" customFormat="1" ht="50" customHeight="1" spans="1:40">
      <c r="A3" s="3" t="s">
        <v>38</v>
      </c>
      <c r="B3" s="12" t="s">
        <v>39</v>
      </c>
      <c r="C3" s="13">
        <v>470</v>
      </c>
      <c r="D3" s="14">
        <v>31364.858</v>
      </c>
      <c r="E3" s="3">
        <v>3664478516</v>
      </c>
      <c r="F3" s="3">
        <v>196237829</v>
      </c>
      <c r="G3" s="3">
        <v>18.67366</v>
      </c>
      <c r="H3" s="3">
        <v>0.053551</v>
      </c>
      <c r="I3" s="3">
        <v>15954592</v>
      </c>
      <c r="J3" s="3">
        <v>46.696262</v>
      </c>
      <c r="K3" s="3">
        <v>4070935</v>
      </c>
      <c r="L3" s="3">
        <v>2</v>
      </c>
      <c r="M3" s="3">
        <v>52759602</v>
      </c>
      <c r="N3" s="3">
        <v>2</v>
      </c>
      <c r="O3" s="3">
        <v>15954592</v>
      </c>
      <c r="P3" s="3">
        <v>49.696262</v>
      </c>
      <c r="Q3" s="3">
        <v>7241117</v>
      </c>
      <c r="R3" s="3">
        <v>26.386494</v>
      </c>
      <c r="S3" s="3">
        <v>116211580</v>
      </c>
      <c r="T3" s="3">
        <v>2</v>
      </c>
      <c r="U3" s="3">
        <v>2</v>
      </c>
      <c r="V3" s="3">
        <v>2</v>
      </c>
      <c r="W3" s="3">
        <v>1</v>
      </c>
      <c r="X3" s="3">
        <v>2</v>
      </c>
      <c r="Y3" s="3"/>
      <c r="Z3" s="3"/>
      <c r="AA3" s="3">
        <v>196042461</v>
      </c>
      <c r="AB3" s="3">
        <v>145706428</v>
      </c>
      <c r="AC3" s="3">
        <v>74.323913</v>
      </c>
      <c r="AD3" s="3">
        <v>2.256761</v>
      </c>
      <c r="AE3" s="3">
        <v>33.669864</v>
      </c>
      <c r="AF3" s="3">
        <v>10.901864</v>
      </c>
      <c r="AG3" s="3"/>
      <c r="AH3" s="22">
        <f>($K3*$L3+$M3*$N3+$O3*$P3+$Q3*$R3+$S3*$T3+$U3*$V3+$W3*$X3+$Y3*$Z3)/$F3</f>
        <v>6.77767136533549</v>
      </c>
      <c r="AI3" s="22">
        <f>$G3-$AH3</f>
        <v>11.8959886346645</v>
      </c>
      <c r="AJ3" s="4">
        <f t="shared" si="0"/>
        <v>25.16897</v>
      </c>
      <c r="AK3" s="4"/>
      <c r="AL3" s="4"/>
      <c r="AM3" s="4"/>
      <c r="AN3" s="4"/>
    </row>
    <row r="4" s="2" customFormat="1" ht="50" customHeight="1" spans="1:40">
      <c r="A4" s="3" t="s">
        <v>40</v>
      </c>
      <c r="B4" s="12" t="s">
        <v>41</v>
      </c>
      <c r="C4" s="13">
        <v>462.078</v>
      </c>
      <c r="D4" s="14">
        <v>28068.852</v>
      </c>
      <c r="E4" s="3">
        <v>2677557554</v>
      </c>
      <c r="F4" s="3">
        <v>196236510</v>
      </c>
      <c r="G4" s="3">
        <v>13.644543</v>
      </c>
      <c r="H4" s="3">
        <v>0.073289</v>
      </c>
      <c r="I4" s="3">
        <v>15954592</v>
      </c>
      <c r="J4" s="3">
        <v>31.947217</v>
      </c>
      <c r="K4" s="3">
        <v>4070930</v>
      </c>
      <c r="L4" s="3">
        <v>2</v>
      </c>
      <c r="M4" s="3">
        <v>52759108</v>
      </c>
      <c r="N4" s="3">
        <v>2</v>
      </c>
      <c r="O4" s="3">
        <v>15954592</v>
      </c>
      <c r="P4" s="3">
        <v>34.947217</v>
      </c>
      <c r="Q4" s="3">
        <v>7241106</v>
      </c>
      <c r="R4" s="3">
        <v>29.672741</v>
      </c>
      <c r="S4" s="3">
        <v>116210771</v>
      </c>
      <c r="T4" s="3">
        <v>2</v>
      </c>
      <c r="U4" s="3">
        <v>2</v>
      </c>
      <c r="V4" s="3">
        <v>2</v>
      </c>
      <c r="W4" s="3">
        <v>1</v>
      </c>
      <c r="X4" s="3">
        <v>2</v>
      </c>
      <c r="Y4" s="3">
        <v>0</v>
      </c>
      <c r="Z4" s="3">
        <v>0</v>
      </c>
      <c r="AA4" s="3">
        <v>196041130</v>
      </c>
      <c r="AB4" s="3">
        <v>183395047</v>
      </c>
      <c r="AC4" s="3">
        <v>93.549271</v>
      </c>
      <c r="AD4" s="3">
        <v>2.064507</v>
      </c>
      <c r="AE4" s="3">
        <v>75.683682</v>
      </c>
      <c r="AF4" s="3">
        <v>6.946657</v>
      </c>
      <c r="AG4" s="3"/>
      <c r="AH4" s="22">
        <f>($K4*$L4+$M4*$N4+$O4*$P4+$Q4*$R4+$S4*$T4+$U4*$V4+$W4*$X4+$Y4*$Z4)/$F4</f>
        <v>5.69982454163096</v>
      </c>
      <c r="AI4" s="22">
        <f>$G4-$AH4</f>
        <v>7.94471845836904</v>
      </c>
      <c r="AJ4" s="4">
        <f t="shared" si="0"/>
        <v>33.865234542</v>
      </c>
      <c r="AK4" s="4"/>
      <c r="AL4" s="4"/>
      <c r="AM4" s="4"/>
      <c r="AN4" s="4"/>
    </row>
    <row r="5" s="2" customFormat="1" ht="50" customHeight="1" spans="1:40">
      <c r="A5" s="3" t="s">
        <v>42</v>
      </c>
      <c r="B5" s="12" t="s">
        <v>43</v>
      </c>
      <c r="C5" s="13">
        <v>471.967</v>
      </c>
      <c r="D5" s="14">
        <v>26190.626</v>
      </c>
      <c r="E5" s="3">
        <v>3165161454</v>
      </c>
      <c r="F5" s="3">
        <v>196237441</v>
      </c>
      <c r="G5" s="3">
        <v>16.129243</v>
      </c>
      <c r="H5" s="3">
        <v>0.061999</v>
      </c>
      <c r="I5" s="3">
        <v>15954623</v>
      </c>
      <c r="J5" s="3">
        <v>31.312973</v>
      </c>
      <c r="K5" s="3">
        <v>4070950</v>
      </c>
      <c r="L5" s="3">
        <v>2</v>
      </c>
      <c r="M5" s="3">
        <v>52759447</v>
      </c>
      <c r="N5" s="3">
        <v>2</v>
      </c>
      <c r="O5" s="3">
        <v>15954623</v>
      </c>
      <c r="P5" s="3">
        <v>34.312973</v>
      </c>
      <c r="Q5" s="3">
        <v>7241132</v>
      </c>
      <c r="R5" s="3">
        <v>28.988039</v>
      </c>
      <c r="S5" s="3">
        <v>116211286</v>
      </c>
      <c r="T5" s="3">
        <v>2</v>
      </c>
      <c r="U5" s="3">
        <v>2</v>
      </c>
      <c r="V5" s="3">
        <v>2</v>
      </c>
      <c r="W5" s="3">
        <v>1</v>
      </c>
      <c r="X5" s="3">
        <v>2</v>
      </c>
      <c r="Y5" s="3">
        <v>0</v>
      </c>
      <c r="Z5" s="3">
        <v>0</v>
      </c>
      <c r="AA5" s="3">
        <v>196042061</v>
      </c>
      <c r="AB5" s="3">
        <v>185750545</v>
      </c>
      <c r="AC5" s="3">
        <v>94.750353</v>
      </c>
      <c r="AD5" s="3">
        <v>2.052496</v>
      </c>
      <c r="AE5" s="3">
        <v>142.071521</v>
      </c>
      <c r="AF5" s="3">
        <v>9.51075</v>
      </c>
      <c r="AG5" s="3"/>
      <c r="AH5" s="22">
        <f>($K5*$L5+$M5*$N5+$O5*$P5+$Q5*$R5+$S5*$T5+$U5*$V5+$W5*$X5+$Y5*$Z5)/$F5</f>
        <v>5.6229847445082</v>
      </c>
      <c r="AI5" s="22">
        <f>$G5-$AH5</f>
        <v>10.5062582554918</v>
      </c>
      <c r="AJ5" s="4">
        <f t="shared" si="0"/>
        <v>29.261482033</v>
      </c>
      <c r="AK5" s="4"/>
      <c r="AL5" s="4"/>
      <c r="AM5" s="4"/>
      <c r="AN5" s="4"/>
    </row>
    <row r="6" s="2" customFormat="1" ht="50" customHeight="1" spans="1:40">
      <c r="A6" s="3" t="s">
        <v>44</v>
      </c>
      <c r="B6" s="12" t="s">
        <v>45</v>
      </c>
      <c r="C6" s="13">
        <v>501.113</v>
      </c>
      <c r="D6" s="14">
        <v>28113.274</v>
      </c>
      <c r="E6" s="3">
        <v>3067386575</v>
      </c>
      <c r="F6" s="3">
        <v>196236739</v>
      </c>
      <c r="G6" s="3">
        <v>15.631052</v>
      </c>
      <c r="H6" s="3">
        <v>0.063975</v>
      </c>
      <c r="I6" s="3">
        <v>15954564</v>
      </c>
      <c r="J6" s="3">
        <v>31.661066</v>
      </c>
      <c r="K6" s="3">
        <v>4070915</v>
      </c>
      <c r="L6" s="3">
        <v>4</v>
      </c>
      <c r="M6" s="3">
        <v>52759194</v>
      </c>
      <c r="N6" s="3">
        <v>4</v>
      </c>
      <c r="O6" s="3">
        <v>15954564</v>
      </c>
      <c r="P6" s="3">
        <v>36.661066</v>
      </c>
      <c r="Q6" s="3">
        <v>7241091</v>
      </c>
      <c r="R6" s="3">
        <v>32.118955</v>
      </c>
      <c r="S6" s="3">
        <v>116210972</v>
      </c>
      <c r="T6" s="3">
        <v>4</v>
      </c>
      <c r="U6" s="3">
        <v>2</v>
      </c>
      <c r="V6" s="3">
        <v>4</v>
      </c>
      <c r="W6" s="3">
        <v>1</v>
      </c>
      <c r="X6" s="3">
        <v>4</v>
      </c>
      <c r="Y6" s="3">
        <v>0</v>
      </c>
      <c r="Z6" s="3">
        <v>0</v>
      </c>
      <c r="AA6" s="3">
        <v>196041380</v>
      </c>
      <c r="AB6" s="3">
        <v>183395328</v>
      </c>
      <c r="AC6" s="3">
        <v>93.549295</v>
      </c>
      <c r="AD6" s="3">
        <v>2.064507</v>
      </c>
      <c r="AE6" s="3">
        <v>75.580292</v>
      </c>
      <c r="AF6" s="3">
        <v>6.939969</v>
      </c>
      <c r="AG6" s="3"/>
      <c r="AH6" s="22">
        <f>($K6*$L6+$M6*$N6+$O6*$P6+$Q6*$R6+$S6*$T6+$U6*$V6+$W6*$X6+$Y6*$Z6)/$F6</f>
        <v>7.69301377243702</v>
      </c>
      <c r="AI6" s="22">
        <f>$G6-$AH6</f>
        <v>7.93803822756298</v>
      </c>
      <c r="AJ6" s="4">
        <f t="shared" si="0"/>
        <v>32.058704175</v>
      </c>
      <c r="AK6" s="4"/>
      <c r="AL6" s="4"/>
      <c r="AM6" s="4"/>
      <c r="AN6" s="4"/>
    </row>
    <row r="7" s="2" customFormat="1" ht="50" customHeight="1" spans="1:40">
      <c r="A7" s="3" t="s">
        <v>46</v>
      </c>
      <c r="B7" s="12" t="s">
        <v>47</v>
      </c>
      <c r="C7" s="13">
        <v>445.189</v>
      </c>
      <c r="D7" s="14">
        <v>27044.752</v>
      </c>
      <c r="E7" s="3">
        <v>2832067782</v>
      </c>
      <c r="F7" s="3">
        <v>196236563</v>
      </c>
      <c r="G7" s="3">
        <v>14.431907</v>
      </c>
      <c r="H7" s="3">
        <v>0.069291</v>
      </c>
      <c r="I7" s="3">
        <v>15954569</v>
      </c>
      <c r="J7" s="3">
        <v>36.314566</v>
      </c>
      <c r="K7" s="3">
        <v>4070900</v>
      </c>
      <c r="L7" s="3">
        <v>13.026464</v>
      </c>
      <c r="M7" s="3">
        <v>52759169</v>
      </c>
      <c r="N7" s="3">
        <v>7.824075</v>
      </c>
      <c r="O7" s="3">
        <v>15954569</v>
      </c>
      <c r="P7" s="3">
        <v>53.939874</v>
      </c>
      <c r="Q7" s="3">
        <v>7241076</v>
      </c>
      <c r="R7" s="3">
        <v>55.822663</v>
      </c>
      <c r="S7" s="3">
        <v>116210846</v>
      </c>
      <c r="T7" s="3">
        <v>8.739205</v>
      </c>
      <c r="U7" s="3">
        <v>2</v>
      </c>
      <c r="V7" s="3">
        <v>17.5</v>
      </c>
      <c r="W7" s="3">
        <v>1</v>
      </c>
      <c r="X7" s="3">
        <v>4</v>
      </c>
      <c r="Y7" s="3">
        <v>0</v>
      </c>
      <c r="Z7" s="3">
        <v>0</v>
      </c>
      <c r="AA7" s="3">
        <v>199364515</v>
      </c>
      <c r="AB7" s="3">
        <v>186600512</v>
      </c>
      <c r="AC7" s="3">
        <v>93.597656</v>
      </c>
      <c r="AD7" s="3">
        <v>3.415041</v>
      </c>
      <c r="AE7" s="3">
        <v>100.002427</v>
      </c>
      <c r="AF7" s="3">
        <v>9.817541</v>
      </c>
      <c r="AG7" s="3"/>
      <c r="AH7" s="22">
        <f>$G7-$AI7</f>
        <v>4.614366</v>
      </c>
      <c r="AI7" s="22">
        <f>$AF7</f>
        <v>9.817541</v>
      </c>
      <c r="AJ7" s="4">
        <f t="shared" si="0"/>
        <v>30.847590999</v>
      </c>
      <c r="AK7" s="4"/>
      <c r="AL7" s="4"/>
      <c r="AM7" s="4"/>
      <c r="AN7" s="4"/>
    </row>
    <row r="8" s="2" customFormat="1" ht="50" customHeight="1" spans="1:40">
      <c r="A8" s="3" t="s">
        <v>48</v>
      </c>
      <c r="B8" s="12" t="s">
        <v>49</v>
      </c>
      <c r="C8" s="13">
        <v>565.408</v>
      </c>
      <c r="D8" s="14">
        <v>27927.074</v>
      </c>
      <c r="E8" s="3">
        <v>3052210817</v>
      </c>
      <c r="F8" s="3">
        <v>196237455</v>
      </c>
      <c r="G8" s="3">
        <v>15.553661</v>
      </c>
      <c r="H8" s="3">
        <v>0.064294</v>
      </c>
      <c r="I8" s="3">
        <v>15954636</v>
      </c>
      <c r="J8" s="3">
        <v>39.141892</v>
      </c>
      <c r="K8" s="3">
        <v>4070965</v>
      </c>
      <c r="L8" s="3">
        <v>13.791907</v>
      </c>
      <c r="M8" s="3">
        <v>52759358</v>
      </c>
      <c r="N8" s="3">
        <v>8.170202</v>
      </c>
      <c r="O8" s="3">
        <v>15954636</v>
      </c>
      <c r="P8" s="3">
        <v>57.973508</v>
      </c>
      <c r="Q8" s="3">
        <v>7241147</v>
      </c>
      <c r="R8" s="3">
        <v>62.060531</v>
      </c>
      <c r="S8" s="3">
        <v>116211346</v>
      </c>
      <c r="T8" s="3">
        <v>9.306366</v>
      </c>
      <c r="U8" s="3">
        <v>2</v>
      </c>
      <c r="V8" s="3">
        <v>10.5</v>
      </c>
      <c r="W8" s="3">
        <v>1</v>
      </c>
      <c r="X8" s="3">
        <v>4</v>
      </c>
      <c r="Y8" s="3">
        <v>0</v>
      </c>
      <c r="Z8" s="3">
        <v>0</v>
      </c>
      <c r="AA8" s="3">
        <v>199366458</v>
      </c>
      <c r="AB8" s="3">
        <v>186603429</v>
      </c>
      <c r="AC8" s="3">
        <v>93.598206</v>
      </c>
      <c r="AD8" s="3">
        <v>3.500148</v>
      </c>
      <c r="AE8" s="3">
        <v>111.797019</v>
      </c>
      <c r="AF8" s="3">
        <v>10.657163</v>
      </c>
      <c r="AG8" s="3"/>
      <c r="AH8" s="22">
        <f>$G8-$AI8</f>
        <v>4.896498</v>
      </c>
      <c r="AI8" s="22">
        <f>$AF8</f>
        <v>10.657163</v>
      </c>
      <c r="AJ8" s="4">
        <f t="shared" si="0"/>
        <v>36.352341952</v>
      </c>
      <c r="AK8" s="4"/>
      <c r="AL8" s="4"/>
      <c r="AM8" s="4"/>
      <c r="AN8" s="4"/>
    </row>
    <row r="9" s="2" customFormat="1" ht="50" customHeight="1" spans="1:40">
      <c r="A9" s="3" t="s">
        <v>50</v>
      </c>
      <c r="B9" s="12" t="s">
        <v>51</v>
      </c>
      <c r="C9" s="13">
        <v>592.25</v>
      </c>
      <c r="D9" s="14">
        <v>26907.23</v>
      </c>
      <c r="E9" s="3">
        <v>3014264596</v>
      </c>
      <c r="F9" s="3">
        <v>196236988</v>
      </c>
      <c r="G9" s="3">
        <v>15.360328</v>
      </c>
      <c r="H9" s="3">
        <v>0.065103</v>
      </c>
      <c r="I9" s="3">
        <v>15954626</v>
      </c>
      <c r="J9" s="3">
        <v>41.377784</v>
      </c>
      <c r="K9" s="3">
        <v>4070950</v>
      </c>
      <c r="L9" s="3">
        <v>17.097631</v>
      </c>
      <c r="M9" s="3">
        <v>52759246</v>
      </c>
      <c r="N9" s="3">
        <v>8.871057</v>
      </c>
      <c r="O9" s="3">
        <v>15954626</v>
      </c>
      <c r="P9" s="3">
        <v>63.221113</v>
      </c>
      <c r="Q9" s="3">
        <v>7241132</v>
      </c>
      <c r="R9" s="3">
        <v>74.928342</v>
      </c>
      <c r="S9" s="3">
        <v>116211031</v>
      </c>
      <c r="T9" s="3">
        <v>10.169982</v>
      </c>
      <c r="U9" s="3">
        <v>2</v>
      </c>
      <c r="V9" s="3">
        <v>21</v>
      </c>
      <c r="W9" s="3">
        <v>1</v>
      </c>
      <c r="X9" s="3">
        <v>4</v>
      </c>
      <c r="Y9" s="3">
        <v>0</v>
      </c>
      <c r="Z9" s="3">
        <v>0</v>
      </c>
      <c r="AA9" s="3">
        <v>210774348</v>
      </c>
      <c r="AB9" s="3">
        <v>198011352</v>
      </c>
      <c r="AC9" s="3">
        <v>93.944711</v>
      </c>
      <c r="AD9" s="3">
        <v>2.076583</v>
      </c>
      <c r="AE9" s="3">
        <v>117.963248</v>
      </c>
      <c r="AF9" s="3">
        <v>9.219599</v>
      </c>
      <c r="AG9" s="3"/>
      <c r="AH9" s="22">
        <f>$G9-$AI9</f>
        <v>6.140729</v>
      </c>
      <c r="AI9" s="22">
        <f>$AF9</f>
        <v>9.219599</v>
      </c>
      <c r="AJ9" s="4">
        <f t="shared" si="0"/>
        <v>38.55725175</v>
      </c>
      <c r="AK9" s="4"/>
      <c r="AL9" s="4"/>
      <c r="AM9" s="4"/>
      <c r="AN9" s="4"/>
    </row>
    <row r="10" s="2" customFormat="1" ht="50" customHeight="1" spans="1:40">
      <c r="A10" s="3" t="s">
        <v>52</v>
      </c>
      <c r="B10" s="12" t="s">
        <v>53</v>
      </c>
      <c r="C10" s="13">
        <v>587.513</v>
      </c>
      <c r="D10" s="14">
        <v>27634.474</v>
      </c>
      <c r="E10" s="3">
        <v>2988270442</v>
      </c>
      <c r="F10" s="3">
        <v>196237368</v>
      </c>
      <c r="G10" s="3">
        <v>15.227836</v>
      </c>
      <c r="H10" s="3">
        <v>0.065669</v>
      </c>
      <c r="I10" s="3">
        <v>15954647</v>
      </c>
      <c r="J10" s="3">
        <v>40.488773</v>
      </c>
      <c r="K10" s="3">
        <v>4070965</v>
      </c>
      <c r="L10" s="3">
        <v>24.035942</v>
      </c>
      <c r="M10" s="3">
        <v>52759333</v>
      </c>
      <c r="N10" s="3">
        <v>8.299362</v>
      </c>
      <c r="O10" s="3">
        <v>15954647</v>
      </c>
      <c r="P10" s="3">
        <v>61.740359</v>
      </c>
      <c r="Q10" s="3">
        <v>7241147</v>
      </c>
      <c r="R10" s="3">
        <v>78.776917</v>
      </c>
      <c r="S10" s="3">
        <v>116211273</v>
      </c>
      <c r="T10" s="3">
        <v>9.987555</v>
      </c>
      <c r="U10" s="3">
        <v>2</v>
      </c>
      <c r="V10" s="3">
        <v>12</v>
      </c>
      <c r="W10" s="3">
        <v>1</v>
      </c>
      <c r="X10" s="3">
        <v>4</v>
      </c>
      <c r="Y10" s="3">
        <v>0</v>
      </c>
      <c r="Z10" s="3">
        <v>0</v>
      </c>
      <c r="AA10" s="3">
        <v>199087346</v>
      </c>
      <c r="AB10" s="3">
        <v>186324317</v>
      </c>
      <c r="AC10" s="3">
        <v>93.589231</v>
      </c>
      <c r="AD10" s="3">
        <v>2.295752</v>
      </c>
      <c r="AE10" s="3">
        <v>117.254697</v>
      </c>
      <c r="AF10" s="3">
        <v>9.812679</v>
      </c>
      <c r="AG10" s="3"/>
      <c r="AH10" s="22">
        <f>$G10-$AI10</f>
        <v>5.415157</v>
      </c>
      <c r="AI10" s="22">
        <f>$AF10</f>
        <v>9.812679</v>
      </c>
      <c r="AJ10" s="4">
        <f t="shared" si="0"/>
        <v>38.581391197</v>
      </c>
      <c r="AK10" s="4"/>
      <c r="AL10" s="4"/>
      <c r="AM10" s="4"/>
      <c r="AN10" s="4"/>
    </row>
    <row r="11" s="2" customFormat="1" ht="50" customHeight="1" spans="1:40">
      <c r="A11" s="3" t="s">
        <v>54</v>
      </c>
      <c r="B11" s="12" t="s">
        <v>55</v>
      </c>
      <c r="C11" s="13">
        <v>521.498</v>
      </c>
      <c r="D11" s="14">
        <v>28048.902</v>
      </c>
      <c r="E11" s="3">
        <v>2552487121</v>
      </c>
      <c r="F11" s="3">
        <v>196236697</v>
      </c>
      <c r="G11" s="3">
        <v>13.007186</v>
      </c>
      <c r="H11" s="3">
        <v>0.076881</v>
      </c>
      <c r="I11" s="3">
        <v>15954605</v>
      </c>
      <c r="J11" s="3">
        <v>35.200063</v>
      </c>
      <c r="K11" s="3">
        <v>4070925</v>
      </c>
      <c r="L11" s="3">
        <v>20.982623</v>
      </c>
      <c r="M11" s="3">
        <v>52759166</v>
      </c>
      <c r="N11" s="3">
        <v>7.382775</v>
      </c>
      <c r="O11" s="3">
        <v>15954605</v>
      </c>
      <c r="P11" s="3">
        <v>55.955935</v>
      </c>
      <c r="Q11" s="3">
        <v>7241097</v>
      </c>
      <c r="R11" s="3">
        <v>72.749732</v>
      </c>
      <c r="S11" s="3">
        <v>116210901</v>
      </c>
      <c r="T11" s="3">
        <v>9.44948</v>
      </c>
      <c r="U11" s="3">
        <v>2</v>
      </c>
      <c r="V11" s="3">
        <v>20</v>
      </c>
      <c r="W11" s="3">
        <v>1</v>
      </c>
      <c r="X11" s="3">
        <v>4</v>
      </c>
      <c r="Y11" s="3">
        <v>0</v>
      </c>
      <c r="Z11" s="3">
        <v>0</v>
      </c>
      <c r="AA11" s="3">
        <v>237710529</v>
      </c>
      <c r="AB11" s="3">
        <v>224725141</v>
      </c>
      <c r="AC11" s="3">
        <v>94.537311</v>
      </c>
      <c r="AD11" s="3">
        <v>4.930663</v>
      </c>
      <c r="AE11" s="3">
        <v>101.971707</v>
      </c>
      <c r="AF11" s="3">
        <v>10.501061</v>
      </c>
      <c r="AG11" s="3"/>
      <c r="AH11" s="22">
        <f>$G11-$AI11</f>
        <v>2.506125</v>
      </c>
      <c r="AI11" s="22">
        <f>$AF11</f>
        <v>10.501061</v>
      </c>
      <c r="AJ11" s="4">
        <f t="shared" si="0"/>
        <v>40.093287738</v>
      </c>
      <c r="AK11" s="4"/>
      <c r="AL11" s="4"/>
      <c r="AM11" s="4"/>
      <c r="AN11" s="4"/>
    </row>
    <row r="12" s="2" customFormat="1" ht="50" customHeight="1" spans="1:40">
      <c r="A12" s="3" t="s">
        <v>56</v>
      </c>
      <c r="B12" s="12" t="s">
        <v>57</v>
      </c>
      <c r="C12" s="13">
        <v>583.405</v>
      </c>
      <c r="D12" s="14">
        <v>25076.086</v>
      </c>
      <c r="E12" s="17">
        <v>2751145185</v>
      </c>
      <c r="F12" s="17">
        <v>196237655</v>
      </c>
      <c r="G12" s="17">
        <v>14.019456</v>
      </c>
      <c r="H12" s="17">
        <v>0.071329</v>
      </c>
      <c r="I12" s="17">
        <v>15954633</v>
      </c>
      <c r="J12" s="17">
        <v>38.678186</v>
      </c>
      <c r="K12" s="17">
        <v>4070945</v>
      </c>
      <c r="L12" s="17">
        <v>25.133712</v>
      </c>
      <c r="M12" s="17">
        <v>52759550</v>
      </c>
      <c r="N12" s="17">
        <v>7.631216</v>
      </c>
      <c r="O12" s="17">
        <v>15954633</v>
      </c>
      <c r="P12" s="17">
        <v>60.757955</v>
      </c>
      <c r="Q12" s="17">
        <v>7241123</v>
      </c>
      <c r="R12" s="17">
        <v>80.094804</v>
      </c>
      <c r="S12" s="17">
        <v>116211401</v>
      </c>
      <c r="T12" s="17">
        <v>9.930262</v>
      </c>
      <c r="U12" s="17">
        <v>2</v>
      </c>
      <c r="V12" s="17">
        <v>13</v>
      </c>
      <c r="W12" s="17">
        <v>1</v>
      </c>
      <c r="X12" s="17">
        <v>4</v>
      </c>
      <c r="Y12" s="17">
        <v>0</v>
      </c>
      <c r="Z12" s="17">
        <v>0</v>
      </c>
      <c r="AA12" s="17">
        <v>237711765</v>
      </c>
      <c r="AB12" s="17">
        <v>224726336</v>
      </c>
      <c r="AC12" s="17">
        <v>94.537322</v>
      </c>
      <c r="AD12" s="17">
        <v>5.221089</v>
      </c>
      <c r="AE12" s="17">
        <v>111.440087</v>
      </c>
      <c r="AF12" s="17">
        <v>11.308703</v>
      </c>
      <c r="AG12" s="3"/>
      <c r="AH12" s="22">
        <f>$G12-$AI12</f>
        <v>2.710753</v>
      </c>
      <c r="AI12" s="22">
        <f>$AF12</f>
        <v>11.308703</v>
      </c>
      <c r="AJ12" s="4">
        <f>$C12*$H12</f>
        <v>41.613695245</v>
      </c>
      <c r="AK12" s="4"/>
      <c r="AL12" s="4"/>
      <c r="AM12" s="4"/>
      <c r="AN12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focused_xy</cp:lastModifiedBy>
  <dcterms:created xsi:type="dcterms:W3CDTF">2024-11-17T13:51:00Z</dcterms:created>
  <dcterms:modified xsi:type="dcterms:W3CDTF">2024-11-29T08:21:55Z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2693D5B4C84DB53C52752B672DC43DF4_42</vt:lpwstr>
  </property>
  <property fmtid="{D5CDD505-2E9C-101B-9397-08002B2CF9AE}" pid="3" name="KSOProductBuildVer">
    <vt:lpwstr>2052-12.1.0.17900</vt:lpwstr>
  </property>
</Properties>
</file>