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21" i="1" l="1"/>
  <c r="O21" i="1"/>
  <c r="M21" i="1"/>
  <c r="N21" i="1" s="1"/>
  <c r="P20" i="1"/>
  <c r="O20" i="1"/>
  <c r="M20" i="1"/>
  <c r="N20" i="1" s="1"/>
  <c r="P19" i="1"/>
  <c r="O19" i="1"/>
  <c r="M19" i="1"/>
  <c r="N19" i="1" s="1"/>
  <c r="P18" i="1"/>
  <c r="O18" i="1"/>
  <c r="M18" i="1"/>
  <c r="N18" i="1" s="1"/>
  <c r="P17" i="1"/>
  <c r="O17" i="1"/>
  <c r="M17" i="1"/>
  <c r="N17" i="1" s="1"/>
  <c r="P16" i="1"/>
  <c r="O16" i="1"/>
  <c r="M16" i="1"/>
  <c r="N16" i="1" s="1"/>
  <c r="P15" i="1"/>
  <c r="O15" i="1"/>
  <c r="M15" i="1"/>
  <c r="N15" i="1" s="1"/>
  <c r="P14" i="1"/>
  <c r="O14" i="1"/>
  <c r="M14" i="1"/>
  <c r="N14" i="1" s="1"/>
  <c r="P13" i="1"/>
  <c r="O13" i="1"/>
  <c r="M13" i="1"/>
  <c r="N13" i="1" s="1"/>
  <c r="P12" i="1"/>
  <c r="O12" i="1"/>
  <c r="M12" i="1"/>
  <c r="N12" i="1" s="1"/>
  <c r="P11" i="1"/>
  <c r="O11" i="1"/>
  <c r="M11" i="1"/>
  <c r="N11" i="1" s="1"/>
  <c r="P9" i="1"/>
  <c r="O9" i="1"/>
  <c r="M9" i="1"/>
  <c r="N9" i="1" s="1"/>
  <c r="P7" i="1"/>
  <c r="O7" i="1"/>
  <c r="M7" i="1"/>
  <c r="N7" i="1" s="1"/>
  <c r="P6" i="1"/>
  <c r="O6" i="1"/>
  <c r="M6" i="1"/>
  <c r="N6" i="1" s="1"/>
  <c r="P5" i="1"/>
  <c r="O5" i="1"/>
  <c r="M5" i="1"/>
  <c r="N5" i="1" s="1"/>
  <c r="N2" i="1"/>
  <c r="P3" i="1"/>
  <c r="O3" i="1"/>
  <c r="M3" i="1"/>
  <c r="N3" i="1" s="1"/>
  <c r="P2" i="1"/>
  <c r="O2" i="1"/>
  <c r="M2" i="1"/>
</calcChain>
</file>

<file path=xl/sharedStrings.xml><?xml version="1.0" encoding="utf-8"?>
<sst xmlns="http://schemas.openxmlformats.org/spreadsheetml/2006/main" count="33" uniqueCount="18">
  <si>
    <t xml:space="preserve">DC model </t>
  </si>
  <si>
    <t>RE65</t>
  </si>
  <si>
    <t>DC Power, (W)</t>
  </si>
  <si>
    <t xml:space="preserve">DC Nominal Torque, (Nm) </t>
  </si>
  <si>
    <t>Model.Ref</t>
  </si>
  <si>
    <t>DC Mass, (kg)</t>
  </si>
  <si>
    <t>DC Motor Inertia, (g*cm^2)</t>
  </si>
  <si>
    <t>Gear Diameter, (mm)</t>
  </si>
  <si>
    <t>Gear Ratio</t>
  </si>
  <si>
    <t>Gear Efficiency</t>
  </si>
  <si>
    <t>Max.Cont.Torque, (Nm)</t>
  </si>
  <si>
    <t>Gear Mass, (kg)</t>
  </si>
  <si>
    <t>Effective Inertia, (g*cm^2)</t>
  </si>
  <si>
    <t>Torque, (Nm)</t>
  </si>
  <si>
    <t>Mass, (kg)</t>
  </si>
  <si>
    <t>"Left toe mass", (g)</t>
  </si>
  <si>
    <t>RE50</t>
  </si>
  <si>
    <t>RE40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</si>
</sst>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2" borderId="0" xfId="1"/>
    <xf numFmtId="0" fontId="0" fillId="0" borderId="1" xfId="0" applyBorder="1"/>
    <xf numFmtId="0" fontId="1" fillId="2" borderId="1" xfId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tabSelected="1" workbookViewId="0">
      <selection activeCell="L21" sqref="L21"/>
    </sheetView>
  </sheetViews>
  <sheetFormatPr defaultRowHeight="15" x14ac:dyDescent="0.25"/>
  <cols>
    <col min="1" max="1" width="11.28515625" customWidth="1"/>
    <col min="2" max="2" width="10.140625" customWidth="1"/>
    <col min="3" max="3" width="9.85546875" customWidth="1"/>
    <col min="4" max="4" width="18.7109375" customWidth="1"/>
    <col min="5" max="5" width="8.7109375" customWidth="1"/>
    <col min="6" max="6" width="15.5703125" customWidth="1"/>
    <col min="7" max="7" width="14.28515625" style="3" customWidth="1"/>
    <col min="8" max="8" width="10.42578125" customWidth="1"/>
    <col min="9" max="9" width="10.28515625" customWidth="1"/>
    <col min="10" max="10" width="14.42578125" customWidth="1"/>
    <col min="11" max="11" width="16.85546875" customWidth="1"/>
    <col min="12" max="12" width="11.5703125" customWidth="1"/>
    <col min="13" max="13" width="23.42578125" style="3" customWidth="1"/>
    <col min="14" max="14" width="18.28515625" customWidth="1"/>
    <col min="15" max="15" width="13" customWidth="1"/>
    <col min="16" max="16" width="10.28515625" customWidth="1"/>
  </cols>
  <sheetData>
    <row r="1" spans="1:16" x14ac:dyDescent="0.2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6</v>
      </c>
      <c r="G1" s="3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15</v>
      </c>
      <c r="O1" t="s">
        <v>13</v>
      </c>
      <c r="P1" t="s">
        <v>14</v>
      </c>
    </row>
    <row r="2" spans="1:16" x14ac:dyDescent="0.25">
      <c r="A2" t="s">
        <v>1</v>
      </c>
      <c r="B2">
        <v>353297</v>
      </c>
      <c r="C2">
        <v>250</v>
      </c>
      <c r="D2">
        <v>0.72199999999999998</v>
      </c>
      <c r="E2" s="1">
        <v>2.1</v>
      </c>
      <c r="F2">
        <v>1380</v>
      </c>
      <c r="G2" s="3">
        <v>81</v>
      </c>
      <c r="H2">
        <v>110408</v>
      </c>
      <c r="I2" s="1">
        <v>3.7</v>
      </c>
      <c r="J2">
        <v>0.8</v>
      </c>
      <c r="K2">
        <v>20</v>
      </c>
      <c r="L2">
        <v>2.2999999999999998</v>
      </c>
      <c r="M2" s="3">
        <f>F2*(I2^2)</f>
        <v>18892.2</v>
      </c>
      <c r="N2">
        <f>M2*4/10000</f>
        <v>7.5568800000000005</v>
      </c>
      <c r="O2">
        <f>D2*I2*J2</f>
        <v>2.1371200000000004</v>
      </c>
      <c r="P2" s="1">
        <f>E2+L2</f>
        <v>4.4000000000000004</v>
      </c>
    </row>
    <row r="3" spans="1:16" x14ac:dyDescent="0.25">
      <c r="A3" t="s">
        <v>1</v>
      </c>
      <c r="B3">
        <v>353297</v>
      </c>
      <c r="C3">
        <v>250</v>
      </c>
      <c r="D3">
        <v>0.72199999999999998</v>
      </c>
      <c r="E3">
        <v>2.1</v>
      </c>
      <c r="F3">
        <v>1380</v>
      </c>
      <c r="G3" s="3">
        <v>81</v>
      </c>
      <c r="H3">
        <v>110409</v>
      </c>
      <c r="I3">
        <v>14</v>
      </c>
      <c r="J3">
        <v>0.75</v>
      </c>
      <c r="K3">
        <v>60</v>
      </c>
      <c r="L3">
        <v>3</v>
      </c>
      <c r="M3" s="3">
        <f>F3*(I3^2)</f>
        <v>270480</v>
      </c>
      <c r="N3">
        <f>M3*4/10000</f>
        <v>108.19199999999999</v>
      </c>
      <c r="O3">
        <f>D3*I3*J3</f>
        <v>7.5810000000000004</v>
      </c>
      <c r="P3">
        <f>E3+L3</f>
        <v>5.0999999999999996</v>
      </c>
    </row>
    <row r="5" spans="1:16" x14ac:dyDescent="0.25">
      <c r="A5" t="s">
        <v>16</v>
      </c>
      <c r="B5">
        <v>370356</v>
      </c>
      <c r="C5">
        <v>200</v>
      </c>
      <c r="D5">
        <v>0.42</v>
      </c>
      <c r="E5">
        <v>1.1000000000000001</v>
      </c>
      <c r="F5">
        <v>542</v>
      </c>
      <c r="G5" s="3">
        <v>52</v>
      </c>
      <c r="H5">
        <v>223080</v>
      </c>
      <c r="I5">
        <v>3.5</v>
      </c>
      <c r="J5">
        <v>0.91</v>
      </c>
      <c r="K5">
        <v>4</v>
      </c>
      <c r="L5">
        <v>0.46</v>
      </c>
      <c r="M5" s="3">
        <f>F5*(I5^2)</f>
        <v>6639.5</v>
      </c>
      <c r="N5">
        <f>M5*4/10000</f>
        <v>2.6558000000000002</v>
      </c>
      <c r="O5">
        <f>D5*I5*J5</f>
        <v>1.3377000000000001</v>
      </c>
      <c r="P5">
        <f>E5+L5</f>
        <v>1.56</v>
      </c>
    </row>
    <row r="6" spans="1:16" x14ac:dyDescent="0.25">
      <c r="A6" t="s">
        <v>16</v>
      </c>
      <c r="B6">
        <v>370356</v>
      </c>
      <c r="C6">
        <v>200</v>
      </c>
      <c r="D6">
        <v>0.42</v>
      </c>
      <c r="E6">
        <v>1.1000000000000001</v>
      </c>
      <c r="F6">
        <v>542</v>
      </c>
      <c r="G6" s="3">
        <v>52</v>
      </c>
      <c r="H6">
        <v>223081</v>
      </c>
      <c r="I6">
        <v>4.3</v>
      </c>
      <c r="J6">
        <v>0.91</v>
      </c>
      <c r="K6">
        <v>4</v>
      </c>
      <c r="L6">
        <v>0.46</v>
      </c>
      <c r="M6" s="3">
        <f>F6*(I6^2)</f>
        <v>10021.58</v>
      </c>
      <c r="N6">
        <f>M6*4/10000</f>
        <v>4.0086319999999995</v>
      </c>
      <c r="O6">
        <f>D6*I6*J6</f>
        <v>1.6434599999999999</v>
      </c>
      <c r="P6">
        <f>E6+L6</f>
        <v>1.56</v>
      </c>
    </row>
    <row r="7" spans="1:16" x14ac:dyDescent="0.25">
      <c r="A7" t="s">
        <v>16</v>
      </c>
      <c r="B7">
        <v>370356</v>
      </c>
      <c r="C7">
        <v>200</v>
      </c>
      <c r="D7">
        <v>0.42</v>
      </c>
      <c r="E7">
        <v>1.1000000000000001</v>
      </c>
      <c r="F7">
        <v>542</v>
      </c>
      <c r="G7" s="3">
        <v>52</v>
      </c>
      <c r="H7">
        <v>223083</v>
      </c>
      <c r="I7">
        <v>12</v>
      </c>
      <c r="J7">
        <v>0.83</v>
      </c>
      <c r="K7">
        <v>15</v>
      </c>
      <c r="L7">
        <v>0.62</v>
      </c>
      <c r="M7" s="3">
        <f>F7*(I7^2)</f>
        <v>78048</v>
      </c>
      <c r="N7">
        <f>M7*4/10000</f>
        <v>31.219200000000001</v>
      </c>
      <c r="O7">
        <f>D7*I7*J7</f>
        <v>4.1832000000000003</v>
      </c>
      <c r="P7">
        <f>E7+L7</f>
        <v>1.7200000000000002</v>
      </c>
    </row>
    <row r="9" spans="1:16" x14ac:dyDescent="0.25">
      <c r="A9" t="s">
        <v>16</v>
      </c>
      <c r="B9">
        <v>370356</v>
      </c>
      <c r="C9">
        <v>200</v>
      </c>
      <c r="D9">
        <v>0.42</v>
      </c>
      <c r="E9">
        <v>1.1000000000000001</v>
      </c>
      <c r="F9">
        <v>542</v>
      </c>
      <c r="G9" s="3">
        <v>62</v>
      </c>
      <c r="H9">
        <v>110499</v>
      </c>
      <c r="I9">
        <v>5.2</v>
      </c>
      <c r="J9">
        <v>0.8</v>
      </c>
      <c r="K9">
        <v>8</v>
      </c>
      <c r="L9">
        <v>0.95</v>
      </c>
      <c r="M9" s="3">
        <f>F9*(I9^2)</f>
        <v>14655.680000000002</v>
      </c>
      <c r="N9">
        <f>M9*4/10000</f>
        <v>5.8622720000000008</v>
      </c>
      <c r="O9">
        <f>D9*I9*J9</f>
        <v>1.7472000000000003</v>
      </c>
      <c r="P9">
        <f>E9+L9</f>
        <v>2.0499999999999998</v>
      </c>
    </row>
    <row r="11" spans="1:16" x14ac:dyDescent="0.25">
      <c r="A11" t="s">
        <v>17</v>
      </c>
      <c r="B11">
        <v>148877</v>
      </c>
      <c r="C11">
        <v>150</v>
      </c>
      <c r="D11">
        <v>0.187</v>
      </c>
      <c r="E11">
        <v>0.48</v>
      </c>
      <c r="F11">
        <v>137</v>
      </c>
      <c r="G11" s="3">
        <v>42</v>
      </c>
      <c r="H11">
        <v>203113</v>
      </c>
      <c r="I11">
        <v>3.5</v>
      </c>
      <c r="J11">
        <v>0.9</v>
      </c>
      <c r="K11">
        <v>3</v>
      </c>
      <c r="L11">
        <v>0.26</v>
      </c>
      <c r="M11" s="3">
        <f>F11*(I11^2)</f>
        <v>1678.25</v>
      </c>
      <c r="N11">
        <f>M11*4/10000</f>
        <v>0.67130000000000001</v>
      </c>
      <c r="O11">
        <f>D11*I11*J11</f>
        <v>0.58904999999999996</v>
      </c>
      <c r="P11">
        <f>E11+L11</f>
        <v>0.74</v>
      </c>
    </row>
    <row r="12" spans="1:16" x14ac:dyDescent="0.25">
      <c r="A12" t="s">
        <v>17</v>
      </c>
      <c r="B12">
        <v>148877</v>
      </c>
      <c r="C12">
        <v>150</v>
      </c>
      <c r="D12">
        <v>0.187</v>
      </c>
      <c r="E12">
        <v>0.48</v>
      </c>
      <c r="F12">
        <v>137</v>
      </c>
      <c r="G12" s="3">
        <v>42</v>
      </c>
      <c r="H12">
        <v>203114</v>
      </c>
      <c r="I12">
        <v>4.3</v>
      </c>
      <c r="J12">
        <v>0.9</v>
      </c>
      <c r="K12">
        <v>3</v>
      </c>
      <c r="L12">
        <v>0.26</v>
      </c>
      <c r="M12" s="3">
        <f>F12*(I12^2)</f>
        <v>2533.1299999999997</v>
      </c>
      <c r="N12">
        <f>M12*4/10000</f>
        <v>1.0132519999999998</v>
      </c>
      <c r="O12">
        <f>D12*I12*J12</f>
        <v>0.72368999999999994</v>
      </c>
      <c r="P12">
        <f>E12+L12</f>
        <v>0.74</v>
      </c>
    </row>
    <row r="13" spans="1:16" x14ac:dyDescent="0.25">
      <c r="A13" t="s">
        <v>17</v>
      </c>
      <c r="B13">
        <v>148877</v>
      </c>
      <c r="C13">
        <v>150</v>
      </c>
      <c r="D13">
        <v>0.187</v>
      </c>
      <c r="E13">
        <v>0.48</v>
      </c>
      <c r="F13">
        <v>137</v>
      </c>
      <c r="G13" s="3">
        <v>42</v>
      </c>
      <c r="H13">
        <v>260551</v>
      </c>
      <c r="I13">
        <v>6</v>
      </c>
      <c r="J13">
        <v>0.9</v>
      </c>
      <c r="K13">
        <v>3</v>
      </c>
      <c r="L13">
        <v>0.26</v>
      </c>
      <c r="M13" s="3">
        <f>F13*(I13^2)</f>
        <v>4932</v>
      </c>
      <c r="N13">
        <f>M13*4/10000</f>
        <v>1.9728000000000001</v>
      </c>
      <c r="O13">
        <f>D13*I13*J13</f>
        <v>1.0098</v>
      </c>
      <c r="P13">
        <f>E13+L13</f>
        <v>0.74</v>
      </c>
    </row>
    <row r="14" spans="1:16" x14ac:dyDescent="0.25">
      <c r="A14" t="s">
        <v>17</v>
      </c>
      <c r="B14">
        <v>148877</v>
      </c>
      <c r="C14">
        <v>150</v>
      </c>
      <c r="D14">
        <v>0.187</v>
      </c>
      <c r="E14">
        <v>0.48</v>
      </c>
      <c r="F14">
        <v>137</v>
      </c>
      <c r="G14" s="3">
        <v>42</v>
      </c>
      <c r="H14">
        <v>203115</v>
      </c>
      <c r="I14">
        <v>12</v>
      </c>
      <c r="J14">
        <v>0.81</v>
      </c>
      <c r="K14">
        <v>7.5</v>
      </c>
      <c r="L14">
        <v>0.36</v>
      </c>
      <c r="M14" s="3">
        <f>F14*(I14^2)</f>
        <v>19728</v>
      </c>
      <c r="N14">
        <f>M14*4/10000</f>
        <v>7.8912000000000004</v>
      </c>
      <c r="O14">
        <f>D14*I14*J14</f>
        <v>1.8176399999999999</v>
      </c>
      <c r="P14">
        <f>E14+L14</f>
        <v>0.84</v>
      </c>
    </row>
    <row r="15" spans="1:16" x14ac:dyDescent="0.25">
      <c r="A15" t="s">
        <v>17</v>
      </c>
      <c r="B15">
        <v>148877</v>
      </c>
      <c r="C15">
        <v>150</v>
      </c>
      <c r="D15">
        <v>0.187</v>
      </c>
      <c r="E15">
        <v>0.48</v>
      </c>
      <c r="F15">
        <v>137</v>
      </c>
      <c r="G15" s="3">
        <v>42</v>
      </c>
      <c r="H15">
        <v>203116</v>
      </c>
      <c r="I15">
        <v>15</v>
      </c>
      <c r="J15">
        <v>0.81</v>
      </c>
      <c r="K15">
        <v>7.5</v>
      </c>
      <c r="L15">
        <v>0.36</v>
      </c>
      <c r="M15" s="3">
        <f>F15*(I15^2)</f>
        <v>30825</v>
      </c>
      <c r="N15">
        <f>M15*4/10000</f>
        <v>12.33</v>
      </c>
      <c r="O15">
        <f>D15*I15*J15</f>
        <v>2.2720500000000001</v>
      </c>
      <c r="P15">
        <f>E15+L15</f>
        <v>0.84</v>
      </c>
    </row>
    <row r="16" spans="1:16" x14ac:dyDescent="0.25">
      <c r="A16" t="s">
        <v>17</v>
      </c>
      <c r="B16">
        <v>148877</v>
      </c>
      <c r="C16">
        <v>150</v>
      </c>
      <c r="D16">
        <v>0.187</v>
      </c>
      <c r="E16">
        <v>0.48</v>
      </c>
      <c r="F16">
        <v>137</v>
      </c>
      <c r="G16" s="3">
        <v>42</v>
      </c>
      <c r="H16">
        <v>203117</v>
      </c>
      <c r="I16">
        <v>19</v>
      </c>
      <c r="J16">
        <v>0.81</v>
      </c>
      <c r="K16">
        <v>7.5</v>
      </c>
      <c r="L16">
        <v>0.36</v>
      </c>
      <c r="M16" s="3">
        <f>F16*(I16^2)</f>
        <v>49457</v>
      </c>
      <c r="N16">
        <f>M16*4/10000</f>
        <v>19.782800000000002</v>
      </c>
      <c r="O16">
        <f>D16*I16*J16</f>
        <v>2.8779300000000001</v>
      </c>
      <c r="P16">
        <f>E16+L16</f>
        <v>0.84</v>
      </c>
    </row>
    <row r="17" spans="1:16" x14ac:dyDescent="0.25">
      <c r="A17" t="s">
        <v>17</v>
      </c>
      <c r="B17">
        <v>148877</v>
      </c>
      <c r="C17">
        <v>150</v>
      </c>
      <c r="D17">
        <v>0.187</v>
      </c>
      <c r="E17">
        <v>0.48</v>
      </c>
      <c r="F17">
        <v>137</v>
      </c>
      <c r="G17" s="3">
        <v>42</v>
      </c>
      <c r="H17">
        <v>203118</v>
      </c>
      <c r="I17">
        <v>21</v>
      </c>
      <c r="J17">
        <v>0.81</v>
      </c>
      <c r="K17">
        <v>7.5</v>
      </c>
      <c r="L17">
        <v>0.36</v>
      </c>
      <c r="M17" s="3">
        <f>F17*(I17^2)</f>
        <v>60417</v>
      </c>
      <c r="N17">
        <f>M17*4/10000</f>
        <v>24.166799999999999</v>
      </c>
      <c r="O17">
        <f>D17*I17*J17</f>
        <v>3.1808700000000001</v>
      </c>
      <c r="P17">
        <f>E17+L17</f>
        <v>0.84</v>
      </c>
    </row>
    <row r="18" spans="1:16" s="2" customFormat="1" x14ac:dyDescent="0.25">
      <c r="A18" s="2" t="s">
        <v>17</v>
      </c>
      <c r="B18" s="2">
        <v>148877</v>
      </c>
      <c r="C18" s="2">
        <v>150</v>
      </c>
      <c r="D18" s="2">
        <v>0.187</v>
      </c>
      <c r="E18" s="2">
        <v>0.48</v>
      </c>
      <c r="F18" s="2">
        <v>137</v>
      </c>
      <c r="G18" s="4">
        <v>42</v>
      </c>
      <c r="H18" s="2">
        <v>203119</v>
      </c>
      <c r="I18" s="2">
        <v>26</v>
      </c>
      <c r="J18" s="2">
        <v>0.81</v>
      </c>
      <c r="K18" s="2">
        <v>7.5</v>
      </c>
      <c r="L18" s="2">
        <v>0.36</v>
      </c>
      <c r="M18" s="4">
        <f>F18*(I18^2)</f>
        <v>92612</v>
      </c>
      <c r="N18" s="2">
        <f>M18*4/10000</f>
        <v>37.044800000000002</v>
      </c>
      <c r="O18" s="2">
        <f>D18*I18*J18</f>
        <v>3.9382200000000003</v>
      </c>
      <c r="P18" s="2">
        <f>E18+L18</f>
        <v>0.84</v>
      </c>
    </row>
    <row r="19" spans="1:16" x14ac:dyDescent="0.25">
      <c r="A19" t="s">
        <v>17</v>
      </c>
      <c r="B19">
        <v>148877</v>
      </c>
      <c r="C19">
        <v>150</v>
      </c>
      <c r="D19">
        <v>0.187</v>
      </c>
      <c r="E19">
        <v>0.48</v>
      </c>
      <c r="F19">
        <v>137</v>
      </c>
      <c r="G19" s="3">
        <v>42</v>
      </c>
      <c r="H19">
        <v>260552</v>
      </c>
      <c r="I19">
        <v>36</v>
      </c>
      <c r="J19">
        <v>0.81</v>
      </c>
      <c r="K19">
        <v>7.5</v>
      </c>
      <c r="L19">
        <v>0.36</v>
      </c>
      <c r="M19" s="3">
        <f>F19*(I19^2)</f>
        <v>177552</v>
      </c>
      <c r="N19">
        <f>M19*4/10000</f>
        <v>71.020799999999994</v>
      </c>
      <c r="O19">
        <f>D19*I19*J19</f>
        <v>5.4529200000000007</v>
      </c>
      <c r="P19">
        <f>E19+L19</f>
        <v>0.84</v>
      </c>
    </row>
    <row r="20" spans="1:16" x14ac:dyDescent="0.25">
      <c r="A20" t="s">
        <v>17</v>
      </c>
      <c r="B20">
        <v>148877</v>
      </c>
      <c r="C20">
        <v>150</v>
      </c>
      <c r="D20">
        <v>0.187</v>
      </c>
      <c r="E20">
        <v>0.48</v>
      </c>
      <c r="F20">
        <v>137</v>
      </c>
      <c r="G20" s="3">
        <v>42</v>
      </c>
      <c r="H20">
        <v>203120</v>
      </c>
      <c r="I20">
        <v>43</v>
      </c>
      <c r="J20">
        <v>0.72</v>
      </c>
      <c r="K20">
        <v>15</v>
      </c>
      <c r="L20">
        <v>0.46</v>
      </c>
      <c r="M20" s="3">
        <f>F20*(I20^2)</f>
        <v>253313</v>
      </c>
      <c r="N20">
        <f>M20*4/10000</f>
        <v>101.3252</v>
      </c>
      <c r="O20">
        <f>D20*I20*J20</f>
        <v>5.7895200000000004</v>
      </c>
      <c r="P20">
        <f>E20+L20</f>
        <v>0.94</v>
      </c>
    </row>
    <row r="21" spans="1:16" x14ac:dyDescent="0.25">
      <c r="A21" t="s">
        <v>17</v>
      </c>
      <c r="B21">
        <v>148877</v>
      </c>
      <c r="C21">
        <v>150</v>
      </c>
      <c r="D21">
        <v>0.187</v>
      </c>
      <c r="E21">
        <v>0.48</v>
      </c>
      <c r="F21">
        <v>137</v>
      </c>
      <c r="G21" s="3">
        <v>42</v>
      </c>
      <c r="H21">
        <v>203121</v>
      </c>
      <c r="I21">
        <v>53</v>
      </c>
      <c r="J21">
        <v>0.72</v>
      </c>
      <c r="K21">
        <v>15</v>
      </c>
      <c r="L21">
        <v>0.46</v>
      </c>
      <c r="M21" s="3">
        <f>F21*(I21^2)</f>
        <v>384833</v>
      </c>
      <c r="N21">
        <f>M21*4/10000</f>
        <v>153.9332</v>
      </c>
      <c r="O21">
        <f>D21*I21*J21</f>
        <v>7.1359199999999996</v>
      </c>
      <c r="P21">
        <f>E21+L21</f>
        <v>0.94</v>
      </c>
    </row>
  </sheetData>
  <pageMargins left="0.7" right="0.7" top="0.75" bottom="0.75" header="0.3" footer="0.3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2014-05-19T13:05:07Z</cp:lastPrinted>
  <dcterms:created xsi:type="dcterms:W3CDTF">2014-05-19T10:48:36Z</dcterms:created>
  <dcterms:modified xsi:type="dcterms:W3CDTF">2014-05-19T13:46:37Z</dcterms:modified>
</cp:coreProperties>
</file>